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5.xml" ContentType="application/vnd.openxmlformats-officedocument.drawing+xml"/>
  <Override PartName="/xl/drawings/drawing6.xml" ContentType="application/vnd.openxmlformats-officedocument.drawing+xml"/>
  <Override PartName="/xl/charts/chart5.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24226"/>
  <mc:AlternateContent xmlns:mc="http://schemas.openxmlformats.org/markup-compatibility/2006">
    <mc:Choice Requires="x15">
      <x15ac:absPath xmlns:x15ac="http://schemas.microsoft.com/office/spreadsheetml/2010/11/ac" url="C:\Users\knech\Downloads\"/>
    </mc:Choice>
  </mc:AlternateContent>
  <xr:revisionPtr revIDLastSave="0" documentId="13_ncr:1_{481C799A-E585-4619-8990-19B2019FD35B}" xr6:coauthVersionLast="47" xr6:coauthVersionMax="47" xr10:uidLastSave="{00000000-0000-0000-0000-000000000000}"/>
  <bookViews>
    <workbookView xWindow="-98" yWindow="-98" windowWidth="21795" windowHeight="12975" tabRatio="789" firstSheet="1" activeTab="6" xr2:uid="{00000000-000D-0000-FFFF-FFFF00000000}"/>
  </bookViews>
  <sheets>
    <sheet name="Introduction" sheetId="35" r:id="rId1"/>
    <sheet name="Roster" sheetId="37" r:id="rId2"/>
    <sheet name="Survey" sheetId="28" r:id="rId3"/>
    <sheet name="SurveySetup" sheetId="29" r:id="rId4"/>
    <sheet name="SurveyResultAggregation" sheetId="32" r:id="rId5"/>
    <sheet name="ResultsInterpretation" sheetId="38" r:id="rId6"/>
    <sheet name="DemandPredictionModel" sheetId="36" r:id="rId7"/>
    <sheet name="Utility" sheetId="39" r:id="rId8"/>
    <sheet name="DOE" sheetId="34" r:id="rId9"/>
    <sheet name="MaxLikelihoodSolver" sheetId="33" r:id="rId10"/>
    <sheet name="PredictionSolver" sheetId="27" r:id="rId11"/>
    <sheet name="StaticRandomNumbers" sheetId="30" r:id="rId12"/>
    <sheet name="RandomNumbersToCopyFrom" sheetId="31" r:id="rId13"/>
  </sheets>
  <externalReferences>
    <externalReference r:id="rId14"/>
  </externalReferences>
  <definedNames>
    <definedName name="beta0" localSheetId="2">[1]DemandProfitPrediction!$E$2</definedName>
    <definedName name="capacity">DemandPredictionModel!$C$23</definedName>
    <definedName name="cost" localSheetId="2">[1]DemandProfitPrediction!$B$2</definedName>
    <definedName name="demand">DemandPredictionModel!$C$30</definedName>
    <definedName name="exp_vc" localSheetId="2">[1]DemandProfitPrediction!$I$8</definedName>
    <definedName name="fixedCost">DemandPredictionModel!$C$21</definedName>
    <definedName name="marginalCost">DemandPredictionModel!$C$22</definedName>
    <definedName name="market" localSheetId="2">[1]DemandProfitPrediction!$E$6</definedName>
    <definedName name="marketSize">DemandPredictionModel!$C$17</definedName>
    <definedName name="price">DemandPredictionModel!$C$31</definedName>
    <definedName name="profit">DemandPredictionModel!$C$33</definedName>
    <definedName name="revenue">DemandPredictionModel!$C$32</definedName>
    <definedName name="riskTolerance">Utility!$C$1</definedName>
    <definedName name="utility">Utility!$C$3</definedName>
    <definedName name="xin1">DemandPredictionModel!$C$24</definedName>
    <definedName name="xin2">DemandPredictionModel!$C$25</definedName>
    <definedName name="xin3">DemandPredictionModel!$C$26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5" i="39" l="1"/>
  <c r="I26" i="39"/>
  <c r="I27" i="39"/>
  <c r="I28" i="39"/>
  <c r="I29" i="39"/>
  <c r="I30" i="39"/>
  <c r="I31" i="39"/>
  <c r="I32" i="39"/>
  <c r="I33" i="39"/>
  <c r="I34" i="39"/>
  <c r="I35" i="39"/>
  <c r="I36" i="39"/>
  <c r="I37" i="39"/>
  <c r="I38" i="39"/>
  <c r="I39" i="39"/>
  <c r="I40" i="39"/>
  <c r="I41" i="39"/>
  <c r="I42" i="39"/>
  <c r="I43" i="39"/>
  <c r="I44" i="39"/>
  <c r="I24" i="39"/>
  <c r="H26" i="39"/>
  <c r="H27" i="39" s="1"/>
  <c r="H28" i="39" s="1"/>
  <c r="H29" i="39" s="1"/>
  <c r="H30" i="39" s="1"/>
  <c r="H31" i="39" s="1"/>
  <c r="H32" i="39" s="1"/>
  <c r="H33" i="39" s="1"/>
  <c r="H34" i="39" s="1"/>
  <c r="H35" i="39" s="1"/>
  <c r="H36" i="39" s="1"/>
  <c r="H37" i="39" s="1"/>
  <c r="H38" i="39" s="1"/>
  <c r="H39" i="39" s="1"/>
  <c r="H40" i="39" s="1"/>
  <c r="H41" i="39" s="1"/>
  <c r="H42" i="39" s="1"/>
  <c r="H43" i="39" s="1"/>
  <c r="H44" i="39"/>
  <c r="H24" i="39"/>
  <c r="G7" i="39"/>
  <c r="G6" i="39"/>
  <c r="G5" i="39"/>
  <c r="G11" i="39" s="1"/>
  <c r="B13" i="39" l="1"/>
  <c r="B10" i="39" l="1"/>
  <c r="B11" i="39"/>
  <c r="D14" i="36"/>
  <c r="B1" i="39"/>
  <c r="B12" i="39" l="1"/>
  <c r="E7" i="28"/>
  <c r="F7" i="28"/>
  <c r="D7" i="28"/>
  <c r="L7" i="28" s="1"/>
  <c r="E6" i="28"/>
  <c r="F6" i="28"/>
  <c r="D6" i="28"/>
  <c r="E5" i="28"/>
  <c r="F5" i="28"/>
  <c r="D5" i="28"/>
  <c r="E4" i="28"/>
  <c r="F4" i="28"/>
  <c r="D4" i="28"/>
  <c r="A5" i="28"/>
  <c r="B5" i="28"/>
  <c r="A6" i="28"/>
  <c r="B6" i="28"/>
  <c r="A7" i="28"/>
  <c r="B7" i="28"/>
  <c r="B4" i="28"/>
  <c r="A4" i="28"/>
  <c r="A4" i="38"/>
  <c r="B4" i="38"/>
  <c r="A5" i="38"/>
  <c r="B5" i="38"/>
  <c r="A6" i="38"/>
  <c r="B6" i="38"/>
  <c r="B3" i="38"/>
  <c r="A3" i="38"/>
  <c r="L5" i="28" l="1"/>
  <c r="L4" i="28"/>
  <c r="L6" i="28"/>
  <c r="K4" i="28"/>
  <c r="K7" i="28"/>
  <c r="K6" i="28"/>
  <c r="K5" i="28"/>
  <c r="D15" i="35"/>
  <c r="E15" i="35"/>
  <c r="D16" i="35"/>
  <c r="E16" i="35"/>
  <c r="D17" i="35"/>
  <c r="E17" i="35"/>
  <c r="D18" i="35"/>
  <c r="E18" i="35"/>
  <c r="C16" i="35"/>
  <c r="C17" i="35"/>
  <c r="C18" i="35"/>
  <c r="C15" i="35"/>
  <c r="A16" i="35"/>
  <c r="B16" i="35"/>
  <c r="A17" i="35"/>
  <c r="B17" i="35"/>
  <c r="A18" i="35"/>
  <c r="B18" i="35"/>
  <c r="B15" i="35"/>
  <c r="A15" i="35"/>
  <c r="B33" i="36"/>
  <c r="B32" i="36"/>
  <c r="B31" i="36"/>
  <c r="B22" i="36"/>
  <c r="C101" i="31"/>
  <c r="C4" i="31" s="1"/>
  <c r="D101" i="31"/>
  <c r="D4" i="31" s="1"/>
  <c r="E101" i="31"/>
  <c r="E4" i="31" s="1"/>
  <c r="F101" i="31"/>
  <c r="F4" i="31" s="1"/>
  <c r="G101" i="31"/>
  <c r="G4" i="31" s="1"/>
  <c r="H101" i="31"/>
  <c r="H4" i="31" s="1"/>
  <c r="I101" i="31"/>
  <c r="J101" i="31"/>
  <c r="J4" i="31" s="1"/>
  <c r="K101" i="31"/>
  <c r="L101" i="31"/>
  <c r="L4" i="31" s="1"/>
  <c r="M101" i="31"/>
  <c r="M4" i="31" s="1"/>
  <c r="N101" i="31"/>
  <c r="N4" i="31" s="1"/>
  <c r="O101" i="31"/>
  <c r="O4" i="31" s="1"/>
  <c r="P101" i="31"/>
  <c r="P4" i="31" s="1"/>
  <c r="Q101" i="31"/>
  <c r="R101" i="31"/>
  <c r="S101" i="31"/>
  <c r="S4" i="31" s="1"/>
  <c r="T101" i="31"/>
  <c r="T4" i="31" s="1"/>
  <c r="U101" i="31"/>
  <c r="U4" i="31" s="1"/>
  <c r="V101" i="31"/>
  <c r="V4" i="31" s="1"/>
  <c r="W101" i="31"/>
  <c r="W4" i="31" s="1"/>
  <c r="X101" i="31"/>
  <c r="X4" i="31" s="1"/>
  <c r="Y101" i="31"/>
  <c r="Z101" i="31"/>
  <c r="AA101" i="31"/>
  <c r="AA4" i="31" s="1"/>
  <c r="AB101" i="31"/>
  <c r="AB4" i="31" s="1"/>
  <c r="AC101" i="31"/>
  <c r="AC4" i="31" s="1"/>
  <c r="AD101" i="31"/>
  <c r="AD4" i="31" s="1"/>
  <c r="AE101" i="31"/>
  <c r="AE4" i="31" s="1"/>
  <c r="AF101" i="31"/>
  <c r="AF4" i="31" s="1"/>
  <c r="AG101" i="31"/>
  <c r="AH101" i="31"/>
  <c r="AI101" i="31"/>
  <c r="AI4" i="31" s="1"/>
  <c r="AJ101" i="31"/>
  <c r="AJ4" i="31" s="1"/>
  <c r="AK101" i="31"/>
  <c r="AK4" i="31" s="1"/>
  <c r="AL101" i="31"/>
  <c r="AL4" i="31" s="1"/>
  <c r="AM101" i="31"/>
  <c r="AM4" i="31" s="1"/>
  <c r="AN101" i="31"/>
  <c r="AN4" i="31" s="1"/>
  <c r="AO101" i="31"/>
  <c r="AO4" i="31" s="1"/>
  <c r="AP101" i="31"/>
  <c r="AQ101" i="31"/>
  <c r="AQ4" i="31" s="1"/>
  <c r="AR101" i="31"/>
  <c r="AR4" i="31" s="1"/>
  <c r="AS101" i="31"/>
  <c r="AS4" i="31" s="1"/>
  <c r="AT101" i="31"/>
  <c r="AT4" i="31" s="1"/>
  <c r="AU101" i="31"/>
  <c r="AU4" i="31" s="1"/>
  <c r="AV101" i="31"/>
  <c r="AV4" i="31" s="1"/>
  <c r="AW101" i="31"/>
  <c r="AX101" i="31"/>
  <c r="AY101" i="31"/>
  <c r="AY4" i="31" s="1"/>
  <c r="AZ101" i="31"/>
  <c r="AZ4" i="31" s="1"/>
  <c r="BA101" i="31"/>
  <c r="BA4" i="31" s="1"/>
  <c r="BB101" i="31"/>
  <c r="BB4" i="31" s="1"/>
  <c r="BC101" i="31"/>
  <c r="BC4" i="31" s="1"/>
  <c r="BD101" i="31"/>
  <c r="BD4" i="31" s="1"/>
  <c r="BE101" i="31"/>
  <c r="BF101" i="31"/>
  <c r="BG101" i="31"/>
  <c r="BG4" i="31" s="1"/>
  <c r="BH101" i="31"/>
  <c r="BH4" i="31" s="1"/>
  <c r="BI101" i="31"/>
  <c r="BI4" i="31" s="1"/>
  <c r="C102" i="31"/>
  <c r="D102" i="31"/>
  <c r="E102" i="31"/>
  <c r="F102" i="31"/>
  <c r="G102" i="31"/>
  <c r="H102" i="31"/>
  <c r="I102" i="31"/>
  <c r="J102" i="31"/>
  <c r="K102" i="31"/>
  <c r="L102" i="31"/>
  <c r="M102" i="31"/>
  <c r="N102" i="31"/>
  <c r="O102" i="31"/>
  <c r="P102" i="31"/>
  <c r="Q102" i="31"/>
  <c r="R102" i="31"/>
  <c r="S102" i="31"/>
  <c r="T102" i="31"/>
  <c r="U102" i="31"/>
  <c r="V102" i="31"/>
  <c r="W102" i="31"/>
  <c r="X102" i="31"/>
  <c r="Y102" i="31"/>
  <c r="Z102" i="31"/>
  <c r="AA102" i="31"/>
  <c r="AB102" i="31"/>
  <c r="AC102" i="31"/>
  <c r="AD102" i="31"/>
  <c r="AE102" i="31"/>
  <c r="AF102" i="31"/>
  <c r="AG102" i="31"/>
  <c r="AH102" i="31"/>
  <c r="AI102" i="31"/>
  <c r="AJ102" i="31"/>
  <c r="AK102" i="31"/>
  <c r="AL102" i="31"/>
  <c r="AM102" i="31"/>
  <c r="AN102" i="31"/>
  <c r="AO102" i="31"/>
  <c r="AP102" i="31"/>
  <c r="AQ102" i="31"/>
  <c r="AR102" i="31"/>
  <c r="AS102" i="31"/>
  <c r="AT102" i="31"/>
  <c r="AU102" i="31"/>
  <c r="AV102" i="31"/>
  <c r="AW102" i="31"/>
  <c r="AX102" i="31"/>
  <c r="AY102" i="31"/>
  <c r="AZ102" i="31"/>
  <c r="BA102" i="31"/>
  <c r="BB102" i="31"/>
  <c r="BC102" i="31"/>
  <c r="BD102" i="31"/>
  <c r="BE102" i="31"/>
  <c r="BF102" i="31"/>
  <c r="BG102" i="31"/>
  <c r="BH102" i="31"/>
  <c r="BI102" i="31"/>
  <c r="C103" i="31"/>
  <c r="D103" i="31"/>
  <c r="E103" i="31"/>
  <c r="F103" i="31"/>
  <c r="G103" i="31"/>
  <c r="H103" i="31"/>
  <c r="I103" i="31"/>
  <c r="J103" i="31"/>
  <c r="K103" i="31"/>
  <c r="L103" i="31"/>
  <c r="M103" i="31"/>
  <c r="N103" i="31"/>
  <c r="O103" i="31"/>
  <c r="P103" i="31"/>
  <c r="Q103" i="31"/>
  <c r="R103" i="31"/>
  <c r="S103" i="31"/>
  <c r="T103" i="31"/>
  <c r="U103" i="31"/>
  <c r="V103" i="31"/>
  <c r="W103" i="31"/>
  <c r="X103" i="31"/>
  <c r="Y103" i="31"/>
  <c r="Z103" i="31"/>
  <c r="AA103" i="31"/>
  <c r="AB103" i="31"/>
  <c r="AC103" i="31"/>
  <c r="AD103" i="31"/>
  <c r="AE103" i="31"/>
  <c r="AF103" i="31"/>
  <c r="AG103" i="31"/>
  <c r="AH103" i="31"/>
  <c r="AI103" i="31"/>
  <c r="AJ103" i="31"/>
  <c r="AK103" i="31"/>
  <c r="AL103" i="31"/>
  <c r="AM103" i="31"/>
  <c r="AN103" i="31"/>
  <c r="AO103" i="31"/>
  <c r="AP103" i="31"/>
  <c r="AQ103" i="31"/>
  <c r="AR103" i="31"/>
  <c r="AS103" i="31"/>
  <c r="AT103" i="31"/>
  <c r="AU103" i="31"/>
  <c r="AV103" i="31"/>
  <c r="AW103" i="31"/>
  <c r="AX103" i="31"/>
  <c r="AY103" i="31"/>
  <c r="AZ103" i="31"/>
  <c r="BA103" i="31"/>
  <c r="BB103" i="31"/>
  <c r="BC103" i="31"/>
  <c r="BD103" i="31"/>
  <c r="BE103" i="31"/>
  <c r="BF103" i="31"/>
  <c r="BG103" i="31"/>
  <c r="BH103" i="31"/>
  <c r="BI103" i="31"/>
  <c r="C104" i="31"/>
  <c r="C7" i="31" s="1"/>
  <c r="D104" i="31"/>
  <c r="D7" i="31" s="1"/>
  <c r="E104" i="31"/>
  <c r="E7" i="31" s="1"/>
  <c r="F104" i="31"/>
  <c r="F7" i="31" s="1"/>
  <c r="G104" i="31"/>
  <c r="G7" i="31" s="1"/>
  <c r="H104" i="31"/>
  <c r="I104" i="31"/>
  <c r="I7" i="31" s="1"/>
  <c r="J104" i="31"/>
  <c r="K104" i="31"/>
  <c r="K7" i="31" s="1"/>
  <c r="L104" i="31"/>
  <c r="L7" i="31" s="1"/>
  <c r="M104" i="31"/>
  <c r="M7" i="31" s="1"/>
  <c r="N104" i="31"/>
  <c r="N7" i="31" s="1"/>
  <c r="O104" i="31"/>
  <c r="O7" i="31" s="1"/>
  <c r="P104" i="31"/>
  <c r="P7" i="31" s="1"/>
  <c r="Q104" i="31"/>
  <c r="Q7" i="31" s="1"/>
  <c r="R104" i="31"/>
  <c r="R7" i="31" s="1"/>
  <c r="S104" i="31"/>
  <c r="S7" i="31" s="1"/>
  <c r="T104" i="31"/>
  <c r="T7" i="31" s="1"/>
  <c r="U104" i="31"/>
  <c r="U7" i="31" s="1"/>
  <c r="V104" i="31"/>
  <c r="V7" i="31" s="1"/>
  <c r="W104" i="31"/>
  <c r="W7" i="31" s="1"/>
  <c r="X104" i="31"/>
  <c r="X7" i="31" s="1"/>
  <c r="Y104" i="31"/>
  <c r="Z104" i="31"/>
  <c r="Z7" i="31" s="1"/>
  <c r="AA104" i="31"/>
  <c r="AA7" i="31" s="1"/>
  <c r="AB104" i="31"/>
  <c r="AB7" i="31" s="1"/>
  <c r="AC104" i="31"/>
  <c r="AC7" i="31" s="1"/>
  <c r="AD104" i="31"/>
  <c r="AD7" i="31" s="1"/>
  <c r="AE104" i="31"/>
  <c r="AE7" i="31" s="1"/>
  <c r="AF104" i="31"/>
  <c r="AG104" i="31"/>
  <c r="AH104" i="31"/>
  <c r="AI104" i="31"/>
  <c r="AI7" i="31" s="1"/>
  <c r="AJ104" i="31"/>
  <c r="AJ7" i="31" s="1"/>
  <c r="AK104" i="31"/>
  <c r="AK7" i="31" s="1"/>
  <c r="AL104" i="31"/>
  <c r="AL7" i="31" s="1"/>
  <c r="AM104" i="31"/>
  <c r="AM7" i="31" s="1"/>
  <c r="AN104" i="31"/>
  <c r="AN7" i="31" s="1"/>
  <c r="AO104" i="31"/>
  <c r="AP104" i="31"/>
  <c r="AP7" i="31" s="1"/>
  <c r="AQ104" i="31"/>
  <c r="AQ7" i="31" s="1"/>
  <c r="AR104" i="31"/>
  <c r="AR7" i="31" s="1"/>
  <c r="AS104" i="31"/>
  <c r="AS7" i="31" s="1"/>
  <c r="AT104" i="31"/>
  <c r="AT7" i="31" s="1"/>
  <c r="AU104" i="31"/>
  <c r="AU7" i="31" s="1"/>
  <c r="AV104" i="31"/>
  <c r="AW104" i="31"/>
  <c r="AW7" i="31" s="1"/>
  <c r="AX104" i="31"/>
  <c r="AX7" i="31" s="1"/>
  <c r="AY104" i="31"/>
  <c r="AY7" i="31" s="1"/>
  <c r="AZ104" i="31"/>
  <c r="AZ7" i="31" s="1"/>
  <c r="BA104" i="31"/>
  <c r="BA7" i="31" s="1"/>
  <c r="BB104" i="31"/>
  <c r="BB7" i="31" s="1"/>
  <c r="BC104" i="31"/>
  <c r="BC7" i="31" s="1"/>
  <c r="BD104" i="31"/>
  <c r="BE104" i="31"/>
  <c r="BF104" i="31"/>
  <c r="BF7" i="31" s="1"/>
  <c r="BG104" i="31"/>
  <c r="BG7" i="31" s="1"/>
  <c r="BH104" i="31"/>
  <c r="BH7" i="31" s="1"/>
  <c r="BI104" i="31"/>
  <c r="BI7" i="31" s="1"/>
  <c r="C105" i="31"/>
  <c r="D105" i="31"/>
  <c r="E105" i="31"/>
  <c r="F105" i="31"/>
  <c r="G105" i="31"/>
  <c r="H105" i="31"/>
  <c r="I105" i="31"/>
  <c r="J105" i="31"/>
  <c r="K105" i="31"/>
  <c r="L105" i="31"/>
  <c r="M105" i="31"/>
  <c r="N105" i="31"/>
  <c r="O105" i="31"/>
  <c r="P105" i="31"/>
  <c r="Q105" i="31"/>
  <c r="R105" i="31"/>
  <c r="S105" i="31"/>
  <c r="T105" i="31"/>
  <c r="U105" i="31"/>
  <c r="V105" i="31"/>
  <c r="W105" i="31"/>
  <c r="X105" i="31"/>
  <c r="Y105" i="31"/>
  <c r="Z105" i="31"/>
  <c r="AA105" i="31"/>
  <c r="AB105" i="31"/>
  <c r="AC105" i="31"/>
  <c r="AD105" i="31"/>
  <c r="AE105" i="31"/>
  <c r="AF105" i="31"/>
  <c r="AG105" i="31"/>
  <c r="AH105" i="31"/>
  <c r="AI105" i="31"/>
  <c r="AJ105" i="31"/>
  <c r="AK105" i="31"/>
  <c r="AL105" i="31"/>
  <c r="AM105" i="31"/>
  <c r="AN105" i="31"/>
  <c r="AO105" i="31"/>
  <c r="AP105" i="31"/>
  <c r="AQ105" i="31"/>
  <c r="AR105" i="31"/>
  <c r="AS105" i="31"/>
  <c r="AT105" i="31"/>
  <c r="AU105" i="31"/>
  <c r="AV105" i="31"/>
  <c r="AW105" i="31"/>
  <c r="AX105" i="31"/>
  <c r="AY105" i="31"/>
  <c r="AZ105" i="31"/>
  <c r="BA105" i="31"/>
  <c r="BB105" i="31"/>
  <c r="BC105" i="31"/>
  <c r="BD105" i="31"/>
  <c r="BE105" i="31"/>
  <c r="BF105" i="31"/>
  <c r="BG105" i="31"/>
  <c r="BH105" i="31"/>
  <c r="BI105" i="31"/>
  <c r="C106" i="31"/>
  <c r="D106" i="31"/>
  <c r="E106" i="31"/>
  <c r="F106" i="31"/>
  <c r="G106" i="31"/>
  <c r="H106" i="31"/>
  <c r="I106" i="31"/>
  <c r="J106" i="31"/>
  <c r="K106" i="31"/>
  <c r="L106" i="31"/>
  <c r="M106" i="31"/>
  <c r="N106" i="31"/>
  <c r="O106" i="31"/>
  <c r="P106" i="31"/>
  <c r="Q106" i="31"/>
  <c r="R106" i="31"/>
  <c r="S106" i="31"/>
  <c r="T106" i="31"/>
  <c r="U106" i="31"/>
  <c r="V106" i="31"/>
  <c r="W106" i="31"/>
  <c r="X106" i="31"/>
  <c r="Y106" i="31"/>
  <c r="Z106" i="31"/>
  <c r="AA106" i="31"/>
  <c r="AB106" i="31"/>
  <c r="AC106" i="31"/>
  <c r="AD106" i="31"/>
  <c r="AE106" i="31"/>
  <c r="AF106" i="31"/>
  <c r="AG106" i="31"/>
  <c r="AH106" i="31"/>
  <c r="AI106" i="31"/>
  <c r="AJ106" i="31"/>
  <c r="AK106" i="31"/>
  <c r="AL106" i="31"/>
  <c r="AM106" i="31"/>
  <c r="AN106" i="31"/>
  <c r="AO106" i="31"/>
  <c r="AP106" i="31"/>
  <c r="AQ106" i="31"/>
  <c r="AR106" i="31"/>
  <c r="AS106" i="31"/>
  <c r="AT106" i="31"/>
  <c r="AU106" i="31"/>
  <c r="AV106" i="31"/>
  <c r="AW106" i="31"/>
  <c r="AX106" i="31"/>
  <c r="AY106" i="31"/>
  <c r="AZ106" i="31"/>
  <c r="BA106" i="31"/>
  <c r="BB106" i="31"/>
  <c r="BC106" i="31"/>
  <c r="BD106" i="31"/>
  <c r="BE106" i="31"/>
  <c r="BF106" i="31"/>
  <c r="BG106" i="31"/>
  <c r="BH106" i="31"/>
  <c r="BI106" i="31"/>
  <c r="C107" i="31"/>
  <c r="C10" i="31" s="1"/>
  <c r="D107" i="31"/>
  <c r="D10" i="31" s="1"/>
  <c r="E107" i="31"/>
  <c r="E10" i="31" s="1"/>
  <c r="F107" i="31"/>
  <c r="F10" i="31" s="1"/>
  <c r="G107" i="31"/>
  <c r="G10" i="31" s="1"/>
  <c r="H107" i="31"/>
  <c r="I107" i="31"/>
  <c r="I10" i="31" s="1"/>
  <c r="J107" i="31"/>
  <c r="J10" i="31" s="1"/>
  <c r="K107" i="31"/>
  <c r="K10" i="31" s="1"/>
  <c r="L107" i="31"/>
  <c r="L10" i="31" s="1"/>
  <c r="M107" i="31"/>
  <c r="M10" i="31" s="1"/>
  <c r="N107" i="31"/>
  <c r="N10" i="31" s="1"/>
  <c r="O107" i="31"/>
  <c r="O10" i="31" s="1"/>
  <c r="P107" i="31"/>
  <c r="Q107" i="31"/>
  <c r="R107" i="31"/>
  <c r="R10" i="31" s="1"/>
  <c r="S107" i="31"/>
  <c r="S10" i="31" s="1"/>
  <c r="T107" i="31"/>
  <c r="T10" i="31" s="1"/>
  <c r="U107" i="31"/>
  <c r="U10" i="31" s="1"/>
  <c r="V107" i="31"/>
  <c r="V10" i="31" s="1"/>
  <c r="W107" i="31"/>
  <c r="X107" i="31"/>
  <c r="Y107" i="31"/>
  <c r="Y10" i="31" s="1"/>
  <c r="Z107" i="31"/>
  <c r="Z10" i="31" s="1"/>
  <c r="AA107" i="31"/>
  <c r="AA10" i="31" s="1"/>
  <c r="AB107" i="31"/>
  <c r="AB10" i="31" s="1"/>
  <c r="AC107" i="31"/>
  <c r="AC10" i="31" s="1"/>
  <c r="AD107" i="31"/>
  <c r="AD10" i="31" s="1"/>
  <c r="AE107" i="31"/>
  <c r="AF107" i="31"/>
  <c r="AG107" i="31"/>
  <c r="AH107" i="31"/>
  <c r="AH10" i="31" s="1"/>
  <c r="AI107" i="31"/>
  <c r="AJ107" i="31"/>
  <c r="AJ10" i="31" s="1"/>
  <c r="AK107" i="31"/>
  <c r="AK10" i="31" s="1"/>
  <c r="AL107" i="31"/>
  <c r="AL10" i="31" s="1"/>
  <c r="AM107" i="31"/>
  <c r="AM10" i="31" s="1"/>
  <c r="AN107" i="31"/>
  <c r="AN10" i="31" s="1"/>
  <c r="AO107" i="31"/>
  <c r="AP107" i="31"/>
  <c r="AP10" i="31" s="1"/>
  <c r="AQ107" i="31"/>
  <c r="AQ10" i="31" s="1"/>
  <c r="AR107" i="31"/>
  <c r="AR10" i="31" s="1"/>
  <c r="AS107" i="31"/>
  <c r="AS10" i="31" s="1"/>
  <c r="AT107" i="31"/>
  <c r="AT10" i="31" s="1"/>
  <c r="AU107" i="31"/>
  <c r="AU10" i="31" s="1"/>
  <c r="AV107" i="31"/>
  <c r="AV10" i="31" s="1"/>
  <c r="AW107" i="31"/>
  <c r="AX107" i="31"/>
  <c r="AX10" i="31" s="1"/>
  <c r="AY107" i="31"/>
  <c r="AZ107" i="31"/>
  <c r="AZ10" i="31" s="1"/>
  <c r="BA107" i="31"/>
  <c r="BA10" i="31" s="1"/>
  <c r="BB107" i="31"/>
  <c r="BB10" i="31" s="1"/>
  <c r="BC107" i="31"/>
  <c r="BD107" i="31"/>
  <c r="BE107" i="31"/>
  <c r="BF107" i="31"/>
  <c r="BF10" i="31" s="1"/>
  <c r="BG107" i="31"/>
  <c r="BG10" i="31" s="1"/>
  <c r="BH107" i="31"/>
  <c r="BH10" i="31" s="1"/>
  <c r="BI107" i="31"/>
  <c r="BI10" i="31" s="1"/>
  <c r="C108" i="31"/>
  <c r="D108" i="31"/>
  <c r="E108" i="31"/>
  <c r="F108" i="31"/>
  <c r="G108" i="31"/>
  <c r="H108" i="31"/>
  <c r="I108" i="31"/>
  <c r="J108" i="31"/>
  <c r="K108" i="31"/>
  <c r="L108" i="31"/>
  <c r="M108" i="31"/>
  <c r="N108" i="31"/>
  <c r="O108" i="31"/>
  <c r="P108" i="31"/>
  <c r="Q108" i="31"/>
  <c r="R108" i="31"/>
  <c r="S108" i="31"/>
  <c r="T108" i="31"/>
  <c r="U108" i="31"/>
  <c r="V108" i="31"/>
  <c r="W108" i="31"/>
  <c r="X108" i="31"/>
  <c r="Y108" i="31"/>
  <c r="Z108" i="31"/>
  <c r="AA108" i="31"/>
  <c r="AB108" i="31"/>
  <c r="AC108" i="31"/>
  <c r="AD108" i="31"/>
  <c r="AE108" i="31"/>
  <c r="AF108" i="31"/>
  <c r="AG108" i="31"/>
  <c r="AH108" i="31"/>
  <c r="AI108" i="31"/>
  <c r="AJ108" i="31"/>
  <c r="AK108" i="31"/>
  <c r="AL108" i="31"/>
  <c r="AM108" i="31"/>
  <c r="AN108" i="31"/>
  <c r="AO108" i="31"/>
  <c r="AP108" i="31"/>
  <c r="AQ108" i="31"/>
  <c r="AR108" i="31"/>
  <c r="AS108" i="31"/>
  <c r="AT108" i="31"/>
  <c r="AU108" i="31"/>
  <c r="AV108" i="31"/>
  <c r="AW108" i="31"/>
  <c r="AX108" i="31"/>
  <c r="AY108" i="31"/>
  <c r="AZ108" i="31"/>
  <c r="BA108" i="31"/>
  <c r="BB108" i="31"/>
  <c r="BC108" i="31"/>
  <c r="BD108" i="31"/>
  <c r="BE108" i="31"/>
  <c r="BF108" i="31"/>
  <c r="BG108" i="31"/>
  <c r="BH108" i="31"/>
  <c r="BI108" i="31"/>
  <c r="C109" i="31"/>
  <c r="D109" i="31"/>
  <c r="E109" i="31"/>
  <c r="F109" i="31"/>
  <c r="G109" i="31"/>
  <c r="H109" i="31"/>
  <c r="I109" i="31"/>
  <c r="J109" i="31"/>
  <c r="K109" i="31"/>
  <c r="L109" i="31"/>
  <c r="M109" i="31"/>
  <c r="N109" i="31"/>
  <c r="O109" i="31"/>
  <c r="P109" i="31"/>
  <c r="Q109" i="31"/>
  <c r="R109" i="31"/>
  <c r="S109" i="31"/>
  <c r="T109" i="31"/>
  <c r="U109" i="31"/>
  <c r="V109" i="31"/>
  <c r="W109" i="31"/>
  <c r="X109" i="31"/>
  <c r="Y109" i="31"/>
  <c r="Z109" i="31"/>
  <c r="AA109" i="31"/>
  <c r="AB109" i="31"/>
  <c r="AC109" i="31"/>
  <c r="AD109" i="31"/>
  <c r="AE109" i="31"/>
  <c r="AF109" i="31"/>
  <c r="AG109" i="31"/>
  <c r="AH109" i="31"/>
  <c r="AI109" i="31"/>
  <c r="AJ109" i="31"/>
  <c r="AK109" i="31"/>
  <c r="AL109" i="31"/>
  <c r="AM109" i="31"/>
  <c r="AN109" i="31"/>
  <c r="AO109" i="31"/>
  <c r="AP109" i="31"/>
  <c r="AQ109" i="31"/>
  <c r="AR109" i="31"/>
  <c r="AS109" i="31"/>
  <c r="AT109" i="31"/>
  <c r="AU109" i="31"/>
  <c r="AV109" i="31"/>
  <c r="AW109" i="31"/>
  <c r="AX109" i="31"/>
  <c r="AY109" i="31"/>
  <c r="AZ109" i="31"/>
  <c r="BA109" i="31"/>
  <c r="BB109" i="31"/>
  <c r="BC109" i="31"/>
  <c r="BD109" i="31"/>
  <c r="BE109" i="31"/>
  <c r="BF109" i="31"/>
  <c r="BG109" i="31"/>
  <c r="BH109" i="31"/>
  <c r="BI109" i="31"/>
  <c r="C110" i="31"/>
  <c r="C13" i="31" s="1"/>
  <c r="D110" i="31"/>
  <c r="D13" i="31" s="1"/>
  <c r="E110" i="31"/>
  <c r="E13" i="31" s="1"/>
  <c r="F110" i="31"/>
  <c r="F13" i="31" s="1"/>
  <c r="G110" i="31"/>
  <c r="H110" i="31"/>
  <c r="I110" i="31"/>
  <c r="I13" i="31" s="1"/>
  <c r="J110" i="31"/>
  <c r="K110" i="31"/>
  <c r="K13" i="31" s="1"/>
  <c r="L110" i="31"/>
  <c r="L13" i="31" s="1"/>
  <c r="M110" i="31"/>
  <c r="M13" i="31" s="1"/>
  <c r="N110" i="31"/>
  <c r="N13" i="31" s="1"/>
  <c r="O110" i="31"/>
  <c r="P110" i="31"/>
  <c r="P13" i="31" s="1"/>
  <c r="Q110" i="31"/>
  <c r="Q13" i="31" s="1"/>
  <c r="R110" i="31"/>
  <c r="R13" i="31" s="1"/>
  <c r="S110" i="31"/>
  <c r="S13" i="31" s="1"/>
  <c r="T110" i="31"/>
  <c r="T13" i="31" s="1"/>
  <c r="U110" i="31"/>
  <c r="U13" i="31" s="1"/>
  <c r="V110" i="31"/>
  <c r="V13" i="31" s="1"/>
  <c r="W110" i="31"/>
  <c r="X110" i="31"/>
  <c r="X13" i="31" s="1"/>
  <c r="Y110" i="31"/>
  <c r="Y13" i="31" s="1"/>
  <c r="Z110" i="31"/>
  <c r="AA110" i="31"/>
  <c r="AA13" i="31" s="1"/>
  <c r="AB110" i="31"/>
  <c r="AB13" i="31" s="1"/>
  <c r="AC110" i="31"/>
  <c r="AC13" i="31" s="1"/>
  <c r="AD110" i="31"/>
  <c r="AE110" i="31"/>
  <c r="AF110" i="31"/>
  <c r="AF13" i="31" s="1"/>
  <c r="AG110" i="31"/>
  <c r="AG13" i="31" s="1"/>
  <c r="AH110" i="31"/>
  <c r="AH13" i="31" s="1"/>
  <c r="AI110" i="31"/>
  <c r="AI13" i="31" s="1"/>
  <c r="AJ110" i="31"/>
  <c r="AJ13" i="31" s="1"/>
  <c r="AK110" i="31"/>
  <c r="AK13" i="31" s="1"/>
  <c r="AL110" i="31"/>
  <c r="AL13" i="31" s="1"/>
  <c r="AM110" i="31"/>
  <c r="AN110" i="31"/>
  <c r="AN13" i="31" s="1"/>
  <c r="AO110" i="31"/>
  <c r="AO13" i="31" s="1"/>
  <c r="AP110" i="31"/>
  <c r="AP13" i="31" s="1"/>
  <c r="AQ110" i="31"/>
  <c r="AQ13" i="31" s="1"/>
  <c r="AR110" i="31"/>
  <c r="AR13" i="31" s="1"/>
  <c r="AS110" i="31"/>
  <c r="AS13" i="31" s="1"/>
  <c r="AT110" i="31"/>
  <c r="AT13" i="31" s="1"/>
  <c r="AU110" i="31"/>
  <c r="AV110" i="31"/>
  <c r="AW110" i="31"/>
  <c r="AW13" i="31" s="1"/>
  <c r="AX110" i="31"/>
  <c r="AX13" i="31" s="1"/>
  <c r="AY110" i="31"/>
  <c r="AY13" i="31" s="1"/>
  <c r="AZ110" i="31"/>
  <c r="AZ13" i="31" s="1"/>
  <c r="BA110" i="31"/>
  <c r="BA13" i="31" s="1"/>
  <c r="BB110" i="31"/>
  <c r="BC110" i="31"/>
  <c r="BC13" i="31" s="1"/>
  <c r="BD110" i="31"/>
  <c r="BE110" i="31"/>
  <c r="BE13" i="31" s="1"/>
  <c r="BF110" i="31"/>
  <c r="BF13" i="31" s="1"/>
  <c r="BG110" i="31"/>
  <c r="BG13" i="31" s="1"/>
  <c r="BH110" i="31"/>
  <c r="BH13" i="31" s="1"/>
  <c r="BI110" i="31"/>
  <c r="BI13" i="31" s="1"/>
  <c r="C111" i="31"/>
  <c r="D111" i="31"/>
  <c r="E111" i="31"/>
  <c r="F111" i="31"/>
  <c r="G111" i="31"/>
  <c r="H111" i="31"/>
  <c r="I111" i="31"/>
  <c r="J111" i="31"/>
  <c r="K111" i="31"/>
  <c r="L111" i="31"/>
  <c r="M111" i="31"/>
  <c r="N111" i="31"/>
  <c r="O111" i="31"/>
  <c r="P111" i="31"/>
  <c r="Q111" i="31"/>
  <c r="R111" i="31"/>
  <c r="S111" i="31"/>
  <c r="T111" i="31"/>
  <c r="U111" i="31"/>
  <c r="V111" i="31"/>
  <c r="W111" i="31"/>
  <c r="X111" i="31"/>
  <c r="Y111" i="31"/>
  <c r="Z111" i="31"/>
  <c r="AA111" i="31"/>
  <c r="AB111" i="31"/>
  <c r="AC111" i="31"/>
  <c r="AD111" i="31"/>
  <c r="AE111" i="31"/>
  <c r="AF111" i="31"/>
  <c r="AG111" i="31"/>
  <c r="AH111" i="31"/>
  <c r="AI111" i="31"/>
  <c r="AJ111" i="31"/>
  <c r="AK111" i="31"/>
  <c r="AL111" i="31"/>
  <c r="AM111" i="31"/>
  <c r="AN111" i="31"/>
  <c r="AO111" i="31"/>
  <c r="AP111" i="31"/>
  <c r="AQ111" i="31"/>
  <c r="AR111" i="31"/>
  <c r="AS111" i="31"/>
  <c r="AT111" i="31"/>
  <c r="AU111" i="31"/>
  <c r="AV111" i="31"/>
  <c r="AW111" i="31"/>
  <c r="AX111" i="31"/>
  <c r="AY111" i="31"/>
  <c r="AZ111" i="31"/>
  <c r="BA111" i="31"/>
  <c r="BB111" i="31"/>
  <c r="BC111" i="31"/>
  <c r="BD111" i="31"/>
  <c r="BE111" i="31"/>
  <c r="BF111" i="31"/>
  <c r="BG111" i="31"/>
  <c r="BH111" i="31"/>
  <c r="BI111" i="31"/>
  <c r="C112" i="31"/>
  <c r="D112" i="31"/>
  <c r="E112" i="31"/>
  <c r="F112" i="31"/>
  <c r="G112" i="31"/>
  <c r="H112" i="31"/>
  <c r="I112" i="31"/>
  <c r="J112" i="31"/>
  <c r="K112" i="31"/>
  <c r="L112" i="31"/>
  <c r="M112" i="31"/>
  <c r="N112" i="31"/>
  <c r="O112" i="31"/>
  <c r="P112" i="31"/>
  <c r="Q112" i="31"/>
  <c r="R112" i="31"/>
  <c r="S112" i="31"/>
  <c r="T112" i="31"/>
  <c r="U112" i="31"/>
  <c r="V112" i="31"/>
  <c r="W112" i="31"/>
  <c r="X112" i="31"/>
  <c r="Y112" i="31"/>
  <c r="Z112" i="31"/>
  <c r="AA112" i="31"/>
  <c r="AB112" i="31"/>
  <c r="AC112" i="31"/>
  <c r="AD112" i="31"/>
  <c r="AE112" i="31"/>
  <c r="AF112" i="31"/>
  <c r="AG112" i="31"/>
  <c r="AH112" i="31"/>
  <c r="AI112" i="31"/>
  <c r="AJ112" i="31"/>
  <c r="AK112" i="31"/>
  <c r="AL112" i="31"/>
  <c r="AM112" i="31"/>
  <c r="AN112" i="31"/>
  <c r="AO112" i="31"/>
  <c r="AP112" i="31"/>
  <c r="AQ112" i="31"/>
  <c r="AR112" i="31"/>
  <c r="AS112" i="31"/>
  <c r="AT112" i="31"/>
  <c r="AU112" i="31"/>
  <c r="AV112" i="31"/>
  <c r="AW112" i="31"/>
  <c r="AX112" i="31"/>
  <c r="AY112" i="31"/>
  <c r="AZ112" i="31"/>
  <c r="BA112" i="31"/>
  <c r="BB112" i="31"/>
  <c r="BC112" i="31"/>
  <c r="BD112" i="31"/>
  <c r="BE112" i="31"/>
  <c r="BF112" i="31"/>
  <c r="BG112" i="31"/>
  <c r="BH112" i="31"/>
  <c r="BI112" i="31"/>
  <c r="C113" i="31"/>
  <c r="C16" i="31" s="1"/>
  <c r="D113" i="31"/>
  <c r="D16" i="31" s="1"/>
  <c r="E113" i="31"/>
  <c r="F113" i="31"/>
  <c r="G113" i="31"/>
  <c r="H113" i="31"/>
  <c r="H16" i="31" s="1"/>
  <c r="I113" i="31"/>
  <c r="I16" i="31" s="1"/>
  <c r="J113" i="31"/>
  <c r="J16" i="31" s="1"/>
  <c r="K113" i="31"/>
  <c r="K16" i="31" s="1"/>
  <c r="L113" i="31"/>
  <c r="L16" i="31" s="1"/>
  <c r="M113" i="31"/>
  <c r="N113" i="31"/>
  <c r="O113" i="31"/>
  <c r="O16" i="31" s="1"/>
  <c r="P113" i="31"/>
  <c r="P16" i="31" s="1"/>
  <c r="Q113" i="31"/>
  <c r="Q16" i="31" s="1"/>
  <c r="R113" i="31"/>
  <c r="R16" i="31" s="1"/>
  <c r="S113" i="31"/>
  <c r="S16" i="31" s="1"/>
  <c r="T113" i="31"/>
  <c r="T16" i="31" s="1"/>
  <c r="U113" i="31"/>
  <c r="V113" i="31"/>
  <c r="W113" i="31"/>
  <c r="X113" i="31"/>
  <c r="X16" i="31" s="1"/>
  <c r="Y113" i="31"/>
  <c r="Z113" i="31"/>
  <c r="Z16" i="31" s="1"/>
  <c r="AA113" i="31"/>
  <c r="AA16" i="31" s="1"/>
  <c r="AB113" i="31"/>
  <c r="AB16" i="31" s="1"/>
  <c r="AC113" i="31"/>
  <c r="AD113" i="31"/>
  <c r="AE113" i="31"/>
  <c r="AF113" i="31"/>
  <c r="AF16" i="31" s="1"/>
  <c r="AG113" i="31"/>
  <c r="AG16" i="31" s="1"/>
  <c r="AH113" i="31"/>
  <c r="AH16" i="31" s="1"/>
  <c r="AI113" i="31"/>
  <c r="AI16" i="31" s="1"/>
  <c r="AJ113" i="31"/>
  <c r="AJ16" i="31" s="1"/>
  <c r="AK113" i="31"/>
  <c r="AK16" i="31" s="1"/>
  <c r="AL113" i="31"/>
  <c r="AM113" i="31"/>
  <c r="AN113" i="31"/>
  <c r="AN16" i="31" s="1"/>
  <c r="AO113" i="31"/>
  <c r="AO16" i="31" s="1"/>
  <c r="AP113" i="31"/>
  <c r="AP16" i="31" s="1"/>
  <c r="AQ113" i="31"/>
  <c r="AQ16" i="31" s="1"/>
  <c r="AR113" i="31"/>
  <c r="AR16" i="31" s="1"/>
  <c r="AS113" i="31"/>
  <c r="AT113" i="31"/>
  <c r="AU113" i="31"/>
  <c r="AU16" i="31" s="1"/>
  <c r="AV113" i="31"/>
  <c r="AV16" i="31" s="1"/>
  <c r="AW113" i="31"/>
  <c r="AW16" i="31" s="1"/>
  <c r="AX113" i="31"/>
  <c r="AX16" i="31" s="1"/>
  <c r="AY113" i="31"/>
  <c r="AY16" i="31" s="1"/>
  <c r="AZ113" i="31"/>
  <c r="AZ16" i="31" s="1"/>
  <c r="BA113" i="31"/>
  <c r="BB113" i="31"/>
  <c r="BC113" i="31"/>
  <c r="BD113" i="31"/>
  <c r="BD16" i="31" s="1"/>
  <c r="BE113" i="31"/>
  <c r="BE16" i="31" s="1"/>
  <c r="BF113" i="31"/>
  <c r="BF16" i="31" s="1"/>
  <c r="BG113" i="31"/>
  <c r="BG16" i="31" s="1"/>
  <c r="BH113" i="31"/>
  <c r="BH16" i="31" s="1"/>
  <c r="BI113" i="31"/>
  <c r="C114" i="31"/>
  <c r="D114" i="31"/>
  <c r="E114" i="31"/>
  <c r="F114" i="31"/>
  <c r="G114" i="31"/>
  <c r="H114" i="31"/>
  <c r="I114" i="31"/>
  <c r="J114" i="31"/>
  <c r="K114" i="31"/>
  <c r="L114" i="31"/>
  <c r="M114" i="31"/>
  <c r="N114" i="31"/>
  <c r="O114" i="31"/>
  <c r="P114" i="31"/>
  <c r="Q114" i="31"/>
  <c r="R114" i="31"/>
  <c r="S114" i="31"/>
  <c r="T114" i="31"/>
  <c r="U114" i="31"/>
  <c r="V114" i="31"/>
  <c r="W114" i="31"/>
  <c r="X114" i="31"/>
  <c r="Y114" i="31"/>
  <c r="Z114" i="31"/>
  <c r="AA114" i="31"/>
  <c r="AB114" i="31"/>
  <c r="AC114" i="31"/>
  <c r="AD114" i="31"/>
  <c r="AE114" i="31"/>
  <c r="AF114" i="31"/>
  <c r="AG114" i="31"/>
  <c r="AH114" i="31"/>
  <c r="AI114" i="31"/>
  <c r="AJ114" i="31"/>
  <c r="AK114" i="31"/>
  <c r="AL114" i="31"/>
  <c r="AM114" i="31"/>
  <c r="AN114" i="31"/>
  <c r="AO114" i="31"/>
  <c r="AP114" i="31"/>
  <c r="AQ114" i="31"/>
  <c r="AR114" i="31"/>
  <c r="AS114" i="31"/>
  <c r="AT114" i="31"/>
  <c r="AU114" i="31"/>
  <c r="AV114" i="31"/>
  <c r="AW114" i="31"/>
  <c r="AX114" i="31"/>
  <c r="AY114" i="31"/>
  <c r="AZ114" i="31"/>
  <c r="BA114" i="31"/>
  <c r="BB114" i="31"/>
  <c r="BC114" i="31"/>
  <c r="BD114" i="31"/>
  <c r="BE114" i="31"/>
  <c r="BF114" i="31"/>
  <c r="BG114" i="31"/>
  <c r="BH114" i="31"/>
  <c r="BI114" i="31"/>
  <c r="C115" i="31"/>
  <c r="D115" i="31"/>
  <c r="E115" i="31"/>
  <c r="F115" i="31"/>
  <c r="G115" i="31"/>
  <c r="H115" i="31"/>
  <c r="I115" i="31"/>
  <c r="J115" i="31"/>
  <c r="K115" i="31"/>
  <c r="L115" i="31"/>
  <c r="M115" i="31"/>
  <c r="N115" i="31"/>
  <c r="O115" i="31"/>
  <c r="P115" i="31"/>
  <c r="Q115" i="31"/>
  <c r="R115" i="31"/>
  <c r="S115" i="31"/>
  <c r="T115" i="31"/>
  <c r="U115" i="31"/>
  <c r="V115" i="31"/>
  <c r="W115" i="31"/>
  <c r="X115" i="31"/>
  <c r="Y115" i="31"/>
  <c r="Z115" i="31"/>
  <c r="AA115" i="31"/>
  <c r="AB115" i="31"/>
  <c r="AC115" i="31"/>
  <c r="AD115" i="31"/>
  <c r="AE115" i="31"/>
  <c r="AF115" i="31"/>
  <c r="AG115" i="31"/>
  <c r="AH115" i="31"/>
  <c r="AI115" i="31"/>
  <c r="AJ115" i="31"/>
  <c r="AK115" i="31"/>
  <c r="AL115" i="31"/>
  <c r="AM115" i="31"/>
  <c r="AN115" i="31"/>
  <c r="AO115" i="31"/>
  <c r="AP115" i="31"/>
  <c r="AQ115" i="31"/>
  <c r="AR115" i="31"/>
  <c r="AS115" i="31"/>
  <c r="AT115" i="31"/>
  <c r="AU115" i="31"/>
  <c r="AV115" i="31"/>
  <c r="AW115" i="31"/>
  <c r="AX115" i="31"/>
  <c r="AY115" i="31"/>
  <c r="AZ115" i="31"/>
  <c r="BA115" i="31"/>
  <c r="BB115" i="31"/>
  <c r="BC115" i="31"/>
  <c r="BD115" i="31"/>
  <c r="BE115" i="31"/>
  <c r="BF115" i="31"/>
  <c r="BG115" i="31"/>
  <c r="BH115" i="31"/>
  <c r="BI115" i="31"/>
  <c r="C116" i="31"/>
  <c r="C19" i="31" s="1"/>
  <c r="D116" i="31"/>
  <c r="D19" i="31" s="1"/>
  <c r="E116" i="31"/>
  <c r="F116" i="31"/>
  <c r="G116" i="31"/>
  <c r="G19" i="31" s="1"/>
  <c r="H116" i="31"/>
  <c r="H19" i="31" s="1"/>
  <c r="I116" i="31"/>
  <c r="I19" i="31" s="1"/>
  <c r="J116" i="31"/>
  <c r="J19" i="31" s="1"/>
  <c r="K116" i="31"/>
  <c r="K19" i="31" s="1"/>
  <c r="L116" i="31"/>
  <c r="M116" i="31"/>
  <c r="N116" i="31"/>
  <c r="O116" i="31"/>
  <c r="O19" i="31" s="1"/>
  <c r="P116" i="31"/>
  <c r="P19" i="31" s="1"/>
  <c r="Q116" i="31"/>
  <c r="R116" i="31"/>
  <c r="R19" i="31" s="1"/>
  <c r="S116" i="31"/>
  <c r="S19" i="31" s="1"/>
  <c r="T116" i="31"/>
  <c r="T19" i="31" s="1"/>
  <c r="U116" i="31"/>
  <c r="V116" i="31"/>
  <c r="W116" i="31"/>
  <c r="W19" i="31" s="1"/>
  <c r="X116" i="31"/>
  <c r="X19" i="31" s="1"/>
  <c r="Y116" i="31"/>
  <c r="Y19" i="31" s="1"/>
  <c r="Z116" i="31"/>
  <c r="Z19" i="31" s="1"/>
  <c r="AA116" i="31"/>
  <c r="AA19" i="31" s="1"/>
  <c r="AB116" i="31"/>
  <c r="AC116" i="31"/>
  <c r="AD116" i="31"/>
  <c r="AD19" i="31" s="1"/>
  <c r="AE116" i="31"/>
  <c r="AE19" i="31" s="1"/>
  <c r="AF116" i="31"/>
  <c r="AF19" i="31" s="1"/>
  <c r="AG116" i="31"/>
  <c r="AG19" i="31" s="1"/>
  <c r="AH116" i="31"/>
  <c r="AH19" i="31" s="1"/>
  <c r="AI116" i="31"/>
  <c r="AI19" i="31" s="1"/>
  <c r="AJ116" i="31"/>
  <c r="AK116" i="31"/>
  <c r="AL116" i="31"/>
  <c r="AM116" i="31"/>
  <c r="AM19" i="31" s="1"/>
  <c r="AN116" i="31"/>
  <c r="AN19" i="31" s="1"/>
  <c r="AO116" i="31"/>
  <c r="AO19" i="31" s="1"/>
  <c r="AP116" i="31"/>
  <c r="AP19" i="31" s="1"/>
  <c r="AQ116" i="31"/>
  <c r="AQ19" i="31" s="1"/>
  <c r="AR116" i="31"/>
  <c r="AR19" i="31" s="1"/>
  <c r="AS116" i="31"/>
  <c r="AT116" i="31"/>
  <c r="AU116" i="31"/>
  <c r="AU19" i="31" s="1"/>
  <c r="AV116" i="31"/>
  <c r="AV19" i="31" s="1"/>
  <c r="AW116" i="31"/>
  <c r="AW19" i="31" s="1"/>
  <c r="AX116" i="31"/>
  <c r="AX19" i="31" s="1"/>
  <c r="AY116" i="31"/>
  <c r="AY19" i="31" s="1"/>
  <c r="AZ116" i="31"/>
  <c r="AZ19" i="31" s="1"/>
  <c r="BA116" i="31"/>
  <c r="BB116" i="31"/>
  <c r="BC116" i="31"/>
  <c r="BC19" i="31" s="1"/>
  <c r="BD116" i="31"/>
  <c r="BD19" i="31" s="1"/>
  <c r="BE116" i="31"/>
  <c r="BE19" i="31" s="1"/>
  <c r="BF116" i="31"/>
  <c r="BF19" i="31" s="1"/>
  <c r="BG116" i="31"/>
  <c r="BG19" i="31" s="1"/>
  <c r="BH116" i="31"/>
  <c r="BI116" i="31"/>
  <c r="C117" i="31"/>
  <c r="D117" i="31"/>
  <c r="E117" i="31"/>
  <c r="F117" i="31"/>
  <c r="G117" i="31"/>
  <c r="H117" i="31"/>
  <c r="I117" i="31"/>
  <c r="J117" i="31"/>
  <c r="K117" i="31"/>
  <c r="L117" i="31"/>
  <c r="M117" i="31"/>
  <c r="N117" i="31"/>
  <c r="O117" i="31"/>
  <c r="P117" i="31"/>
  <c r="Q117" i="31"/>
  <c r="R117" i="31"/>
  <c r="S117" i="31"/>
  <c r="T117" i="31"/>
  <c r="U117" i="31"/>
  <c r="V117" i="31"/>
  <c r="W117" i="31"/>
  <c r="X117" i="31"/>
  <c r="Y117" i="31"/>
  <c r="Z117" i="31"/>
  <c r="AA117" i="31"/>
  <c r="AB117" i="31"/>
  <c r="AC117" i="31"/>
  <c r="AD117" i="31"/>
  <c r="AE117" i="31"/>
  <c r="AF117" i="31"/>
  <c r="AG117" i="31"/>
  <c r="AH117" i="31"/>
  <c r="AI117" i="31"/>
  <c r="AJ117" i="31"/>
  <c r="AK117" i="31"/>
  <c r="AL117" i="31"/>
  <c r="AM117" i="31"/>
  <c r="AN117" i="31"/>
  <c r="AO117" i="31"/>
  <c r="AP117" i="31"/>
  <c r="AQ117" i="31"/>
  <c r="AR117" i="31"/>
  <c r="AS117" i="31"/>
  <c r="AT117" i="31"/>
  <c r="AU117" i="31"/>
  <c r="AV117" i="31"/>
  <c r="AW117" i="31"/>
  <c r="AX117" i="31"/>
  <c r="AY117" i="31"/>
  <c r="AZ117" i="31"/>
  <c r="BA117" i="31"/>
  <c r="BB117" i="31"/>
  <c r="BC117" i="31"/>
  <c r="BD117" i="31"/>
  <c r="BE117" i="31"/>
  <c r="BF117" i="31"/>
  <c r="BG117" i="31"/>
  <c r="BH117" i="31"/>
  <c r="BI117" i="31"/>
  <c r="C118" i="31"/>
  <c r="D118" i="31"/>
  <c r="E118" i="31"/>
  <c r="F118" i="31"/>
  <c r="G118" i="31"/>
  <c r="H118" i="31"/>
  <c r="I118" i="31"/>
  <c r="J118" i="31"/>
  <c r="K118" i="31"/>
  <c r="L118" i="31"/>
  <c r="M118" i="31"/>
  <c r="N118" i="31"/>
  <c r="O118" i="31"/>
  <c r="P118" i="31"/>
  <c r="Q118" i="31"/>
  <c r="R118" i="31"/>
  <c r="S118" i="31"/>
  <c r="T118" i="31"/>
  <c r="U118" i="31"/>
  <c r="V118" i="31"/>
  <c r="W118" i="31"/>
  <c r="X118" i="31"/>
  <c r="Y118" i="31"/>
  <c r="Z118" i="31"/>
  <c r="AA118" i="31"/>
  <c r="AB118" i="31"/>
  <c r="AC118" i="31"/>
  <c r="AD118" i="31"/>
  <c r="AE118" i="31"/>
  <c r="AF118" i="31"/>
  <c r="AG118" i="31"/>
  <c r="AH118" i="31"/>
  <c r="AI118" i="31"/>
  <c r="AJ118" i="31"/>
  <c r="AK118" i="31"/>
  <c r="AL118" i="31"/>
  <c r="AM118" i="31"/>
  <c r="AN118" i="31"/>
  <c r="AO118" i="31"/>
  <c r="AP118" i="31"/>
  <c r="AQ118" i="31"/>
  <c r="AR118" i="31"/>
  <c r="AS118" i="31"/>
  <c r="AT118" i="31"/>
  <c r="AU118" i="31"/>
  <c r="AV118" i="31"/>
  <c r="AW118" i="31"/>
  <c r="AX118" i="31"/>
  <c r="AY118" i="31"/>
  <c r="AZ118" i="31"/>
  <c r="BA118" i="31"/>
  <c r="BB118" i="31"/>
  <c r="BC118" i="31"/>
  <c r="BD118" i="31"/>
  <c r="BE118" i="31"/>
  <c r="BF118" i="31"/>
  <c r="BG118" i="31"/>
  <c r="BH118" i="31"/>
  <c r="BI118" i="31"/>
  <c r="C119" i="31"/>
  <c r="D119" i="31"/>
  <c r="E119" i="31"/>
  <c r="F119" i="31"/>
  <c r="F22" i="31" s="1"/>
  <c r="G119" i="31"/>
  <c r="G22" i="31" s="1"/>
  <c r="H119" i="31"/>
  <c r="H22" i="31" s="1"/>
  <c r="I119" i="31"/>
  <c r="I22" i="31" s="1"/>
  <c r="J119" i="31"/>
  <c r="J22" i="31" s="1"/>
  <c r="K119" i="31"/>
  <c r="K22" i="31" s="1"/>
  <c r="L119" i="31"/>
  <c r="M119" i="31"/>
  <c r="N119" i="31"/>
  <c r="N22" i="31" s="1"/>
  <c r="O119" i="31"/>
  <c r="P119" i="31"/>
  <c r="P22" i="31" s="1"/>
  <c r="Q119" i="31"/>
  <c r="Q22" i="31" s="1"/>
  <c r="R119" i="31"/>
  <c r="R22" i="31" s="1"/>
  <c r="S119" i="31"/>
  <c r="T119" i="31"/>
  <c r="U119" i="31"/>
  <c r="U22" i="31" s="1"/>
  <c r="V119" i="31"/>
  <c r="V22" i="31" s="1"/>
  <c r="W119" i="31"/>
  <c r="W22" i="31" s="1"/>
  <c r="X119" i="31"/>
  <c r="X22" i="31" s="1"/>
  <c r="Y119" i="31"/>
  <c r="Y22" i="31" s="1"/>
  <c r="Z119" i="31"/>
  <c r="Z22" i="31" s="1"/>
  <c r="AA119" i="31"/>
  <c r="AB119" i="31"/>
  <c r="AC119" i="31"/>
  <c r="AD119" i="31"/>
  <c r="AD22" i="31" s="1"/>
  <c r="AE119" i="31"/>
  <c r="AE22" i="31" s="1"/>
  <c r="AF119" i="31"/>
  <c r="AF22" i="31" s="1"/>
  <c r="AG119" i="31"/>
  <c r="AG22" i="31" s="1"/>
  <c r="AH119" i="31"/>
  <c r="AH22" i="31" s="1"/>
  <c r="AI119" i="31"/>
  <c r="AJ119" i="31"/>
  <c r="AK119" i="31"/>
  <c r="AL119" i="31"/>
  <c r="AL22" i="31" s="1"/>
  <c r="AM119" i="31"/>
  <c r="AM22" i="31" s="1"/>
  <c r="AN119" i="31"/>
  <c r="AN22" i="31" s="1"/>
  <c r="AO119" i="31"/>
  <c r="AO22" i="31" s="1"/>
  <c r="AP119" i="31"/>
  <c r="AP22" i="31" s="1"/>
  <c r="AQ119" i="31"/>
  <c r="AR119" i="31"/>
  <c r="AS119" i="31"/>
  <c r="AT119" i="31"/>
  <c r="AT22" i="31" s="1"/>
  <c r="AU119" i="31"/>
  <c r="AU22" i="31" s="1"/>
  <c r="AV119" i="31"/>
  <c r="AV22" i="31" s="1"/>
  <c r="AW119" i="31"/>
  <c r="AW22" i="31" s="1"/>
  <c r="AX119" i="31"/>
  <c r="AX22" i="31" s="1"/>
  <c r="AY119" i="31"/>
  <c r="AY22" i="31" s="1"/>
  <c r="AZ119" i="31"/>
  <c r="BA119" i="31"/>
  <c r="BA22" i="31" s="1"/>
  <c r="BB119" i="31"/>
  <c r="BB22" i="31" s="1"/>
  <c r="BC119" i="31"/>
  <c r="BD119" i="31"/>
  <c r="BD22" i="31" s="1"/>
  <c r="BE119" i="31"/>
  <c r="BE22" i="31" s="1"/>
  <c r="BF119" i="31"/>
  <c r="BF22" i="31" s="1"/>
  <c r="BG119" i="31"/>
  <c r="BG22" i="31" s="1"/>
  <c r="BH119" i="31"/>
  <c r="BH22" i="31" s="1"/>
  <c r="BI119" i="31"/>
  <c r="C120" i="31"/>
  <c r="D120" i="31"/>
  <c r="E120" i="31"/>
  <c r="F120" i="31"/>
  <c r="G120" i="31"/>
  <c r="H120" i="31"/>
  <c r="I120" i="31"/>
  <c r="J120" i="31"/>
  <c r="K120" i="31"/>
  <c r="L120" i="31"/>
  <c r="M120" i="31"/>
  <c r="N120" i="31"/>
  <c r="O120" i="31"/>
  <c r="P120" i="31"/>
  <c r="Q120" i="31"/>
  <c r="R120" i="31"/>
  <c r="S120" i="31"/>
  <c r="T120" i="31"/>
  <c r="U120" i="31"/>
  <c r="V120" i="31"/>
  <c r="W120" i="31"/>
  <c r="X120" i="31"/>
  <c r="Y120" i="31"/>
  <c r="Z120" i="31"/>
  <c r="AA120" i="31"/>
  <c r="AB120" i="31"/>
  <c r="AC120" i="31"/>
  <c r="AD120" i="31"/>
  <c r="AE120" i="31"/>
  <c r="AF120" i="31"/>
  <c r="AG120" i="31"/>
  <c r="AH120" i="31"/>
  <c r="AI120" i="31"/>
  <c r="AJ120" i="31"/>
  <c r="AK120" i="31"/>
  <c r="AL120" i="31"/>
  <c r="AM120" i="31"/>
  <c r="AN120" i="31"/>
  <c r="AO120" i="31"/>
  <c r="AP120" i="31"/>
  <c r="AQ120" i="31"/>
  <c r="AR120" i="31"/>
  <c r="AS120" i="31"/>
  <c r="AT120" i="31"/>
  <c r="AU120" i="31"/>
  <c r="AV120" i="31"/>
  <c r="AW120" i="31"/>
  <c r="AX120" i="31"/>
  <c r="AY120" i="31"/>
  <c r="AZ120" i="31"/>
  <c r="BA120" i="31"/>
  <c r="BB120" i="31"/>
  <c r="BC120" i="31"/>
  <c r="BD120" i="31"/>
  <c r="BE120" i="31"/>
  <c r="BF120" i="31"/>
  <c r="BG120" i="31"/>
  <c r="BH120" i="31"/>
  <c r="BI120" i="31"/>
  <c r="C121" i="31"/>
  <c r="D121" i="31"/>
  <c r="E121" i="31"/>
  <c r="F121" i="31"/>
  <c r="G121" i="31"/>
  <c r="H121" i="31"/>
  <c r="I121" i="31"/>
  <c r="J121" i="31"/>
  <c r="K121" i="31"/>
  <c r="L121" i="31"/>
  <c r="M121" i="31"/>
  <c r="N121" i="31"/>
  <c r="O121" i="31"/>
  <c r="P121" i="31"/>
  <c r="Q121" i="31"/>
  <c r="R121" i="31"/>
  <c r="S121" i="31"/>
  <c r="T121" i="31"/>
  <c r="U121" i="31"/>
  <c r="V121" i="31"/>
  <c r="W121" i="31"/>
  <c r="X121" i="31"/>
  <c r="Y121" i="31"/>
  <c r="Z121" i="31"/>
  <c r="AA121" i="31"/>
  <c r="AB121" i="31"/>
  <c r="AC121" i="31"/>
  <c r="AD121" i="31"/>
  <c r="AE121" i="31"/>
  <c r="AF121" i="31"/>
  <c r="AG121" i="31"/>
  <c r="AH121" i="31"/>
  <c r="AI121" i="31"/>
  <c r="AJ121" i="31"/>
  <c r="AK121" i="31"/>
  <c r="AL121" i="31"/>
  <c r="AM121" i="31"/>
  <c r="AN121" i="31"/>
  <c r="AO121" i="31"/>
  <c r="AP121" i="31"/>
  <c r="AQ121" i="31"/>
  <c r="AR121" i="31"/>
  <c r="AS121" i="31"/>
  <c r="AT121" i="31"/>
  <c r="AU121" i="31"/>
  <c r="AV121" i="31"/>
  <c r="AW121" i="31"/>
  <c r="AX121" i="31"/>
  <c r="AY121" i="31"/>
  <c r="AZ121" i="31"/>
  <c r="BA121" i="31"/>
  <c r="BB121" i="31"/>
  <c r="BC121" i="31"/>
  <c r="BD121" i="31"/>
  <c r="BE121" i="31"/>
  <c r="BF121" i="31"/>
  <c r="BG121" i="31"/>
  <c r="BH121" i="31"/>
  <c r="BI121" i="31"/>
  <c r="C122" i="31"/>
  <c r="D122" i="31"/>
  <c r="D25" i="31" s="1"/>
  <c r="E122" i="31"/>
  <c r="E25" i="31" s="1"/>
  <c r="F122" i="31"/>
  <c r="G122" i="31"/>
  <c r="G25" i="31" s="1"/>
  <c r="H122" i="31"/>
  <c r="H25" i="31" s="1"/>
  <c r="I122" i="31"/>
  <c r="I25" i="31" s="1"/>
  <c r="J122" i="31"/>
  <c r="K122" i="31"/>
  <c r="K25" i="31" s="1"/>
  <c r="L122" i="31"/>
  <c r="M122" i="31"/>
  <c r="M25" i="31" s="1"/>
  <c r="N122" i="31"/>
  <c r="O122" i="31"/>
  <c r="O25" i="31" s="1"/>
  <c r="P122" i="31"/>
  <c r="P25" i="31" s="1"/>
  <c r="Q122" i="31"/>
  <c r="Q25" i="31" s="1"/>
  <c r="R122" i="31"/>
  <c r="S122" i="31"/>
  <c r="T122" i="31"/>
  <c r="U122" i="31"/>
  <c r="U25" i="31" s="1"/>
  <c r="V122" i="31"/>
  <c r="V25" i="31" s="1"/>
  <c r="W122" i="31"/>
  <c r="W25" i="31" s="1"/>
  <c r="X122" i="31"/>
  <c r="X25" i="31" s="1"/>
  <c r="Y122" i="31"/>
  <c r="Y25" i="31" s="1"/>
  <c r="Z122" i="31"/>
  <c r="AA122" i="31"/>
  <c r="AB122" i="31"/>
  <c r="AC122" i="31"/>
  <c r="AC25" i="31" s="1"/>
  <c r="AD122" i="31"/>
  <c r="AD25" i="31" s="1"/>
  <c r="AE122" i="31"/>
  <c r="AE25" i="31" s="1"/>
  <c r="AF122" i="31"/>
  <c r="AF25" i="31" s="1"/>
  <c r="AG122" i="31"/>
  <c r="AG25" i="31" s="1"/>
  <c r="AH122" i="31"/>
  <c r="AI122" i="31"/>
  <c r="AI25" i="31" s="1"/>
  <c r="AJ122" i="31"/>
  <c r="AJ25" i="31" s="1"/>
  <c r="AK122" i="31"/>
  <c r="AK25" i="31" s="1"/>
  <c r="AL122" i="31"/>
  <c r="AL25" i="31" s="1"/>
  <c r="AM122" i="31"/>
  <c r="AM25" i="31" s="1"/>
  <c r="AN122" i="31"/>
  <c r="AN25" i="31" s="1"/>
  <c r="AO122" i="31"/>
  <c r="AO25" i="31" s="1"/>
  <c r="AP122" i="31"/>
  <c r="AQ122" i="31"/>
  <c r="AR122" i="31"/>
  <c r="AR25" i="31" s="1"/>
  <c r="AS122" i="31"/>
  <c r="AS25" i="31" s="1"/>
  <c r="AT122" i="31"/>
  <c r="AT25" i="31" s="1"/>
  <c r="AU122" i="31"/>
  <c r="AV122" i="31"/>
  <c r="AV25" i="31" s="1"/>
  <c r="AW122" i="31"/>
  <c r="AW25" i="31" s="1"/>
  <c r="AX122" i="31"/>
  <c r="AY122" i="31"/>
  <c r="AY25" i="31" s="1"/>
  <c r="AZ122" i="31"/>
  <c r="BA122" i="31"/>
  <c r="BA25" i="31" s="1"/>
  <c r="BB122" i="31"/>
  <c r="BC122" i="31"/>
  <c r="BC25" i="31" s="1"/>
  <c r="BD122" i="31"/>
  <c r="BD25" i="31" s="1"/>
  <c r="BE122" i="31"/>
  <c r="BE25" i="31" s="1"/>
  <c r="BF122" i="31"/>
  <c r="BG122" i="31"/>
  <c r="BH122" i="31"/>
  <c r="BH25" i="31" s="1"/>
  <c r="BI122" i="31"/>
  <c r="BI25" i="31" s="1"/>
  <c r="C123" i="31"/>
  <c r="D123" i="31"/>
  <c r="E123" i="31"/>
  <c r="F123" i="31"/>
  <c r="G123" i="31"/>
  <c r="H123" i="31"/>
  <c r="I123" i="31"/>
  <c r="J123" i="31"/>
  <c r="K123" i="31"/>
  <c r="L123" i="31"/>
  <c r="M123" i="31"/>
  <c r="N123" i="31"/>
  <c r="O123" i="31"/>
  <c r="P123" i="31"/>
  <c r="Q123" i="31"/>
  <c r="R123" i="31"/>
  <c r="S123" i="31"/>
  <c r="T123" i="31"/>
  <c r="U123" i="31"/>
  <c r="V123" i="31"/>
  <c r="W123" i="31"/>
  <c r="X123" i="31"/>
  <c r="Y123" i="31"/>
  <c r="Z123" i="31"/>
  <c r="AA123" i="31"/>
  <c r="AB123" i="31"/>
  <c r="AC123" i="31"/>
  <c r="AD123" i="31"/>
  <c r="AE123" i="31"/>
  <c r="AF123" i="31"/>
  <c r="AG123" i="31"/>
  <c r="AH123" i="31"/>
  <c r="AI123" i="31"/>
  <c r="AJ123" i="31"/>
  <c r="AK123" i="31"/>
  <c r="AL123" i="31"/>
  <c r="AM123" i="31"/>
  <c r="AN123" i="31"/>
  <c r="AO123" i="31"/>
  <c r="AP123" i="31"/>
  <c r="AQ123" i="31"/>
  <c r="AR123" i="31"/>
  <c r="AS123" i="31"/>
  <c r="AT123" i="31"/>
  <c r="AU123" i="31"/>
  <c r="AV123" i="31"/>
  <c r="AW123" i="31"/>
  <c r="AX123" i="31"/>
  <c r="AY123" i="31"/>
  <c r="AZ123" i="31"/>
  <c r="BA123" i="31"/>
  <c r="BB123" i="31"/>
  <c r="BC123" i="31"/>
  <c r="BD123" i="31"/>
  <c r="BE123" i="31"/>
  <c r="BF123" i="31"/>
  <c r="BG123" i="31"/>
  <c r="BH123" i="31"/>
  <c r="BI123" i="31"/>
  <c r="C124" i="31"/>
  <c r="D124" i="31"/>
  <c r="E124" i="31"/>
  <c r="F124" i="31"/>
  <c r="G124" i="31"/>
  <c r="H124" i="31"/>
  <c r="I124" i="31"/>
  <c r="J124" i="31"/>
  <c r="K124" i="31"/>
  <c r="L124" i="31"/>
  <c r="M124" i="31"/>
  <c r="N124" i="31"/>
  <c r="O124" i="31"/>
  <c r="P124" i="31"/>
  <c r="Q124" i="31"/>
  <c r="R124" i="31"/>
  <c r="S124" i="31"/>
  <c r="T124" i="31"/>
  <c r="U124" i="31"/>
  <c r="V124" i="31"/>
  <c r="W124" i="31"/>
  <c r="X124" i="31"/>
  <c r="Y124" i="31"/>
  <c r="Z124" i="31"/>
  <c r="AA124" i="31"/>
  <c r="AB124" i="31"/>
  <c r="AC124" i="31"/>
  <c r="AD124" i="31"/>
  <c r="AE124" i="31"/>
  <c r="AF124" i="31"/>
  <c r="AG124" i="31"/>
  <c r="AH124" i="31"/>
  <c r="AI124" i="31"/>
  <c r="AJ124" i="31"/>
  <c r="AK124" i="31"/>
  <c r="AL124" i="31"/>
  <c r="AM124" i="31"/>
  <c r="AN124" i="31"/>
  <c r="AO124" i="31"/>
  <c r="AP124" i="31"/>
  <c r="AQ124" i="31"/>
  <c r="AR124" i="31"/>
  <c r="AS124" i="31"/>
  <c r="AT124" i="31"/>
  <c r="AU124" i="31"/>
  <c r="AV124" i="31"/>
  <c r="AW124" i="31"/>
  <c r="AX124" i="31"/>
  <c r="AY124" i="31"/>
  <c r="AZ124" i="31"/>
  <c r="BA124" i="31"/>
  <c r="BB124" i="31"/>
  <c r="BC124" i="31"/>
  <c r="BD124" i="31"/>
  <c r="BE124" i="31"/>
  <c r="BF124" i="31"/>
  <c r="BG124" i="31"/>
  <c r="BH124" i="31"/>
  <c r="BI124" i="31"/>
  <c r="C125" i="31"/>
  <c r="D125" i="31"/>
  <c r="D28" i="31" s="1"/>
  <c r="E125" i="31"/>
  <c r="E28" i="31" s="1"/>
  <c r="F125" i="31"/>
  <c r="G125" i="31"/>
  <c r="G28" i="31" s="1"/>
  <c r="H125" i="31"/>
  <c r="H28" i="31" s="1"/>
  <c r="I125" i="31"/>
  <c r="I28" i="31" s="1"/>
  <c r="J125" i="31"/>
  <c r="K125" i="31"/>
  <c r="L125" i="31"/>
  <c r="L28" i="31" s="1"/>
  <c r="M125" i="31"/>
  <c r="M28" i="31" s="1"/>
  <c r="N125" i="31"/>
  <c r="N28" i="31" s="1"/>
  <c r="O125" i="31"/>
  <c r="O28" i="31" s="1"/>
  <c r="P125" i="31"/>
  <c r="P28" i="31" s="1"/>
  <c r="Q125" i="31"/>
  <c r="R125" i="31"/>
  <c r="S125" i="31"/>
  <c r="T125" i="31"/>
  <c r="T28" i="31" s="1"/>
  <c r="U125" i="31"/>
  <c r="U28" i="31" s="1"/>
  <c r="V125" i="31"/>
  <c r="V28" i="31" s="1"/>
  <c r="W125" i="31"/>
  <c r="W28" i="31" s="1"/>
  <c r="X125" i="31"/>
  <c r="X28" i="31" s="1"/>
  <c r="Y125" i="31"/>
  <c r="Y28" i="31" s="1"/>
  <c r="Z125" i="31"/>
  <c r="AA125" i="31"/>
  <c r="AB125" i="31"/>
  <c r="AB28" i="31" s="1"/>
  <c r="AC125" i="31"/>
  <c r="AC28" i="31" s="1"/>
  <c r="AD125" i="31"/>
  <c r="AD28" i="31" s="1"/>
  <c r="AE125" i="31"/>
  <c r="AE28" i="31" s="1"/>
  <c r="AF125" i="31"/>
  <c r="AF28" i="31" s="1"/>
  <c r="AG125" i="31"/>
  <c r="AG28" i="31" s="1"/>
  <c r="AH125" i="31"/>
  <c r="AI125" i="31"/>
  <c r="AI28" i="31" s="1"/>
  <c r="AJ125" i="31"/>
  <c r="AJ28" i="31" s="1"/>
  <c r="AK125" i="31"/>
  <c r="AK28" i="31" s="1"/>
  <c r="AL125" i="31"/>
  <c r="AL28" i="31" s="1"/>
  <c r="AM125" i="31"/>
  <c r="AM28" i="31" s="1"/>
  <c r="AN125" i="31"/>
  <c r="AN28" i="31" s="1"/>
  <c r="AO125" i="31"/>
  <c r="AP125" i="31"/>
  <c r="AQ125" i="31"/>
  <c r="AQ28" i="31" s="1"/>
  <c r="AR125" i="31"/>
  <c r="AR28" i="31" s="1"/>
  <c r="AS125" i="31"/>
  <c r="AS28" i="31" s="1"/>
  <c r="AT125" i="31"/>
  <c r="AT28" i="31" s="1"/>
  <c r="AU125" i="31"/>
  <c r="AU28" i="31" s="1"/>
  <c r="AV125" i="31"/>
  <c r="AV28" i="31" s="1"/>
  <c r="AW125" i="31"/>
  <c r="AX125" i="31"/>
  <c r="AY125" i="31"/>
  <c r="AZ125" i="31"/>
  <c r="AZ28" i="31" s="1"/>
  <c r="BA125" i="31"/>
  <c r="BA28" i="31" s="1"/>
  <c r="BB125" i="31"/>
  <c r="BB28" i="31" s="1"/>
  <c r="BC125" i="31"/>
  <c r="BC28" i="31" s="1"/>
  <c r="BD125" i="31"/>
  <c r="BD28" i="31" s="1"/>
  <c r="BE125" i="31"/>
  <c r="BF125" i="31"/>
  <c r="BG125" i="31"/>
  <c r="BG28" i="31" s="1"/>
  <c r="BH125" i="31"/>
  <c r="BH28" i="31" s="1"/>
  <c r="BI125" i="31"/>
  <c r="BI28" i="31" s="1"/>
  <c r="C126" i="31"/>
  <c r="D126" i="31"/>
  <c r="E126" i="31"/>
  <c r="F126" i="31"/>
  <c r="G126" i="31"/>
  <c r="H126" i="31"/>
  <c r="I126" i="31"/>
  <c r="J126" i="31"/>
  <c r="K126" i="31"/>
  <c r="L126" i="31"/>
  <c r="M126" i="31"/>
  <c r="N126" i="31"/>
  <c r="O126" i="31"/>
  <c r="P126" i="31"/>
  <c r="Q126" i="31"/>
  <c r="R126" i="31"/>
  <c r="S126" i="31"/>
  <c r="T126" i="31"/>
  <c r="U126" i="31"/>
  <c r="V126" i="31"/>
  <c r="W126" i="31"/>
  <c r="X126" i="31"/>
  <c r="Y126" i="31"/>
  <c r="Z126" i="31"/>
  <c r="AA126" i="31"/>
  <c r="AB126" i="31"/>
  <c r="AC126" i="31"/>
  <c r="AD126" i="31"/>
  <c r="AE126" i="31"/>
  <c r="AF126" i="31"/>
  <c r="AG126" i="31"/>
  <c r="AH126" i="31"/>
  <c r="AI126" i="31"/>
  <c r="AJ126" i="31"/>
  <c r="AK126" i="31"/>
  <c r="AL126" i="31"/>
  <c r="AM126" i="31"/>
  <c r="AN126" i="31"/>
  <c r="AO126" i="31"/>
  <c r="AP126" i="31"/>
  <c r="AQ126" i="31"/>
  <c r="AR126" i="31"/>
  <c r="AS126" i="31"/>
  <c r="AT126" i="31"/>
  <c r="AU126" i="31"/>
  <c r="AV126" i="31"/>
  <c r="AW126" i="31"/>
  <c r="AX126" i="31"/>
  <c r="AY126" i="31"/>
  <c r="AZ126" i="31"/>
  <c r="BA126" i="31"/>
  <c r="BB126" i="31"/>
  <c r="BC126" i="31"/>
  <c r="BD126" i="31"/>
  <c r="BE126" i="31"/>
  <c r="BF126" i="31"/>
  <c r="BG126" i="31"/>
  <c r="BH126" i="31"/>
  <c r="BI126" i="31"/>
  <c r="C127" i="31"/>
  <c r="D127" i="31"/>
  <c r="E127" i="31"/>
  <c r="F127" i="31"/>
  <c r="G127" i="31"/>
  <c r="H127" i="31"/>
  <c r="I127" i="31"/>
  <c r="J127" i="31"/>
  <c r="K127" i="31"/>
  <c r="L127" i="31"/>
  <c r="M127" i="31"/>
  <c r="N127" i="31"/>
  <c r="O127" i="31"/>
  <c r="P127" i="31"/>
  <c r="Q127" i="31"/>
  <c r="R127" i="31"/>
  <c r="S127" i="31"/>
  <c r="T127" i="31"/>
  <c r="U127" i="31"/>
  <c r="V127" i="31"/>
  <c r="W127" i="31"/>
  <c r="X127" i="31"/>
  <c r="Y127" i="31"/>
  <c r="Z127" i="31"/>
  <c r="AA127" i="31"/>
  <c r="AB127" i="31"/>
  <c r="AC127" i="31"/>
  <c r="AD127" i="31"/>
  <c r="AE127" i="31"/>
  <c r="AF127" i="31"/>
  <c r="AG127" i="31"/>
  <c r="AH127" i="31"/>
  <c r="AI127" i="31"/>
  <c r="AJ127" i="31"/>
  <c r="AK127" i="31"/>
  <c r="AL127" i="31"/>
  <c r="AM127" i="31"/>
  <c r="AN127" i="31"/>
  <c r="AO127" i="31"/>
  <c r="AP127" i="31"/>
  <c r="AQ127" i="31"/>
  <c r="AR127" i="31"/>
  <c r="AS127" i="31"/>
  <c r="AT127" i="31"/>
  <c r="AU127" i="31"/>
  <c r="AV127" i="31"/>
  <c r="AW127" i="31"/>
  <c r="AX127" i="31"/>
  <c r="AY127" i="31"/>
  <c r="AZ127" i="31"/>
  <c r="BA127" i="31"/>
  <c r="BB127" i="31"/>
  <c r="BC127" i="31"/>
  <c r="BD127" i="31"/>
  <c r="BE127" i="31"/>
  <c r="BF127" i="31"/>
  <c r="BG127" i="31"/>
  <c r="BH127" i="31"/>
  <c r="BI127" i="31"/>
  <c r="C128" i="31"/>
  <c r="C31" i="31" s="1"/>
  <c r="D128" i="31"/>
  <c r="D31" i="31" s="1"/>
  <c r="E128" i="31"/>
  <c r="E31" i="31" s="1"/>
  <c r="F128" i="31"/>
  <c r="F31" i="31" s="1"/>
  <c r="G128" i="31"/>
  <c r="G31" i="31" s="1"/>
  <c r="H128" i="31"/>
  <c r="I128" i="31"/>
  <c r="J128" i="31"/>
  <c r="J31" i="31" s="1"/>
  <c r="K128" i="31"/>
  <c r="K31" i="31" s="1"/>
  <c r="L128" i="31"/>
  <c r="L31" i="31" s="1"/>
  <c r="M128" i="31"/>
  <c r="M31" i="31" s="1"/>
  <c r="N128" i="31"/>
  <c r="N31" i="31" s="1"/>
  <c r="O128" i="31"/>
  <c r="O31" i="31" s="1"/>
  <c r="P128" i="31"/>
  <c r="P31" i="31" s="1"/>
  <c r="Q128" i="31"/>
  <c r="R128" i="31"/>
  <c r="S128" i="31"/>
  <c r="S31" i="31" s="1"/>
  <c r="T128" i="31"/>
  <c r="T31" i="31" s="1"/>
  <c r="U128" i="31"/>
  <c r="U31" i="31" s="1"/>
  <c r="V128" i="31"/>
  <c r="V31" i="31" s="1"/>
  <c r="W128" i="31"/>
  <c r="W31" i="31" s="1"/>
  <c r="X128" i="31"/>
  <c r="Y128" i="31"/>
  <c r="Z128" i="31"/>
  <c r="AA128" i="31"/>
  <c r="AA31" i="31" s="1"/>
  <c r="AB128" i="31"/>
  <c r="AB31" i="31" s="1"/>
  <c r="AC128" i="31"/>
  <c r="AC31" i="31" s="1"/>
  <c r="AD128" i="31"/>
  <c r="AD31" i="31" s="1"/>
  <c r="AE128" i="31"/>
  <c r="AE31" i="31" s="1"/>
  <c r="AF128" i="31"/>
  <c r="AF31" i="31" s="1"/>
  <c r="AG128" i="31"/>
  <c r="AH128" i="31"/>
  <c r="AH31" i="31" s="1"/>
  <c r="AI128" i="31"/>
  <c r="AI31" i="31" s="1"/>
  <c r="AJ128" i="31"/>
  <c r="AJ31" i="31" s="1"/>
  <c r="AK128" i="31"/>
  <c r="AK31" i="31" s="1"/>
  <c r="AL128" i="31"/>
  <c r="AL31" i="31" s="1"/>
  <c r="AM128" i="31"/>
  <c r="AM31" i="31" s="1"/>
  <c r="AN128" i="31"/>
  <c r="AO128" i="31"/>
  <c r="AP128" i="31"/>
  <c r="AQ128" i="31"/>
  <c r="AQ31" i="31" s="1"/>
  <c r="AR128" i="31"/>
  <c r="AR31" i="31" s="1"/>
  <c r="AS128" i="31"/>
  <c r="AS31" i="31" s="1"/>
  <c r="AT128" i="31"/>
  <c r="AT31" i="31" s="1"/>
  <c r="AU128" i="31"/>
  <c r="AU31" i="31" s="1"/>
  <c r="AV128" i="31"/>
  <c r="AV31" i="31" s="1"/>
  <c r="AW128" i="31"/>
  <c r="AX128" i="31"/>
  <c r="AX31" i="31" s="1"/>
  <c r="AY128" i="31"/>
  <c r="AY31" i="31" s="1"/>
  <c r="AZ128" i="31"/>
  <c r="AZ31" i="31" s="1"/>
  <c r="BA128" i="31"/>
  <c r="BA31" i="31" s="1"/>
  <c r="BB128" i="31"/>
  <c r="BB31" i="31" s="1"/>
  <c r="BC128" i="31"/>
  <c r="BC31" i="31" s="1"/>
  <c r="BD128" i="31"/>
  <c r="BE128" i="31"/>
  <c r="BF128" i="31"/>
  <c r="BG128" i="31"/>
  <c r="BG31" i="31" s="1"/>
  <c r="BH128" i="31"/>
  <c r="BH31" i="31" s="1"/>
  <c r="BI128" i="31"/>
  <c r="BI31" i="31" s="1"/>
  <c r="C129" i="31"/>
  <c r="D129" i="31"/>
  <c r="E129" i="31"/>
  <c r="F129" i="31"/>
  <c r="G129" i="31"/>
  <c r="H129" i="31"/>
  <c r="I129" i="31"/>
  <c r="J129" i="31"/>
  <c r="K129" i="31"/>
  <c r="L129" i="31"/>
  <c r="M129" i="31"/>
  <c r="N129" i="31"/>
  <c r="O129" i="31"/>
  <c r="P129" i="31"/>
  <c r="Q129" i="31"/>
  <c r="R129" i="31"/>
  <c r="S129" i="31"/>
  <c r="T129" i="31"/>
  <c r="U129" i="31"/>
  <c r="V129" i="31"/>
  <c r="W129" i="31"/>
  <c r="X129" i="31"/>
  <c r="Y129" i="31"/>
  <c r="Z129" i="31"/>
  <c r="AA129" i="31"/>
  <c r="AB129" i="31"/>
  <c r="AC129" i="31"/>
  <c r="AD129" i="31"/>
  <c r="AE129" i="31"/>
  <c r="AF129" i="31"/>
  <c r="AG129" i="31"/>
  <c r="AH129" i="31"/>
  <c r="AI129" i="31"/>
  <c r="AJ129" i="31"/>
  <c r="AK129" i="31"/>
  <c r="AL129" i="31"/>
  <c r="AM129" i="31"/>
  <c r="AN129" i="31"/>
  <c r="AO129" i="31"/>
  <c r="AP129" i="31"/>
  <c r="AQ129" i="31"/>
  <c r="AR129" i="31"/>
  <c r="AS129" i="31"/>
  <c r="AT129" i="31"/>
  <c r="AU129" i="31"/>
  <c r="AV129" i="31"/>
  <c r="AW129" i="31"/>
  <c r="AX129" i="31"/>
  <c r="AY129" i="31"/>
  <c r="AZ129" i="31"/>
  <c r="BA129" i="31"/>
  <c r="BB129" i="31"/>
  <c r="BC129" i="31"/>
  <c r="BD129" i="31"/>
  <c r="BE129" i="31"/>
  <c r="BF129" i="31"/>
  <c r="BG129" i="31"/>
  <c r="BH129" i="31"/>
  <c r="BI129" i="31"/>
  <c r="C130" i="31"/>
  <c r="D130" i="31"/>
  <c r="E130" i="31"/>
  <c r="F130" i="31"/>
  <c r="G130" i="31"/>
  <c r="H130" i="31"/>
  <c r="I130" i="31"/>
  <c r="J130" i="31"/>
  <c r="K130" i="31"/>
  <c r="L130" i="31"/>
  <c r="M130" i="31"/>
  <c r="N130" i="31"/>
  <c r="O130" i="31"/>
  <c r="P130" i="31"/>
  <c r="Q130" i="31"/>
  <c r="R130" i="31"/>
  <c r="S130" i="31"/>
  <c r="T130" i="31"/>
  <c r="U130" i="31"/>
  <c r="V130" i="31"/>
  <c r="W130" i="31"/>
  <c r="X130" i="31"/>
  <c r="Y130" i="31"/>
  <c r="Z130" i="31"/>
  <c r="AA130" i="31"/>
  <c r="AB130" i="31"/>
  <c r="AC130" i="31"/>
  <c r="AD130" i="31"/>
  <c r="AE130" i="31"/>
  <c r="AF130" i="31"/>
  <c r="AG130" i="31"/>
  <c r="AH130" i="31"/>
  <c r="AI130" i="31"/>
  <c r="AJ130" i="31"/>
  <c r="AK130" i="31"/>
  <c r="AL130" i="31"/>
  <c r="AM130" i="31"/>
  <c r="AN130" i="31"/>
  <c r="AO130" i="31"/>
  <c r="AP130" i="31"/>
  <c r="AQ130" i="31"/>
  <c r="AR130" i="31"/>
  <c r="AS130" i="31"/>
  <c r="AT130" i="31"/>
  <c r="AU130" i="31"/>
  <c r="AV130" i="31"/>
  <c r="AW130" i="31"/>
  <c r="AX130" i="31"/>
  <c r="AY130" i="31"/>
  <c r="AZ130" i="31"/>
  <c r="BA130" i="31"/>
  <c r="BB130" i="31"/>
  <c r="BC130" i="31"/>
  <c r="BD130" i="31"/>
  <c r="BE130" i="31"/>
  <c r="BF130" i="31"/>
  <c r="BG130" i="31"/>
  <c r="BH130" i="31"/>
  <c r="BI130" i="31"/>
  <c r="C131" i="31"/>
  <c r="C34" i="31" s="1"/>
  <c r="D131" i="31"/>
  <c r="D34" i="31" s="1"/>
  <c r="E131" i="31"/>
  <c r="E34" i="31" s="1"/>
  <c r="F131" i="31"/>
  <c r="F34" i="31" s="1"/>
  <c r="G131" i="31"/>
  <c r="H131" i="31"/>
  <c r="I131" i="31"/>
  <c r="J131" i="31"/>
  <c r="J34" i="31" s="1"/>
  <c r="K131" i="31"/>
  <c r="L131" i="31"/>
  <c r="L34" i="31" s="1"/>
  <c r="M131" i="31"/>
  <c r="M34" i="31" s="1"/>
  <c r="N131" i="31"/>
  <c r="N34" i="31" s="1"/>
  <c r="O131" i="31"/>
  <c r="O34" i="31" s="1"/>
  <c r="P131" i="31"/>
  <c r="Q131" i="31"/>
  <c r="R131" i="31"/>
  <c r="R34" i="31" s="1"/>
  <c r="S131" i="31"/>
  <c r="S34" i="31" s="1"/>
  <c r="T131" i="31"/>
  <c r="T34" i="31" s="1"/>
  <c r="U131" i="31"/>
  <c r="U34" i="31" s="1"/>
  <c r="V131" i="31"/>
  <c r="V34" i="31" s="1"/>
  <c r="W131" i="31"/>
  <c r="X131" i="31"/>
  <c r="X34" i="31" s="1"/>
  <c r="Y131" i="31"/>
  <c r="Z131" i="31"/>
  <c r="Z34" i="31" s="1"/>
  <c r="AA131" i="31"/>
  <c r="AA34" i="31" s="1"/>
  <c r="AB131" i="31"/>
  <c r="AB34" i="31" s="1"/>
  <c r="AC131" i="31"/>
  <c r="AC34" i="31" s="1"/>
  <c r="AD131" i="31"/>
  <c r="AD34" i="31" s="1"/>
  <c r="AE131" i="31"/>
  <c r="AE34" i="31" s="1"/>
  <c r="AF131" i="31"/>
  <c r="AG131" i="31"/>
  <c r="AG34" i="31" s="1"/>
  <c r="AH131" i="31"/>
  <c r="AH34" i="31" s="1"/>
  <c r="AI131" i="31"/>
  <c r="AI34" i="31" s="1"/>
  <c r="AJ131" i="31"/>
  <c r="AJ34" i="31" s="1"/>
  <c r="AK131" i="31"/>
  <c r="AK34" i="31" s="1"/>
  <c r="AL131" i="31"/>
  <c r="AL34" i="31" s="1"/>
  <c r="AM131" i="31"/>
  <c r="AN131" i="31"/>
  <c r="AO131" i="31"/>
  <c r="AP131" i="31"/>
  <c r="AP34" i="31" s="1"/>
  <c r="AQ131" i="31"/>
  <c r="AQ34" i="31" s="1"/>
  <c r="AR131" i="31"/>
  <c r="AR34" i="31" s="1"/>
  <c r="AS131" i="31"/>
  <c r="AS34" i="31" s="1"/>
  <c r="AT131" i="31"/>
  <c r="AT34" i="31" s="1"/>
  <c r="AU131" i="31"/>
  <c r="AV131" i="31"/>
  <c r="AW131" i="31"/>
  <c r="AX131" i="31"/>
  <c r="AX34" i="31" s="1"/>
  <c r="AY131" i="31"/>
  <c r="AY34" i="31" s="1"/>
  <c r="AZ131" i="31"/>
  <c r="AZ34" i="31" s="1"/>
  <c r="BA131" i="31"/>
  <c r="BA34" i="31" s="1"/>
  <c r="BB131" i="31"/>
  <c r="BB34" i="31" s="1"/>
  <c r="BC131" i="31"/>
  <c r="BD131" i="31"/>
  <c r="BE131" i="31"/>
  <c r="BF131" i="31"/>
  <c r="BF34" i="31" s="1"/>
  <c r="BG131" i="31"/>
  <c r="BG34" i="31" s="1"/>
  <c r="BH131" i="31"/>
  <c r="BH34" i="31" s="1"/>
  <c r="BI131" i="31"/>
  <c r="BI34" i="31" s="1"/>
  <c r="C132" i="31"/>
  <c r="D132" i="31"/>
  <c r="E132" i="31"/>
  <c r="F132" i="31"/>
  <c r="G132" i="31"/>
  <c r="H132" i="31"/>
  <c r="I132" i="31"/>
  <c r="J132" i="31"/>
  <c r="K132" i="31"/>
  <c r="L132" i="31"/>
  <c r="M132" i="31"/>
  <c r="N132" i="31"/>
  <c r="O132" i="31"/>
  <c r="P132" i="31"/>
  <c r="Q132" i="31"/>
  <c r="R132" i="31"/>
  <c r="S132" i="31"/>
  <c r="T132" i="31"/>
  <c r="U132" i="31"/>
  <c r="V132" i="31"/>
  <c r="W132" i="31"/>
  <c r="X132" i="31"/>
  <c r="Y132" i="31"/>
  <c r="Z132" i="31"/>
  <c r="AA132" i="31"/>
  <c r="AB132" i="31"/>
  <c r="AC132" i="31"/>
  <c r="AD132" i="31"/>
  <c r="AE132" i="31"/>
  <c r="AF132" i="31"/>
  <c r="AG132" i="31"/>
  <c r="AH132" i="31"/>
  <c r="AI132" i="31"/>
  <c r="AJ132" i="31"/>
  <c r="AK132" i="31"/>
  <c r="AL132" i="31"/>
  <c r="AM132" i="31"/>
  <c r="AN132" i="31"/>
  <c r="AO132" i="31"/>
  <c r="AP132" i="31"/>
  <c r="AQ132" i="31"/>
  <c r="AR132" i="31"/>
  <c r="AS132" i="31"/>
  <c r="AT132" i="31"/>
  <c r="AU132" i="31"/>
  <c r="AV132" i="31"/>
  <c r="AW132" i="31"/>
  <c r="AX132" i="31"/>
  <c r="AY132" i="31"/>
  <c r="AZ132" i="31"/>
  <c r="BA132" i="31"/>
  <c r="BB132" i="31"/>
  <c r="BC132" i="31"/>
  <c r="BD132" i="31"/>
  <c r="BE132" i="31"/>
  <c r="BF132" i="31"/>
  <c r="BG132" i="31"/>
  <c r="BH132" i="31"/>
  <c r="BI132" i="31"/>
  <c r="C133" i="31"/>
  <c r="D133" i="31"/>
  <c r="E133" i="31"/>
  <c r="F133" i="31"/>
  <c r="G133" i="31"/>
  <c r="H133" i="31"/>
  <c r="I133" i="31"/>
  <c r="J133" i="31"/>
  <c r="K133" i="31"/>
  <c r="L133" i="31"/>
  <c r="M133" i="31"/>
  <c r="N133" i="31"/>
  <c r="O133" i="31"/>
  <c r="P133" i="31"/>
  <c r="Q133" i="31"/>
  <c r="R133" i="31"/>
  <c r="S133" i="31"/>
  <c r="T133" i="31"/>
  <c r="U133" i="31"/>
  <c r="V133" i="31"/>
  <c r="W133" i="31"/>
  <c r="X133" i="31"/>
  <c r="Y133" i="31"/>
  <c r="Z133" i="31"/>
  <c r="AA133" i="31"/>
  <c r="AB133" i="31"/>
  <c r="AC133" i="31"/>
  <c r="AD133" i="31"/>
  <c r="AE133" i="31"/>
  <c r="AF133" i="31"/>
  <c r="AG133" i="31"/>
  <c r="AH133" i="31"/>
  <c r="AI133" i="31"/>
  <c r="AJ133" i="31"/>
  <c r="AK133" i="31"/>
  <c r="AL133" i="31"/>
  <c r="AM133" i="31"/>
  <c r="AN133" i="31"/>
  <c r="AO133" i="31"/>
  <c r="AP133" i="31"/>
  <c r="AQ133" i="31"/>
  <c r="AR133" i="31"/>
  <c r="AS133" i="31"/>
  <c r="AT133" i="31"/>
  <c r="AU133" i="31"/>
  <c r="AV133" i="31"/>
  <c r="AW133" i="31"/>
  <c r="AX133" i="31"/>
  <c r="AY133" i="31"/>
  <c r="AZ133" i="31"/>
  <c r="BA133" i="31"/>
  <c r="BB133" i="31"/>
  <c r="BC133" i="31"/>
  <c r="BD133" i="31"/>
  <c r="BE133" i="31"/>
  <c r="BF133" i="31"/>
  <c r="BG133" i="31"/>
  <c r="BH133" i="31"/>
  <c r="BI133" i="31"/>
  <c r="C134" i="31"/>
  <c r="C37" i="31" s="1"/>
  <c r="D134" i="31"/>
  <c r="D37" i="31" s="1"/>
  <c r="E134" i="31"/>
  <c r="E37" i="31" s="1"/>
  <c r="F134" i="31"/>
  <c r="G134" i="31"/>
  <c r="H134" i="31"/>
  <c r="H37" i="31" s="1"/>
  <c r="I134" i="31"/>
  <c r="I37" i="31" s="1"/>
  <c r="J134" i="31"/>
  <c r="J37" i="31" s="1"/>
  <c r="K134" i="31"/>
  <c r="K37" i="31" s="1"/>
  <c r="L134" i="31"/>
  <c r="L37" i="31" s="1"/>
  <c r="M134" i="31"/>
  <c r="M37" i="31" s="1"/>
  <c r="N134" i="31"/>
  <c r="O134" i="31"/>
  <c r="P134" i="31"/>
  <c r="Q134" i="31"/>
  <c r="Q37" i="31" s="1"/>
  <c r="R134" i="31"/>
  <c r="S134" i="31"/>
  <c r="S37" i="31" s="1"/>
  <c r="T134" i="31"/>
  <c r="T37" i="31" s="1"/>
  <c r="U134" i="31"/>
  <c r="U37" i="31" s="1"/>
  <c r="V134" i="31"/>
  <c r="W134" i="31"/>
  <c r="X134" i="31"/>
  <c r="Y134" i="31"/>
  <c r="Y37" i="31" s="1"/>
  <c r="Z134" i="31"/>
  <c r="Z37" i="31" s="1"/>
  <c r="AA134" i="31"/>
  <c r="AA37" i="31" s="1"/>
  <c r="AB134" i="31"/>
  <c r="AB37" i="31" s="1"/>
  <c r="AC134" i="31"/>
  <c r="AC37" i="31" s="1"/>
  <c r="AD134" i="31"/>
  <c r="AE134" i="31"/>
  <c r="AF134" i="31"/>
  <c r="AG134" i="31"/>
  <c r="AG37" i="31" s="1"/>
  <c r="AH134" i="31"/>
  <c r="AH37" i="31" s="1"/>
  <c r="AI134" i="31"/>
  <c r="AI37" i="31" s="1"/>
  <c r="AJ134" i="31"/>
  <c r="AJ37" i="31" s="1"/>
  <c r="AK134" i="31"/>
  <c r="AK37" i="31" s="1"/>
  <c r="AL134" i="31"/>
  <c r="AM134" i="31"/>
  <c r="AN134" i="31"/>
  <c r="AN37" i="31" s="1"/>
  <c r="AO134" i="31"/>
  <c r="AO37" i="31" s="1"/>
  <c r="AP134" i="31"/>
  <c r="AQ134" i="31"/>
  <c r="AQ37" i="31" s="1"/>
  <c r="AR134" i="31"/>
  <c r="AR37" i="31" s="1"/>
  <c r="AS134" i="31"/>
  <c r="AS37" i="31" s="1"/>
  <c r="AT134" i="31"/>
  <c r="AT37" i="31" s="1"/>
  <c r="AU134" i="31"/>
  <c r="AV134" i="31"/>
  <c r="AW134" i="31"/>
  <c r="AW37" i="31" s="1"/>
  <c r="AX134" i="31"/>
  <c r="AY134" i="31"/>
  <c r="AY37" i="31" s="1"/>
  <c r="AZ134" i="31"/>
  <c r="AZ37" i="31" s="1"/>
  <c r="BA134" i="31"/>
  <c r="BA37" i="31" s="1"/>
  <c r="BB134" i="31"/>
  <c r="BB37" i="31" s="1"/>
  <c r="BC134" i="31"/>
  <c r="BD134" i="31"/>
  <c r="BE134" i="31"/>
  <c r="BE37" i="31" s="1"/>
  <c r="BF134" i="31"/>
  <c r="BF37" i="31" s="1"/>
  <c r="BG134" i="31"/>
  <c r="BG37" i="31" s="1"/>
  <c r="BH134" i="31"/>
  <c r="BH37" i="31" s="1"/>
  <c r="BI134" i="31"/>
  <c r="BI37" i="31" s="1"/>
  <c r="C135" i="31"/>
  <c r="D135" i="31"/>
  <c r="E135" i="31"/>
  <c r="F135" i="31"/>
  <c r="G135" i="31"/>
  <c r="H135" i="31"/>
  <c r="I135" i="31"/>
  <c r="J135" i="31"/>
  <c r="K135" i="31"/>
  <c r="L135" i="31"/>
  <c r="M135" i="31"/>
  <c r="N135" i="31"/>
  <c r="O135" i="31"/>
  <c r="P135" i="31"/>
  <c r="Q135" i="31"/>
  <c r="R135" i="31"/>
  <c r="S135" i="31"/>
  <c r="T135" i="31"/>
  <c r="U135" i="31"/>
  <c r="V135" i="31"/>
  <c r="W135" i="31"/>
  <c r="X135" i="31"/>
  <c r="Y135" i="31"/>
  <c r="Z135" i="31"/>
  <c r="AA135" i="31"/>
  <c r="AB135" i="31"/>
  <c r="AC135" i="31"/>
  <c r="AD135" i="31"/>
  <c r="AE135" i="31"/>
  <c r="AF135" i="31"/>
  <c r="AG135" i="31"/>
  <c r="AH135" i="31"/>
  <c r="AI135" i="31"/>
  <c r="AJ135" i="31"/>
  <c r="AK135" i="31"/>
  <c r="AL135" i="31"/>
  <c r="AM135" i="31"/>
  <c r="AN135" i="31"/>
  <c r="AO135" i="31"/>
  <c r="AP135" i="31"/>
  <c r="AQ135" i="31"/>
  <c r="AR135" i="31"/>
  <c r="AS135" i="31"/>
  <c r="AT135" i="31"/>
  <c r="AU135" i="31"/>
  <c r="AV135" i="31"/>
  <c r="AW135" i="31"/>
  <c r="AX135" i="31"/>
  <c r="AY135" i="31"/>
  <c r="AZ135" i="31"/>
  <c r="BA135" i="31"/>
  <c r="BB135" i="31"/>
  <c r="BC135" i="31"/>
  <c r="BD135" i="31"/>
  <c r="BE135" i="31"/>
  <c r="BF135" i="31"/>
  <c r="BG135" i="31"/>
  <c r="BH135" i="31"/>
  <c r="BI135" i="31"/>
  <c r="C136" i="31"/>
  <c r="D136" i="31"/>
  <c r="E136" i="31"/>
  <c r="F136" i="31"/>
  <c r="G136" i="31"/>
  <c r="H136" i="31"/>
  <c r="I136" i="31"/>
  <c r="J136" i="31"/>
  <c r="K136" i="31"/>
  <c r="L136" i="31"/>
  <c r="M136" i="31"/>
  <c r="N136" i="31"/>
  <c r="O136" i="31"/>
  <c r="P136" i="31"/>
  <c r="Q136" i="31"/>
  <c r="R136" i="31"/>
  <c r="S136" i="31"/>
  <c r="T136" i="31"/>
  <c r="U136" i="31"/>
  <c r="V136" i="31"/>
  <c r="W136" i="31"/>
  <c r="X136" i="31"/>
  <c r="Y136" i="31"/>
  <c r="Z136" i="31"/>
  <c r="AA136" i="31"/>
  <c r="AB136" i="31"/>
  <c r="AC136" i="31"/>
  <c r="AD136" i="31"/>
  <c r="AE136" i="31"/>
  <c r="AF136" i="31"/>
  <c r="AG136" i="31"/>
  <c r="AH136" i="31"/>
  <c r="AI136" i="31"/>
  <c r="AJ136" i="31"/>
  <c r="AK136" i="31"/>
  <c r="AL136" i="31"/>
  <c r="AM136" i="31"/>
  <c r="AN136" i="31"/>
  <c r="AO136" i="31"/>
  <c r="AP136" i="31"/>
  <c r="AQ136" i="31"/>
  <c r="AR136" i="31"/>
  <c r="AS136" i="31"/>
  <c r="AT136" i="31"/>
  <c r="AU136" i="31"/>
  <c r="AV136" i="31"/>
  <c r="AW136" i="31"/>
  <c r="AX136" i="31"/>
  <c r="AY136" i="31"/>
  <c r="AZ136" i="31"/>
  <c r="BA136" i="31"/>
  <c r="BB136" i="31"/>
  <c r="BC136" i="31"/>
  <c r="BD136" i="31"/>
  <c r="BE136" i="31"/>
  <c r="BF136" i="31"/>
  <c r="BG136" i="31"/>
  <c r="BH136" i="31"/>
  <c r="BI136" i="31"/>
  <c r="C137" i="31"/>
  <c r="C40" i="31" s="1"/>
  <c r="D137" i="31"/>
  <c r="D40" i="31" s="1"/>
  <c r="E137" i="31"/>
  <c r="F137" i="31"/>
  <c r="G137" i="31"/>
  <c r="H137" i="31"/>
  <c r="H40" i="31" s="1"/>
  <c r="I137" i="31"/>
  <c r="I40" i="31" s="1"/>
  <c r="J137" i="31"/>
  <c r="J40" i="31" s="1"/>
  <c r="K137" i="31"/>
  <c r="K40" i="31" s="1"/>
  <c r="L137" i="31"/>
  <c r="L40" i="31" s="1"/>
  <c r="M137" i="31"/>
  <c r="N137" i="31"/>
  <c r="O137" i="31"/>
  <c r="O40" i="31" s="1"/>
  <c r="P137" i="31"/>
  <c r="P40" i="31" s="1"/>
  <c r="Q137" i="31"/>
  <c r="Q40" i="31" s="1"/>
  <c r="R137" i="31"/>
  <c r="R40" i="31" s="1"/>
  <c r="S137" i="31"/>
  <c r="S40" i="31" s="1"/>
  <c r="T137" i="31"/>
  <c r="T40" i="31" s="1"/>
  <c r="U137" i="31"/>
  <c r="V137" i="31"/>
  <c r="W137" i="31"/>
  <c r="X137" i="31"/>
  <c r="X40" i="31" s="1"/>
  <c r="Y137" i="31"/>
  <c r="Y40" i="31" s="1"/>
  <c r="Z137" i="31"/>
  <c r="Z40" i="31" s="1"/>
  <c r="AA137" i="31"/>
  <c r="AA40" i="31" s="1"/>
  <c r="AB137" i="31"/>
  <c r="AB40" i="31" s="1"/>
  <c r="AC137" i="31"/>
  <c r="AD137" i="31"/>
  <c r="AE137" i="31"/>
  <c r="AF137" i="31"/>
  <c r="AF40" i="31" s="1"/>
  <c r="AG137" i="31"/>
  <c r="AG40" i="31" s="1"/>
  <c r="AH137" i="31"/>
  <c r="AH40" i="31" s="1"/>
  <c r="AI137" i="31"/>
  <c r="AI40" i="31" s="1"/>
  <c r="AJ137" i="31"/>
  <c r="AJ40" i="31" s="1"/>
  <c r="AK137" i="31"/>
  <c r="AL137" i="31"/>
  <c r="AM137" i="31"/>
  <c r="AN137" i="31"/>
  <c r="AN40" i="31" s="1"/>
  <c r="AO137" i="31"/>
  <c r="AP137" i="31"/>
  <c r="AP40" i="31" s="1"/>
  <c r="AQ137" i="31"/>
  <c r="AQ40" i="31" s="1"/>
  <c r="AR137" i="31"/>
  <c r="AR40" i="31" s="1"/>
  <c r="AS137" i="31"/>
  <c r="AT137" i="31"/>
  <c r="AU137" i="31"/>
  <c r="AV137" i="31"/>
  <c r="AV40" i="31" s="1"/>
  <c r="AW137" i="31"/>
  <c r="AW40" i="31" s="1"/>
  <c r="AX137" i="31"/>
  <c r="AX40" i="31" s="1"/>
  <c r="AY137" i="31"/>
  <c r="AY40" i="31" s="1"/>
  <c r="AZ137" i="31"/>
  <c r="AZ40" i="31" s="1"/>
  <c r="BA137" i="31"/>
  <c r="BB137" i="31"/>
  <c r="BC137" i="31"/>
  <c r="BD137" i="31"/>
  <c r="BD40" i="31" s="1"/>
  <c r="BE137" i="31"/>
  <c r="BE40" i="31" s="1"/>
  <c r="BF137" i="31"/>
  <c r="BF40" i="31" s="1"/>
  <c r="BG137" i="31"/>
  <c r="BG40" i="31" s="1"/>
  <c r="BH137" i="31"/>
  <c r="BH40" i="31" s="1"/>
  <c r="BI137" i="31"/>
  <c r="C138" i="31"/>
  <c r="D138" i="31"/>
  <c r="E138" i="31"/>
  <c r="F138" i="31"/>
  <c r="G138" i="31"/>
  <c r="H138" i="31"/>
  <c r="I138" i="31"/>
  <c r="J138" i="31"/>
  <c r="K138" i="31"/>
  <c r="L138" i="31"/>
  <c r="M138" i="31"/>
  <c r="N138" i="31"/>
  <c r="O138" i="31"/>
  <c r="P138" i="31"/>
  <c r="Q138" i="31"/>
  <c r="R138" i="31"/>
  <c r="S138" i="31"/>
  <c r="T138" i="31"/>
  <c r="U138" i="31"/>
  <c r="V138" i="31"/>
  <c r="W138" i="31"/>
  <c r="X138" i="31"/>
  <c r="Y138" i="31"/>
  <c r="Z138" i="31"/>
  <c r="AA138" i="31"/>
  <c r="AB138" i="31"/>
  <c r="AC138" i="31"/>
  <c r="AD138" i="31"/>
  <c r="AE138" i="31"/>
  <c r="AF138" i="31"/>
  <c r="AG138" i="31"/>
  <c r="AH138" i="31"/>
  <c r="AI138" i="31"/>
  <c r="AJ138" i="31"/>
  <c r="AK138" i="31"/>
  <c r="AL138" i="31"/>
  <c r="AM138" i="31"/>
  <c r="AN138" i="31"/>
  <c r="AO138" i="31"/>
  <c r="AP138" i="31"/>
  <c r="AQ138" i="31"/>
  <c r="AR138" i="31"/>
  <c r="AS138" i="31"/>
  <c r="AT138" i="31"/>
  <c r="AU138" i="31"/>
  <c r="AV138" i="31"/>
  <c r="AW138" i="31"/>
  <c r="AX138" i="31"/>
  <c r="AY138" i="31"/>
  <c r="AZ138" i="31"/>
  <c r="BA138" i="31"/>
  <c r="BB138" i="31"/>
  <c r="BC138" i="31"/>
  <c r="BD138" i="31"/>
  <c r="BE138" i="31"/>
  <c r="BF138" i="31"/>
  <c r="BG138" i="31"/>
  <c r="BH138" i="31"/>
  <c r="BI138" i="31"/>
  <c r="C139" i="31"/>
  <c r="D139" i="31"/>
  <c r="E139" i="31"/>
  <c r="F139" i="31"/>
  <c r="G139" i="31"/>
  <c r="H139" i="31"/>
  <c r="I139" i="31"/>
  <c r="J139" i="31"/>
  <c r="K139" i="31"/>
  <c r="L139" i="31"/>
  <c r="M139" i="31"/>
  <c r="N139" i="31"/>
  <c r="O139" i="31"/>
  <c r="P139" i="31"/>
  <c r="Q139" i="31"/>
  <c r="R139" i="31"/>
  <c r="S139" i="31"/>
  <c r="T139" i="31"/>
  <c r="U139" i="31"/>
  <c r="V139" i="31"/>
  <c r="W139" i="31"/>
  <c r="X139" i="31"/>
  <c r="Y139" i="31"/>
  <c r="Z139" i="31"/>
  <c r="AA139" i="31"/>
  <c r="AB139" i="31"/>
  <c r="AC139" i="31"/>
  <c r="AD139" i="31"/>
  <c r="AE139" i="31"/>
  <c r="AF139" i="31"/>
  <c r="AG139" i="31"/>
  <c r="AH139" i="31"/>
  <c r="AI139" i="31"/>
  <c r="AJ139" i="31"/>
  <c r="AK139" i="31"/>
  <c r="AL139" i="31"/>
  <c r="AM139" i="31"/>
  <c r="AN139" i="31"/>
  <c r="AO139" i="31"/>
  <c r="AP139" i="31"/>
  <c r="AQ139" i="31"/>
  <c r="AR139" i="31"/>
  <c r="AS139" i="31"/>
  <c r="AT139" i="31"/>
  <c r="AU139" i="31"/>
  <c r="AV139" i="31"/>
  <c r="AW139" i="31"/>
  <c r="AX139" i="31"/>
  <c r="AY139" i="31"/>
  <c r="AZ139" i="31"/>
  <c r="BA139" i="31"/>
  <c r="BB139" i="31"/>
  <c r="BC139" i="31"/>
  <c r="BD139" i="31"/>
  <c r="BE139" i="31"/>
  <c r="BF139" i="31"/>
  <c r="BG139" i="31"/>
  <c r="BH139" i="31"/>
  <c r="BI139" i="31"/>
  <c r="C140" i="31"/>
  <c r="C43" i="31" s="1"/>
  <c r="D140" i="31"/>
  <c r="E140" i="31"/>
  <c r="F140" i="31"/>
  <c r="F43" i="31" s="1"/>
  <c r="G140" i="31"/>
  <c r="G43" i="31" s="1"/>
  <c r="H140" i="31"/>
  <c r="H43" i="31" s="1"/>
  <c r="I140" i="31"/>
  <c r="I43" i="31" s="1"/>
  <c r="J140" i="31"/>
  <c r="J43" i="31" s="1"/>
  <c r="K140" i="31"/>
  <c r="K43" i="31" s="1"/>
  <c r="L140" i="31"/>
  <c r="M140" i="31"/>
  <c r="N140" i="31"/>
  <c r="O140" i="31"/>
  <c r="O43" i="31" s="1"/>
  <c r="P140" i="31"/>
  <c r="P43" i="31" s="1"/>
  <c r="Q140" i="31"/>
  <c r="Q43" i="31" s="1"/>
  <c r="R140" i="31"/>
  <c r="R43" i="31" s="1"/>
  <c r="S140" i="31"/>
  <c r="S43" i="31" s="1"/>
  <c r="T140" i="31"/>
  <c r="U140" i="31"/>
  <c r="V140" i="31"/>
  <c r="W140" i="31"/>
  <c r="W43" i="31" s="1"/>
  <c r="X140" i="31"/>
  <c r="X43" i="31" s="1"/>
  <c r="Y140" i="31"/>
  <c r="Y43" i="31" s="1"/>
  <c r="Z140" i="31"/>
  <c r="Z43" i="31" s="1"/>
  <c r="AA140" i="31"/>
  <c r="AA43" i="31" s="1"/>
  <c r="AB140" i="31"/>
  <c r="AC140" i="31"/>
  <c r="AC43" i="31" s="1"/>
  <c r="AD140" i="31"/>
  <c r="AE140" i="31"/>
  <c r="AE43" i="31" s="1"/>
  <c r="AF140" i="31"/>
  <c r="AF43" i="31" s="1"/>
  <c r="AG140" i="31"/>
  <c r="AG43" i="31" s="1"/>
  <c r="AH140" i="31"/>
  <c r="AH43" i="31" s="1"/>
  <c r="AI140" i="31"/>
  <c r="AI43" i="31" s="1"/>
  <c r="AJ140" i="31"/>
  <c r="AK140" i="31"/>
  <c r="AL140" i="31"/>
  <c r="AL43" i="31" s="1"/>
  <c r="AM140" i="31"/>
  <c r="AM43" i="31" s="1"/>
  <c r="AN140" i="31"/>
  <c r="AN43" i="31" s="1"/>
  <c r="AO140" i="31"/>
  <c r="AO43" i="31" s="1"/>
  <c r="AP140" i="31"/>
  <c r="AP43" i="31" s="1"/>
  <c r="AQ140" i="31"/>
  <c r="AQ43" i="31" s="1"/>
  <c r="AR140" i="31"/>
  <c r="AS140" i="31"/>
  <c r="AT140" i="31"/>
  <c r="AU140" i="31"/>
  <c r="AU43" i="31" s="1"/>
  <c r="AV140" i="31"/>
  <c r="AV43" i="31" s="1"/>
  <c r="AW140" i="31"/>
  <c r="AW43" i="31" s="1"/>
  <c r="AX140" i="31"/>
  <c r="AX43" i="31" s="1"/>
  <c r="AY140" i="31"/>
  <c r="AY43" i="31" s="1"/>
  <c r="AZ140" i="31"/>
  <c r="BA140" i="31"/>
  <c r="BB140" i="31"/>
  <c r="BC140" i="31"/>
  <c r="BC43" i="31" s="1"/>
  <c r="BD140" i="31"/>
  <c r="BD43" i="31" s="1"/>
  <c r="BE140" i="31"/>
  <c r="BE43" i="31" s="1"/>
  <c r="BF140" i="31"/>
  <c r="BF43" i="31" s="1"/>
  <c r="BG140" i="31"/>
  <c r="BG43" i="31" s="1"/>
  <c r="BH140" i="31"/>
  <c r="BI140" i="31"/>
  <c r="BI43" i="31" s="1"/>
  <c r="C141" i="31"/>
  <c r="D141" i="31"/>
  <c r="E141" i="31"/>
  <c r="F141" i="31"/>
  <c r="G141" i="31"/>
  <c r="H141" i="31"/>
  <c r="I141" i="31"/>
  <c r="J141" i="31"/>
  <c r="K141" i="31"/>
  <c r="L141" i="31"/>
  <c r="M141" i="31"/>
  <c r="N141" i="31"/>
  <c r="O141" i="31"/>
  <c r="P141" i="31"/>
  <c r="Q141" i="31"/>
  <c r="R141" i="31"/>
  <c r="S141" i="31"/>
  <c r="T141" i="31"/>
  <c r="U141" i="31"/>
  <c r="V141" i="31"/>
  <c r="W141" i="31"/>
  <c r="X141" i="31"/>
  <c r="Y141" i="31"/>
  <c r="Z141" i="31"/>
  <c r="AA141" i="31"/>
  <c r="AB141" i="31"/>
  <c r="AC141" i="31"/>
  <c r="AD141" i="31"/>
  <c r="AE141" i="31"/>
  <c r="AF141" i="31"/>
  <c r="AG141" i="31"/>
  <c r="AH141" i="31"/>
  <c r="AI141" i="31"/>
  <c r="AJ141" i="31"/>
  <c r="AK141" i="31"/>
  <c r="AL141" i="31"/>
  <c r="AM141" i="31"/>
  <c r="AN141" i="31"/>
  <c r="AO141" i="31"/>
  <c r="AP141" i="31"/>
  <c r="AQ141" i="31"/>
  <c r="AR141" i="31"/>
  <c r="AS141" i="31"/>
  <c r="AT141" i="31"/>
  <c r="AU141" i="31"/>
  <c r="AV141" i="31"/>
  <c r="AW141" i="31"/>
  <c r="AX141" i="31"/>
  <c r="AY141" i="31"/>
  <c r="AZ141" i="31"/>
  <c r="BA141" i="31"/>
  <c r="BB141" i="31"/>
  <c r="BC141" i="31"/>
  <c r="BD141" i="31"/>
  <c r="BE141" i="31"/>
  <c r="BF141" i="31"/>
  <c r="BG141" i="31"/>
  <c r="BH141" i="31"/>
  <c r="BI141" i="31"/>
  <c r="C142" i="31"/>
  <c r="D142" i="31"/>
  <c r="E142" i="31"/>
  <c r="F142" i="31"/>
  <c r="G142" i="31"/>
  <c r="H142" i="31"/>
  <c r="I142" i="31"/>
  <c r="J142" i="31"/>
  <c r="K142" i="31"/>
  <c r="L142" i="31"/>
  <c r="M142" i="31"/>
  <c r="N142" i="31"/>
  <c r="O142" i="31"/>
  <c r="P142" i="31"/>
  <c r="Q142" i="31"/>
  <c r="R142" i="31"/>
  <c r="S142" i="31"/>
  <c r="T142" i="31"/>
  <c r="U142" i="31"/>
  <c r="V142" i="31"/>
  <c r="W142" i="31"/>
  <c r="X142" i="31"/>
  <c r="Y142" i="31"/>
  <c r="Z142" i="31"/>
  <c r="AA142" i="31"/>
  <c r="AB142" i="31"/>
  <c r="AC142" i="31"/>
  <c r="AD142" i="31"/>
  <c r="AE142" i="31"/>
  <c r="AF142" i="31"/>
  <c r="AG142" i="31"/>
  <c r="AH142" i="31"/>
  <c r="AI142" i="31"/>
  <c r="AJ142" i="31"/>
  <c r="AK142" i="31"/>
  <c r="AL142" i="31"/>
  <c r="AM142" i="31"/>
  <c r="AN142" i="31"/>
  <c r="AO142" i="31"/>
  <c r="AP142" i="31"/>
  <c r="AQ142" i="31"/>
  <c r="AR142" i="31"/>
  <c r="AS142" i="31"/>
  <c r="AT142" i="31"/>
  <c r="AU142" i="31"/>
  <c r="AV142" i="31"/>
  <c r="AW142" i="31"/>
  <c r="AX142" i="31"/>
  <c r="AY142" i="31"/>
  <c r="AZ142" i="31"/>
  <c r="BA142" i="31"/>
  <c r="BB142" i="31"/>
  <c r="BC142" i="31"/>
  <c r="BD142" i="31"/>
  <c r="BE142" i="31"/>
  <c r="BF142" i="31"/>
  <c r="BG142" i="31"/>
  <c r="BH142" i="31"/>
  <c r="BI142" i="31"/>
  <c r="C143" i="31"/>
  <c r="D143" i="31"/>
  <c r="E143" i="31"/>
  <c r="F143" i="31"/>
  <c r="F46" i="31" s="1"/>
  <c r="G143" i="31"/>
  <c r="G46" i="31" s="1"/>
  <c r="H143" i="31"/>
  <c r="H46" i="31" s="1"/>
  <c r="I143" i="31"/>
  <c r="I46" i="31" s="1"/>
  <c r="J143" i="31"/>
  <c r="J46" i="31" s="1"/>
  <c r="K143" i="31"/>
  <c r="L143" i="31"/>
  <c r="M143" i="31"/>
  <c r="N143" i="31"/>
  <c r="N46" i="31" s="1"/>
  <c r="O143" i="31"/>
  <c r="O46" i="31" s="1"/>
  <c r="P143" i="31"/>
  <c r="P46" i="31" s="1"/>
  <c r="Q143" i="31"/>
  <c r="Q46" i="31" s="1"/>
  <c r="R143" i="31"/>
  <c r="R46" i="31" s="1"/>
  <c r="S143" i="31"/>
  <c r="T143" i="31"/>
  <c r="T46" i="31" s="1"/>
  <c r="U143" i="31"/>
  <c r="V143" i="31"/>
  <c r="V46" i="31" s="1"/>
  <c r="W143" i="31"/>
  <c r="W46" i="31" s="1"/>
  <c r="X143" i="31"/>
  <c r="X46" i="31" s="1"/>
  <c r="Y143" i="31"/>
  <c r="Y46" i="31" s="1"/>
  <c r="Z143" i="31"/>
  <c r="Z46" i="31" s="1"/>
  <c r="AA143" i="31"/>
  <c r="AB143" i="31"/>
  <c r="AC143" i="31"/>
  <c r="AD143" i="31"/>
  <c r="AD46" i="31" s="1"/>
  <c r="AE143" i="31"/>
  <c r="AE46" i="31" s="1"/>
  <c r="AF143" i="31"/>
  <c r="AF46" i="31" s="1"/>
  <c r="AG143" i="31"/>
  <c r="AG46" i="31" s="1"/>
  <c r="AH143" i="31"/>
  <c r="AH46" i="31" s="1"/>
  <c r="AI143" i="31"/>
  <c r="AJ143" i="31"/>
  <c r="AK143" i="31"/>
  <c r="AK46" i="31" s="1"/>
  <c r="AL143" i="31"/>
  <c r="AL46" i="31" s="1"/>
  <c r="AM143" i="31"/>
  <c r="AM46" i="31" s="1"/>
  <c r="AN143" i="31"/>
  <c r="AN46" i="31" s="1"/>
  <c r="AO143" i="31"/>
  <c r="AO46" i="31" s="1"/>
  <c r="AP143" i="31"/>
  <c r="AP46" i="31" s="1"/>
  <c r="AQ143" i="31"/>
  <c r="AR143" i="31"/>
  <c r="AR46" i="31" s="1"/>
  <c r="AS143" i="31"/>
  <c r="AT143" i="31"/>
  <c r="AT46" i="31" s="1"/>
  <c r="AU143" i="31"/>
  <c r="AU46" i="31" s="1"/>
  <c r="AV143" i="31"/>
  <c r="AV46" i="31" s="1"/>
  <c r="AW143" i="31"/>
  <c r="AW46" i="31" s="1"/>
  <c r="AX143" i="31"/>
  <c r="AX46" i="31" s="1"/>
  <c r="AY143" i="31"/>
  <c r="AZ143" i="31"/>
  <c r="BA143" i="31"/>
  <c r="BB143" i="31"/>
  <c r="BB46" i="31" s="1"/>
  <c r="BC143" i="31"/>
  <c r="BC46" i="31" s="1"/>
  <c r="BD143" i="31"/>
  <c r="BD46" i="31" s="1"/>
  <c r="BE143" i="31"/>
  <c r="BE46" i="31" s="1"/>
  <c r="BF143" i="31"/>
  <c r="BF46" i="31" s="1"/>
  <c r="BG143" i="31"/>
  <c r="BH143" i="31"/>
  <c r="BI143" i="31"/>
  <c r="C144" i="31"/>
  <c r="D144" i="31"/>
  <c r="E144" i="31"/>
  <c r="F144" i="31"/>
  <c r="G144" i="31"/>
  <c r="H144" i="31"/>
  <c r="I144" i="31"/>
  <c r="J144" i="31"/>
  <c r="K144" i="31"/>
  <c r="L144" i="31"/>
  <c r="M144" i="31"/>
  <c r="N144" i="31"/>
  <c r="O144" i="31"/>
  <c r="P144" i="31"/>
  <c r="Q144" i="31"/>
  <c r="R144" i="31"/>
  <c r="S144" i="31"/>
  <c r="T144" i="31"/>
  <c r="U144" i="31"/>
  <c r="V144" i="31"/>
  <c r="W144" i="31"/>
  <c r="X144" i="31"/>
  <c r="Y144" i="31"/>
  <c r="Z144" i="31"/>
  <c r="AA144" i="31"/>
  <c r="AB144" i="31"/>
  <c r="AC144" i="31"/>
  <c r="AD144" i="31"/>
  <c r="AE144" i="31"/>
  <c r="AF144" i="31"/>
  <c r="AG144" i="31"/>
  <c r="AH144" i="31"/>
  <c r="AI144" i="31"/>
  <c r="AJ144" i="31"/>
  <c r="AK144" i="31"/>
  <c r="AL144" i="31"/>
  <c r="AM144" i="31"/>
  <c r="AN144" i="31"/>
  <c r="AO144" i="31"/>
  <c r="AP144" i="31"/>
  <c r="AQ144" i="31"/>
  <c r="AR144" i="31"/>
  <c r="AS144" i="31"/>
  <c r="AT144" i="31"/>
  <c r="AU144" i="31"/>
  <c r="AV144" i="31"/>
  <c r="AW144" i="31"/>
  <c r="AX144" i="31"/>
  <c r="AY144" i="31"/>
  <c r="AZ144" i="31"/>
  <c r="BA144" i="31"/>
  <c r="BB144" i="31"/>
  <c r="BC144" i="31"/>
  <c r="BD144" i="31"/>
  <c r="BE144" i="31"/>
  <c r="BF144" i="31"/>
  <c r="BG144" i="31"/>
  <c r="BH144" i="31"/>
  <c r="BI144" i="31"/>
  <c r="C145" i="31"/>
  <c r="D145" i="31"/>
  <c r="E145" i="31"/>
  <c r="F145" i="31"/>
  <c r="G145" i="31"/>
  <c r="H145" i="31"/>
  <c r="I145" i="31"/>
  <c r="J145" i="31"/>
  <c r="K145" i="31"/>
  <c r="L145" i="31"/>
  <c r="M145" i="31"/>
  <c r="N145" i="31"/>
  <c r="O145" i="31"/>
  <c r="P145" i="31"/>
  <c r="Q145" i="31"/>
  <c r="R145" i="31"/>
  <c r="S145" i="31"/>
  <c r="T145" i="31"/>
  <c r="U145" i="31"/>
  <c r="V145" i="31"/>
  <c r="W145" i="31"/>
  <c r="X145" i="31"/>
  <c r="Y145" i="31"/>
  <c r="Z145" i="31"/>
  <c r="AA145" i="31"/>
  <c r="AB145" i="31"/>
  <c r="AC145" i="31"/>
  <c r="AD145" i="31"/>
  <c r="AE145" i="31"/>
  <c r="AF145" i="31"/>
  <c r="AG145" i="31"/>
  <c r="AH145" i="31"/>
  <c r="AI145" i="31"/>
  <c r="AJ145" i="31"/>
  <c r="AK145" i="31"/>
  <c r="AL145" i="31"/>
  <c r="AM145" i="31"/>
  <c r="AN145" i="31"/>
  <c r="AO145" i="31"/>
  <c r="AP145" i="31"/>
  <c r="AQ145" i="31"/>
  <c r="AR145" i="31"/>
  <c r="AS145" i="31"/>
  <c r="AT145" i="31"/>
  <c r="AU145" i="31"/>
  <c r="AV145" i="31"/>
  <c r="AW145" i="31"/>
  <c r="AX145" i="31"/>
  <c r="AY145" i="31"/>
  <c r="AZ145" i="31"/>
  <c r="BA145" i="31"/>
  <c r="BB145" i="31"/>
  <c r="BC145" i="31"/>
  <c r="BD145" i="31"/>
  <c r="BE145" i="31"/>
  <c r="BF145" i="31"/>
  <c r="BG145" i="31"/>
  <c r="BH145" i="31"/>
  <c r="BI145" i="31"/>
  <c r="C146" i="31"/>
  <c r="D146" i="31"/>
  <c r="E146" i="31"/>
  <c r="E49" i="31" s="1"/>
  <c r="F146" i="31"/>
  <c r="G146" i="31"/>
  <c r="G49" i="31" s="1"/>
  <c r="H146" i="31"/>
  <c r="H49" i="31" s="1"/>
  <c r="I146" i="31"/>
  <c r="I49" i="31" s="1"/>
  <c r="J146" i="31"/>
  <c r="J49" i="31" s="1"/>
  <c r="K146" i="31"/>
  <c r="K49" i="31" s="1"/>
  <c r="L146" i="31"/>
  <c r="M146" i="31"/>
  <c r="M49" i="31" s="1"/>
  <c r="N146" i="31"/>
  <c r="N49" i="31" s="1"/>
  <c r="O146" i="31"/>
  <c r="O49" i="31" s="1"/>
  <c r="P146" i="31"/>
  <c r="P49" i="31" s="1"/>
  <c r="Q146" i="31"/>
  <c r="Q49" i="31" s="1"/>
  <c r="R146" i="31"/>
  <c r="R49" i="31" s="1"/>
  <c r="S146" i="31"/>
  <c r="T146" i="31"/>
  <c r="T49" i="31" s="1"/>
  <c r="U146" i="31"/>
  <c r="U49" i="31" s="1"/>
  <c r="V146" i="31"/>
  <c r="W146" i="31"/>
  <c r="W49" i="31" s="1"/>
  <c r="X146" i="31"/>
  <c r="X49" i="31" s="1"/>
  <c r="Y146" i="31"/>
  <c r="Y49" i="31" s="1"/>
  <c r="Z146" i="31"/>
  <c r="Z49" i="31" s="1"/>
  <c r="AA146" i="31"/>
  <c r="AB146" i="31"/>
  <c r="AC146" i="31"/>
  <c r="AC49" i="31" s="1"/>
  <c r="AD146" i="31"/>
  <c r="AD49" i="31" s="1"/>
  <c r="AE146" i="31"/>
  <c r="AE49" i="31" s="1"/>
  <c r="AF146" i="31"/>
  <c r="AF49" i="31" s="1"/>
  <c r="AG146" i="31"/>
  <c r="AG49" i="31" s="1"/>
  <c r="AH146" i="31"/>
  <c r="AI146" i="31"/>
  <c r="AI49" i="31" s="1"/>
  <c r="AJ146" i="31"/>
  <c r="AK146" i="31"/>
  <c r="AK49" i="31" s="1"/>
  <c r="AL146" i="31"/>
  <c r="AM146" i="31"/>
  <c r="AM49" i="31" s="1"/>
  <c r="AN146" i="31"/>
  <c r="AN49" i="31" s="1"/>
  <c r="AO146" i="31"/>
  <c r="AO49" i="31" s="1"/>
  <c r="AP146" i="31"/>
  <c r="AQ146" i="31"/>
  <c r="AR146" i="31"/>
  <c r="AS146" i="31"/>
  <c r="AS49" i="31" s="1"/>
  <c r="AT146" i="31"/>
  <c r="AT49" i="31" s="1"/>
  <c r="AU146" i="31"/>
  <c r="AU49" i="31" s="1"/>
  <c r="AV146" i="31"/>
  <c r="AV49" i="31" s="1"/>
  <c r="AW146" i="31"/>
  <c r="AW49" i="31" s="1"/>
  <c r="AX146" i="31"/>
  <c r="AY146" i="31"/>
  <c r="AZ146" i="31"/>
  <c r="AZ49" i="31" s="1"/>
  <c r="BA146" i="31"/>
  <c r="BA49" i="31" s="1"/>
  <c r="BB146" i="31"/>
  <c r="BB49" i="31" s="1"/>
  <c r="BC146" i="31"/>
  <c r="BC49" i="31" s="1"/>
  <c r="BD146" i="31"/>
  <c r="BD49" i="31" s="1"/>
  <c r="BE146" i="31"/>
  <c r="BE49" i="31" s="1"/>
  <c r="BF146" i="31"/>
  <c r="BG146" i="31"/>
  <c r="BH146" i="31"/>
  <c r="BI146" i="31"/>
  <c r="BI49" i="31" s="1"/>
  <c r="C147" i="31"/>
  <c r="D147" i="31"/>
  <c r="E147" i="31"/>
  <c r="F147" i="31"/>
  <c r="G147" i="31"/>
  <c r="H147" i="31"/>
  <c r="I147" i="31"/>
  <c r="J147" i="31"/>
  <c r="K147" i="31"/>
  <c r="L147" i="31"/>
  <c r="M147" i="31"/>
  <c r="N147" i="31"/>
  <c r="O147" i="31"/>
  <c r="P147" i="31"/>
  <c r="Q147" i="31"/>
  <c r="R147" i="31"/>
  <c r="S147" i="31"/>
  <c r="T147" i="31"/>
  <c r="U147" i="31"/>
  <c r="V147" i="31"/>
  <c r="W147" i="31"/>
  <c r="X147" i="31"/>
  <c r="Y147" i="31"/>
  <c r="Z147" i="31"/>
  <c r="AA147" i="31"/>
  <c r="AB147" i="31"/>
  <c r="AC147" i="31"/>
  <c r="AD147" i="31"/>
  <c r="AE147" i="31"/>
  <c r="AF147" i="31"/>
  <c r="AG147" i="31"/>
  <c r="AH147" i="31"/>
  <c r="AI147" i="31"/>
  <c r="AJ147" i="31"/>
  <c r="AK147" i="31"/>
  <c r="AL147" i="31"/>
  <c r="AM147" i="31"/>
  <c r="AN147" i="31"/>
  <c r="AO147" i="31"/>
  <c r="AP147" i="31"/>
  <c r="AQ147" i="31"/>
  <c r="AR147" i="31"/>
  <c r="AS147" i="31"/>
  <c r="AT147" i="31"/>
  <c r="AU147" i="31"/>
  <c r="AV147" i="31"/>
  <c r="AW147" i="31"/>
  <c r="AX147" i="31"/>
  <c r="AY147" i="31"/>
  <c r="AZ147" i="31"/>
  <c r="BA147" i="31"/>
  <c r="BB147" i="31"/>
  <c r="BC147" i="31"/>
  <c r="BD147" i="31"/>
  <c r="BE147" i="31"/>
  <c r="BF147" i="31"/>
  <c r="BG147" i="31"/>
  <c r="BH147" i="31"/>
  <c r="BI147" i="31"/>
  <c r="C148" i="31"/>
  <c r="D148" i="31"/>
  <c r="E148" i="31"/>
  <c r="F148" i="31"/>
  <c r="G148" i="31"/>
  <c r="H148" i="31"/>
  <c r="I148" i="31"/>
  <c r="J148" i="31"/>
  <c r="K148" i="31"/>
  <c r="L148" i="31"/>
  <c r="M148" i="31"/>
  <c r="N148" i="31"/>
  <c r="O148" i="31"/>
  <c r="P148" i="31"/>
  <c r="Q148" i="31"/>
  <c r="R148" i="31"/>
  <c r="S148" i="31"/>
  <c r="T148" i="31"/>
  <c r="U148" i="31"/>
  <c r="V148" i="31"/>
  <c r="W148" i="31"/>
  <c r="X148" i="31"/>
  <c r="Y148" i="31"/>
  <c r="Z148" i="31"/>
  <c r="AA148" i="31"/>
  <c r="AB148" i="31"/>
  <c r="AC148" i="31"/>
  <c r="AD148" i="31"/>
  <c r="AE148" i="31"/>
  <c r="AF148" i="31"/>
  <c r="AG148" i="31"/>
  <c r="AH148" i="31"/>
  <c r="AI148" i="31"/>
  <c r="AJ148" i="31"/>
  <c r="AK148" i="31"/>
  <c r="AL148" i="31"/>
  <c r="AM148" i="31"/>
  <c r="AN148" i="31"/>
  <c r="AO148" i="31"/>
  <c r="AP148" i="31"/>
  <c r="AQ148" i="31"/>
  <c r="AR148" i="31"/>
  <c r="AS148" i="31"/>
  <c r="AT148" i="31"/>
  <c r="AU148" i="31"/>
  <c r="AV148" i="31"/>
  <c r="AW148" i="31"/>
  <c r="AX148" i="31"/>
  <c r="AY148" i="31"/>
  <c r="AZ148" i="31"/>
  <c r="BA148" i="31"/>
  <c r="BB148" i="31"/>
  <c r="BC148" i="31"/>
  <c r="BD148" i="31"/>
  <c r="BE148" i="31"/>
  <c r="BF148" i="31"/>
  <c r="BG148" i="31"/>
  <c r="BH148" i="31"/>
  <c r="BI148" i="31"/>
  <c r="C149" i="31"/>
  <c r="D149" i="31"/>
  <c r="D52" i="31" s="1"/>
  <c r="E149" i="31"/>
  <c r="F149" i="31"/>
  <c r="F52" i="31" s="1"/>
  <c r="G149" i="31"/>
  <c r="G52" i="31" s="1"/>
  <c r="H149" i="31"/>
  <c r="H52" i="31" s="1"/>
  <c r="I149" i="31"/>
  <c r="J149" i="31"/>
  <c r="K149" i="31"/>
  <c r="L149" i="31"/>
  <c r="L52" i="31" s="1"/>
  <c r="M149" i="31"/>
  <c r="M52" i="31" s="1"/>
  <c r="N149" i="31"/>
  <c r="N52" i="31" s="1"/>
  <c r="O149" i="31"/>
  <c r="O52" i="31" s="1"/>
  <c r="P149" i="31"/>
  <c r="P52" i="31" s="1"/>
  <c r="Q149" i="31"/>
  <c r="R149" i="31"/>
  <c r="S149" i="31"/>
  <c r="T149" i="31"/>
  <c r="T52" i="31" s="1"/>
  <c r="U149" i="31"/>
  <c r="V149" i="31"/>
  <c r="V52" i="31" s="1"/>
  <c r="W149" i="31"/>
  <c r="W52" i="31" s="1"/>
  <c r="X149" i="31"/>
  <c r="X52" i="31" s="1"/>
  <c r="Y149" i="31"/>
  <c r="Y52" i="31" s="1"/>
  <c r="Z149" i="31"/>
  <c r="AA149" i="31"/>
  <c r="AB149" i="31"/>
  <c r="AB52" i="31" s="1"/>
  <c r="AC149" i="31"/>
  <c r="AC52" i="31" s="1"/>
  <c r="AD149" i="31"/>
  <c r="AD52" i="31" s="1"/>
  <c r="AE149" i="31"/>
  <c r="AE52" i="31" s="1"/>
  <c r="AF149" i="31"/>
  <c r="AF52" i="31" s="1"/>
  <c r="AG149" i="31"/>
  <c r="AH149" i="31"/>
  <c r="AH52" i="31" s="1"/>
  <c r="AI149" i="31"/>
  <c r="AJ149" i="31"/>
  <c r="AJ52" i="31" s="1"/>
  <c r="AK149" i="31"/>
  <c r="AL149" i="31"/>
  <c r="AL52" i="31" s="1"/>
  <c r="AM149" i="31"/>
  <c r="AM52" i="31" s="1"/>
  <c r="AN149" i="31"/>
  <c r="AN52" i="31" s="1"/>
  <c r="AO149" i="31"/>
  <c r="AP149" i="31"/>
  <c r="AQ149" i="31"/>
  <c r="AR149" i="31"/>
  <c r="AR52" i="31" s="1"/>
  <c r="AS149" i="31"/>
  <c r="AS52" i="31" s="1"/>
  <c r="AT149" i="31"/>
  <c r="AT52" i="31" s="1"/>
  <c r="AU149" i="31"/>
  <c r="AU52" i="31" s="1"/>
  <c r="AV149" i="31"/>
  <c r="AV52" i="31" s="1"/>
  <c r="AW149" i="31"/>
  <c r="AX149" i="31"/>
  <c r="AY149" i="31"/>
  <c r="AZ149" i="31"/>
  <c r="AZ52" i="31" s="1"/>
  <c r="BA149" i="31"/>
  <c r="BA52" i="31" s="1"/>
  <c r="BB149" i="31"/>
  <c r="BB52" i="31" s="1"/>
  <c r="BC149" i="31"/>
  <c r="BC52" i="31" s="1"/>
  <c r="BD149" i="31"/>
  <c r="BD52" i="31" s="1"/>
  <c r="BE149" i="31"/>
  <c r="BF149" i="31"/>
  <c r="BG149" i="31"/>
  <c r="BH149" i="31"/>
  <c r="BH52" i="31" s="1"/>
  <c r="BI149" i="31"/>
  <c r="BI52" i="31" s="1"/>
  <c r="C150" i="31"/>
  <c r="D150" i="31"/>
  <c r="E150" i="31"/>
  <c r="F150" i="31"/>
  <c r="G150" i="31"/>
  <c r="H150" i="31"/>
  <c r="I150" i="31"/>
  <c r="J150" i="31"/>
  <c r="K150" i="31"/>
  <c r="L150" i="31"/>
  <c r="M150" i="31"/>
  <c r="N150" i="31"/>
  <c r="O150" i="31"/>
  <c r="P150" i="31"/>
  <c r="Q150" i="31"/>
  <c r="R150" i="31"/>
  <c r="S150" i="31"/>
  <c r="T150" i="31"/>
  <c r="U150" i="31"/>
  <c r="V150" i="31"/>
  <c r="W150" i="31"/>
  <c r="X150" i="31"/>
  <c r="Y150" i="31"/>
  <c r="Z150" i="31"/>
  <c r="AA150" i="31"/>
  <c r="AB150" i="31"/>
  <c r="AC150" i="31"/>
  <c r="AD150" i="31"/>
  <c r="AE150" i="31"/>
  <c r="AF150" i="31"/>
  <c r="AG150" i="31"/>
  <c r="AH150" i="31"/>
  <c r="AI150" i="31"/>
  <c r="AJ150" i="31"/>
  <c r="AK150" i="31"/>
  <c r="AL150" i="31"/>
  <c r="AM150" i="31"/>
  <c r="AN150" i="31"/>
  <c r="AO150" i="31"/>
  <c r="AP150" i="31"/>
  <c r="AQ150" i="31"/>
  <c r="AR150" i="31"/>
  <c r="AS150" i="31"/>
  <c r="AT150" i="31"/>
  <c r="AU150" i="31"/>
  <c r="AV150" i="31"/>
  <c r="AW150" i="31"/>
  <c r="AX150" i="31"/>
  <c r="AY150" i="31"/>
  <c r="AZ150" i="31"/>
  <c r="BA150" i="31"/>
  <c r="BB150" i="31"/>
  <c r="BC150" i="31"/>
  <c r="BD150" i="31"/>
  <c r="BE150" i="31"/>
  <c r="BF150" i="31"/>
  <c r="BG150" i="31"/>
  <c r="BH150" i="31"/>
  <c r="BI150" i="31"/>
  <c r="C151" i="31"/>
  <c r="D151" i="31"/>
  <c r="E151" i="31"/>
  <c r="F151" i="31"/>
  <c r="G151" i="31"/>
  <c r="H151" i="31"/>
  <c r="I151" i="31"/>
  <c r="J151" i="31"/>
  <c r="K151" i="31"/>
  <c r="L151" i="31"/>
  <c r="M151" i="31"/>
  <c r="N151" i="31"/>
  <c r="O151" i="31"/>
  <c r="P151" i="31"/>
  <c r="Q151" i="31"/>
  <c r="R151" i="31"/>
  <c r="S151" i="31"/>
  <c r="T151" i="31"/>
  <c r="U151" i="31"/>
  <c r="V151" i="31"/>
  <c r="W151" i="31"/>
  <c r="X151" i="31"/>
  <c r="Y151" i="31"/>
  <c r="Z151" i="31"/>
  <c r="AA151" i="31"/>
  <c r="AB151" i="31"/>
  <c r="AC151" i="31"/>
  <c r="AD151" i="31"/>
  <c r="AE151" i="31"/>
  <c r="AF151" i="31"/>
  <c r="AG151" i="31"/>
  <c r="AH151" i="31"/>
  <c r="AI151" i="31"/>
  <c r="AJ151" i="31"/>
  <c r="AK151" i="31"/>
  <c r="AL151" i="31"/>
  <c r="AM151" i="31"/>
  <c r="AN151" i="31"/>
  <c r="AO151" i="31"/>
  <c r="AP151" i="31"/>
  <c r="AQ151" i="31"/>
  <c r="AR151" i="31"/>
  <c r="AS151" i="31"/>
  <c r="AT151" i="31"/>
  <c r="AU151" i="31"/>
  <c r="AV151" i="31"/>
  <c r="AW151" i="31"/>
  <c r="AX151" i="31"/>
  <c r="AY151" i="31"/>
  <c r="AZ151" i="31"/>
  <c r="BA151" i="31"/>
  <c r="BB151" i="31"/>
  <c r="BC151" i="31"/>
  <c r="BD151" i="31"/>
  <c r="BE151" i="31"/>
  <c r="BF151" i="31"/>
  <c r="BG151" i="31"/>
  <c r="BH151" i="31"/>
  <c r="BI151" i="31"/>
  <c r="C152" i="31"/>
  <c r="C55" i="31" s="1"/>
  <c r="D152" i="31"/>
  <c r="D55" i="31" s="1"/>
  <c r="E152" i="31"/>
  <c r="E55" i="31" s="1"/>
  <c r="F152" i="31"/>
  <c r="F55" i="31" s="1"/>
  <c r="G152" i="31"/>
  <c r="G55" i="31" s="1"/>
  <c r="H152" i="31"/>
  <c r="I152" i="31"/>
  <c r="J152" i="31"/>
  <c r="J55" i="31" s="1"/>
  <c r="K152" i="31"/>
  <c r="K55" i="31" s="1"/>
  <c r="L152" i="31"/>
  <c r="L55" i="31" s="1"/>
  <c r="M152" i="31"/>
  <c r="M55" i="31" s="1"/>
  <c r="N152" i="31"/>
  <c r="N55" i="31" s="1"/>
  <c r="O152" i="31"/>
  <c r="O55" i="31" s="1"/>
  <c r="P152" i="31"/>
  <c r="Q152" i="31"/>
  <c r="R152" i="31"/>
  <c r="S152" i="31"/>
  <c r="S55" i="31" s="1"/>
  <c r="T152" i="31"/>
  <c r="T55" i="31" s="1"/>
  <c r="U152" i="31"/>
  <c r="U55" i="31" s="1"/>
  <c r="V152" i="31"/>
  <c r="V55" i="31" s="1"/>
  <c r="W152" i="31"/>
  <c r="W55" i="31" s="1"/>
  <c r="X152" i="31"/>
  <c r="Y152" i="31"/>
  <c r="Z152" i="31"/>
  <c r="AA152" i="31"/>
  <c r="AA55" i="31" s="1"/>
  <c r="AB152" i="31"/>
  <c r="AB55" i="31" s="1"/>
  <c r="AC152" i="31"/>
  <c r="AC55" i="31" s="1"/>
  <c r="AD152" i="31"/>
  <c r="AD55" i="31" s="1"/>
  <c r="AE152" i="31"/>
  <c r="AE55" i="31" s="1"/>
  <c r="AF152" i="31"/>
  <c r="AG152" i="31"/>
  <c r="AH152" i="31"/>
  <c r="AI152" i="31"/>
  <c r="AI55" i="31" s="1"/>
  <c r="AJ152" i="31"/>
  <c r="AK152" i="31"/>
  <c r="AK55" i="31" s="1"/>
  <c r="AL152" i="31"/>
  <c r="AL55" i="31" s="1"/>
  <c r="AM152" i="31"/>
  <c r="AM55" i="31" s="1"/>
  <c r="AN152" i="31"/>
  <c r="AO152" i="31"/>
  <c r="AP152" i="31"/>
  <c r="AQ152" i="31"/>
  <c r="AQ55" i="31" s="1"/>
  <c r="AR152" i="31"/>
  <c r="AR55" i="31" s="1"/>
  <c r="AS152" i="31"/>
  <c r="AS55" i="31" s="1"/>
  <c r="AT152" i="31"/>
  <c r="AT55" i="31" s="1"/>
  <c r="AU152" i="31"/>
  <c r="AU55" i="31" s="1"/>
  <c r="AV152" i="31"/>
  <c r="AW152" i="31"/>
  <c r="AX152" i="31"/>
  <c r="AX55" i="31" s="1"/>
  <c r="AY152" i="31"/>
  <c r="AY55" i="31" s="1"/>
  <c r="AZ152" i="31"/>
  <c r="AZ55" i="31" s="1"/>
  <c r="BA152" i="31"/>
  <c r="BA55" i="31" s="1"/>
  <c r="BB152" i="31"/>
  <c r="BB55" i="31" s="1"/>
  <c r="BC152" i="31"/>
  <c r="BC55" i="31" s="1"/>
  <c r="BD152" i="31"/>
  <c r="BE152" i="31"/>
  <c r="BF152" i="31"/>
  <c r="BF55" i="31" s="1"/>
  <c r="BG152" i="31"/>
  <c r="BG55" i="31" s="1"/>
  <c r="BH152" i="31"/>
  <c r="BH55" i="31" s="1"/>
  <c r="BI152" i="31"/>
  <c r="BI55" i="31" s="1"/>
  <c r="C153" i="31"/>
  <c r="D153" i="31"/>
  <c r="E153" i="31"/>
  <c r="F153" i="31"/>
  <c r="G153" i="31"/>
  <c r="H153" i="31"/>
  <c r="I153" i="31"/>
  <c r="J153" i="31"/>
  <c r="K153" i="31"/>
  <c r="L153" i="31"/>
  <c r="M153" i="31"/>
  <c r="N153" i="31"/>
  <c r="O153" i="31"/>
  <c r="P153" i="31"/>
  <c r="Q153" i="31"/>
  <c r="R153" i="31"/>
  <c r="S153" i="31"/>
  <c r="T153" i="31"/>
  <c r="U153" i="31"/>
  <c r="V153" i="31"/>
  <c r="W153" i="31"/>
  <c r="X153" i="31"/>
  <c r="Y153" i="31"/>
  <c r="Z153" i="31"/>
  <c r="AA153" i="31"/>
  <c r="AB153" i="31"/>
  <c r="AC153" i="31"/>
  <c r="AD153" i="31"/>
  <c r="AE153" i="31"/>
  <c r="AF153" i="31"/>
  <c r="AG153" i="31"/>
  <c r="AH153" i="31"/>
  <c r="AI153" i="31"/>
  <c r="AJ153" i="31"/>
  <c r="AK153" i="31"/>
  <c r="AL153" i="31"/>
  <c r="AM153" i="31"/>
  <c r="AN153" i="31"/>
  <c r="AO153" i="31"/>
  <c r="AP153" i="31"/>
  <c r="AQ153" i="31"/>
  <c r="AR153" i="31"/>
  <c r="AS153" i="31"/>
  <c r="AT153" i="31"/>
  <c r="AU153" i="31"/>
  <c r="AV153" i="31"/>
  <c r="AW153" i="31"/>
  <c r="AX153" i="31"/>
  <c r="AY153" i="31"/>
  <c r="AZ153" i="31"/>
  <c r="BA153" i="31"/>
  <c r="BB153" i="31"/>
  <c r="BC153" i="31"/>
  <c r="BD153" i="31"/>
  <c r="BE153" i="31"/>
  <c r="BF153" i="31"/>
  <c r="BG153" i="31"/>
  <c r="BH153" i="31"/>
  <c r="BI153" i="31"/>
  <c r="C154" i="31"/>
  <c r="D154" i="31"/>
  <c r="E154" i="31"/>
  <c r="F154" i="31"/>
  <c r="G154" i="31"/>
  <c r="H154" i="31"/>
  <c r="I154" i="31"/>
  <c r="J154" i="31"/>
  <c r="K154" i="31"/>
  <c r="L154" i="31"/>
  <c r="M154" i="31"/>
  <c r="N154" i="31"/>
  <c r="O154" i="31"/>
  <c r="P154" i="31"/>
  <c r="Q154" i="31"/>
  <c r="R154" i="31"/>
  <c r="S154" i="31"/>
  <c r="T154" i="31"/>
  <c r="U154" i="31"/>
  <c r="V154" i="31"/>
  <c r="W154" i="31"/>
  <c r="X154" i="31"/>
  <c r="Y154" i="31"/>
  <c r="Z154" i="31"/>
  <c r="AA154" i="31"/>
  <c r="AB154" i="31"/>
  <c r="AC154" i="31"/>
  <c r="AD154" i="31"/>
  <c r="AE154" i="31"/>
  <c r="AF154" i="31"/>
  <c r="AG154" i="31"/>
  <c r="AH154" i="31"/>
  <c r="AI154" i="31"/>
  <c r="AJ154" i="31"/>
  <c r="AK154" i="31"/>
  <c r="AL154" i="31"/>
  <c r="AM154" i="31"/>
  <c r="AN154" i="31"/>
  <c r="AO154" i="31"/>
  <c r="AP154" i="31"/>
  <c r="AQ154" i="31"/>
  <c r="AR154" i="31"/>
  <c r="AS154" i="31"/>
  <c r="AT154" i="31"/>
  <c r="AU154" i="31"/>
  <c r="AV154" i="31"/>
  <c r="AW154" i="31"/>
  <c r="AX154" i="31"/>
  <c r="AY154" i="31"/>
  <c r="AZ154" i="31"/>
  <c r="BA154" i="31"/>
  <c r="BB154" i="31"/>
  <c r="BC154" i="31"/>
  <c r="BD154" i="31"/>
  <c r="BE154" i="31"/>
  <c r="BF154" i="31"/>
  <c r="BG154" i="31"/>
  <c r="BH154" i="31"/>
  <c r="BI154" i="31"/>
  <c r="C155" i="31"/>
  <c r="C58" i="31" s="1"/>
  <c r="D155" i="31"/>
  <c r="D58" i="31" s="1"/>
  <c r="E155" i="31"/>
  <c r="E58" i="31" s="1"/>
  <c r="F155" i="31"/>
  <c r="F58" i="31" s="1"/>
  <c r="G155" i="31"/>
  <c r="H155" i="31"/>
  <c r="I155" i="31"/>
  <c r="J155" i="31"/>
  <c r="J58" i="31" s="1"/>
  <c r="K155" i="31"/>
  <c r="K58" i="31" s="1"/>
  <c r="L155" i="31"/>
  <c r="L58" i="31" s="1"/>
  <c r="M155" i="31"/>
  <c r="M58" i="31" s="1"/>
  <c r="N155" i="31"/>
  <c r="N58" i="31" s="1"/>
  <c r="O155" i="31"/>
  <c r="P155" i="31"/>
  <c r="Q155" i="31"/>
  <c r="R155" i="31"/>
  <c r="R58" i="31" s="1"/>
  <c r="S155" i="31"/>
  <c r="S58" i="31" s="1"/>
  <c r="T155" i="31"/>
  <c r="T58" i="31" s="1"/>
  <c r="U155" i="31"/>
  <c r="U58" i="31" s="1"/>
  <c r="V155" i="31"/>
  <c r="V58" i="31" s="1"/>
  <c r="W155" i="31"/>
  <c r="X155" i="31"/>
  <c r="Y155" i="31"/>
  <c r="Y58" i="31" s="1"/>
  <c r="Z155" i="31"/>
  <c r="Z58" i="31" s="1"/>
  <c r="AA155" i="31"/>
  <c r="AA58" i="31" s="1"/>
  <c r="AB155" i="31"/>
  <c r="AB58" i="31" s="1"/>
  <c r="AC155" i="31"/>
  <c r="AC58" i="31" s="1"/>
  <c r="AD155" i="31"/>
  <c r="AD58" i="31" s="1"/>
  <c r="AE155" i="31"/>
  <c r="AF155" i="31"/>
  <c r="AG155" i="31"/>
  <c r="AH155" i="31"/>
  <c r="AH58" i="31" s="1"/>
  <c r="AI155" i="31"/>
  <c r="AJ155" i="31"/>
  <c r="AJ58" i="31" s="1"/>
  <c r="AK155" i="31"/>
  <c r="AK58" i="31" s="1"/>
  <c r="AL155" i="31"/>
  <c r="AL58" i="31" s="1"/>
  <c r="AM155" i="31"/>
  <c r="AN155" i="31"/>
  <c r="AO155" i="31"/>
  <c r="AP155" i="31"/>
  <c r="AP58" i="31" s="1"/>
  <c r="AQ155" i="31"/>
  <c r="AR155" i="31"/>
  <c r="AR58" i="31" s="1"/>
  <c r="AS155" i="31"/>
  <c r="AS58" i="31" s="1"/>
  <c r="AT155" i="31"/>
  <c r="AT58" i="31" s="1"/>
  <c r="AU155" i="31"/>
  <c r="AV155" i="31"/>
  <c r="AW155" i="31"/>
  <c r="AX155" i="31"/>
  <c r="AX58" i="31" s="1"/>
  <c r="AY155" i="31"/>
  <c r="AY58" i="31" s="1"/>
  <c r="AZ155" i="31"/>
  <c r="AZ58" i="31" s="1"/>
  <c r="BA155" i="31"/>
  <c r="BA58" i="31" s="1"/>
  <c r="BB155" i="31"/>
  <c r="BB58" i="31" s="1"/>
  <c r="BC155" i="31"/>
  <c r="BD155" i="31"/>
  <c r="BE155" i="31"/>
  <c r="BF155" i="31"/>
  <c r="BF58" i="31" s="1"/>
  <c r="BG155" i="31"/>
  <c r="BG58" i="31" s="1"/>
  <c r="BH155" i="31"/>
  <c r="BH58" i="31" s="1"/>
  <c r="BI155" i="31"/>
  <c r="BI58" i="31" s="1"/>
  <c r="C156" i="31"/>
  <c r="D156" i="31"/>
  <c r="E156" i="31"/>
  <c r="F156" i="31"/>
  <c r="G156" i="31"/>
  <c r="H156" i="31"/>
  <c r="I156" i="31"/>
  <c r="J156" i="31"/>
  <c r="K156" i="31"/>
  <c r="L156" i="31"/>
  <c r="M156" i="31"/>
  <c r="N156" i="31"/>
  <c r="O156" i="31"/>
  <c r="P156" i="31"/>
  <c r="Q156" i="31"/>
  <c r="R156" i="31"/>
  <c r="S156" i="31"/>
  <c r="T156" i="31"/>
  <c r="U156" i="31"/>
  <c r="V156" i="31"/>
  <c r="W156" i="31"/>
  <c r="X156" i="31"/>
  <c r="Y156" i="31"/>
  <c r="Z156" i="31"/>
  <c r="AA156" i="31"/>
  <c r="AB156" i="31"/>
  <c r="AC156" i="31"/>
  <c r="AD156" i="31"/>
  <c r="AE156" i="31"/>
  <c r="AF156" i="31"/>
  <c r="AG156" i="31"/>
  <c r="AH156" i="31"/>
  <c r="AI156" i="31"/>
  <c r="AJ156" i="31"/>
  <c r="AK156" i="31"/>
  <c r="AL156" i="31"/>
  <c r="AM156" i="31"/>
  <c r="AN156" i="31"/>
  <c r="AO156" i="31"/>
  <c r="AP156" i="31"/>
  <c r="AQ156" i="31"/>
  <c r="AR156" i="31"/>
  <c r="AS156" i="31"/>
  <c r="AT156" i="31"/>
  <c r="AU156" i="31"/>
  <c r="AV156" i="31"/>
  <c r="AW156" i="31"/>
  <c r="AX156" i="31"/>
  <c r="AY156" i="31"/>
  <c r="AZ156" i="31"/>
  <c r="BA156" i="31"/>
  <c r="BB156" i="31"/>
  <c r="BC156" i="31"/>
  <c r="BD156" i="31"/>
  <c r="BE156" i="31"/>
  <c r="BF156" i="31"/>
  <c r="BG156" i="31"/>
  <c r="BH156" i="31"/>
  <c r="BI156" i="31"/>
  <c r="C157" i="31"/>
  <c r="D157" i="31"/>
  <c r="E157" i="31"/>
  <c r="F157" i="31"/>
  <c r="G157" i="31"/>
  <c r="H157" i="31"/>
  <c r="I157" i="31"/>
  <c r="J157" i="31"/>
  <c r="K157" i="31"/>
  <c r="L157" i="31"/>
  <c r="M157" i="31"/>
  <c r="N157" i="31"/>
  <c r="O157" i="31"/>
  <c r="P157" i="31"/>
  <c r="Q157" i="31"/>
  <c r="R157" i="31"/>
  <c r="S157" i="31"/>
  <c r="T157" i="31"/>
  <c r="U157" i="31"/>
  <c r="V157" i="31"/>
  <c r="W157" i="31"/>
  <c r="X157" i="31"/>
  <c r="Y157" i="31"/>
  <c r="Z157" i="31"/>
  <c r="AA157" i="31"/>
  <c r="AB157" i="31"/>
  <c r="AC157" i="31"/>
  <c r="AD157" i="31"/>
  <c r="AE157" i="31"/>
  <c r="AF157" i="31"/>
  <c r="AG157" i="31"/>
  <c r="AH157" i="31"/>
  <c r="AI157" i="31"/>
  <c r="AJ157" i="31"/>
  <c r="AK157" i="31"/>
  <c r="AL157" i="31"/>
  <c r="AM157" i="31"/>
  <c r="AN157" i="31"/>
  <c r="AO157" i="31"/>
  <c r="AP157" i="31"/>
  <c r="AQ157" i="31"/>
  <c r="AR157" i="31"/>
  <c r="AS157" i="31"/>
  <c r="AT157" i="31"/>
  <c r="AU157" i="31"/>
  <c r="AV157" i="31"/>
  <c r="AW157" i="31"/>
  <c r="AX157" i="31"/>
  <c r="AY157" i="31"/>
  <c r="AZ157" i="31"/>
  <c r="BA157" i="31"/>
  <c r="BB157" i="31"/>
  <c r="BC157" i="31"/>
  <c r="BD157" i="31"/>
  <c r="BE157" i="31"/>
  <c r="BF157" i="31"/>
  <c r="BG157" i="31"/>
  <c r="BH157" i="31"/>
  <c r="BI157" i="31"/>
  <c r="C158" i="31"/>
  <c r="C61" i="31" s="1"/>
  <c r="D158" i="31"/>
  <c r="D61" i="31" s="1"/>
  <c r="E158" i="31"/>
  <c r="E61" i="31" s="1"/>
  <c r="F158" i="31"/>
  <c r="G158" i="31"/>
  <c r="H158" i="31"/>
  <c r="I158" i="31"/>
  <c r="I61" i="31" s="1"/>
  <c r="J158" i="31"/>
  <c r="J61" i="31" s="1"/>
  <c r="K158" i="31"/>
  <c r="K61" i="31" s="1"/>
  <c r="L158" i="31"/>
  <c r="L61" i="31" s="1"/>
  <c r="M158" i="31"/>
  <c r="M61" i="31" s="1"/>
  <c r="N158" i="31"/>
  <c r="O158" i="31"/>
  <c r="P158" i="31"/>
  <c r="Q158" i="31"/>
  <c r="Q61" i="31" s="1"/>
  <c r="R158" i="31"/>
  <c r="R61" i="31" s="1"/>
  <c r="S158" i="31"/>
  <c r="S61" i="31" s="1"/>
  <c r="T158" i="31"/>
  <c r="T61" i="31" s="1"/>
  <c r="U158" i="31"/>
  <c r="U61" i="31" s="1"/>
  <c r="V158" i="31"/>
  <c r="W158" i="31"/>
  <c r="X158" i="31"/>
  <c r="Y158" i="31"/>
  <c r="Y61" i="31" s="1"/>
  <c r="Z158" i="31"/>
  <c r="AA158" i="31"/>
  <c r="AA61" i="31" s="1"/>
  <c r="AB158" i="31"/>
  <c r="AB61" i="31" s="1"/>
  <c r="AC158" i="31"/>
  <c r="AC61" i="31" s="1"/>
  <c r="AD158" i="31"/>
  <c r="AE158" i="31"/>
  <c r="AF158" i="31"/>
  <c r="AG158" i="31"/>
  <c r="AG61" i="31" s="1"/>
  <c r="AH158" i="31"/>
  <c r="AH61" i="31" s="1"/>
  <c r="AI158" i="31"/>
  <c r="AI61" i="31" s="1"/>
  <c r="AJ158" i="31"/>
  <c r="AJ61" i="31" s="1"/>
  <c r="AK158" i="31"/>
  <c r="AK61" i="31" s="1"/>
  <c r="AL158" i="31"/>
  <c r="AM158" i="31"/>
  <c r="AN158" i="31"/>
  <c r="AO158" i="31"/>
  <c r="AO61" i="31" s="1"/>
  <c r="AP158" i="31"/>
  <c r="AP61" i="31" s="1"/>
  <c r="AQ158" i="31"/>
  <c r="AQ61" i="31" s="1"/>
  <c r="AR158" i="31"/>
  <c r="AR61" i="31" s="1"/>
  <c r="AS158" i="31"/>
  <c r="AS61" i="31" s="1"/>
  <c r="AT158" i="31"/>
  <c r="AU158" i="31"/>
  <c r="AV158" i="31"/>
  <c r="AW158" i="31"/>
  <c r="AW61" i="31" s="1"/>
  <c r="AX158" i="31"/>
  <c r="AX61" i="31" s="1"/>
  <c r="AY158" i="31"/>
  <c r="AY61" i="31" s="1"/>
  <c r="AZ158" i="31"/>
  <c r="AZ61" i="31" s="1"/>
  <c r="BA158" i="31"/>
  <c r="BA61" i="31" s="1"/>
  <c r="BB158" i="31"/>
  <c r="BC158" i="31"/>
  <c r="BD158" i="31"/>
  <c r="BE158" i="31"/>
  <c r="BE61" i="31" s="1"/>
  <c r="BF158" i="31"/>
  <c r="BF61" i="31" s="1"/>
  <c r="BG158" i="31"/>
  <c r="BG61" i="31" s="1"/>
  <c r="BH158" i="31"/>
  <c r="BH61" i="31" s="1"/>
  <c r="BI158" i="31"/>
  <c r="BI61" i="31" s="1"/>
  <c r="C159" i="31"/>
  <c r="D159" i="31"/>
  <c r="E159" i="31"/>
  <c r="F159" i="31"/>
  <c r="G159" i="31"/>
  <c r="H159" i="31"/>
  <c r="I159" i="31"/>
  <c r="J159" i="31"/>
  <c r="K159" i="31"/>
  <c r="L159" i="31"/>
  <c r="M159" i="31"/>
  <c r="N159" i="31"/>
  <c r="O159" i="31"/>
  <c r="P159" i="31"/>
  <c r="Q159" i="31"/>
  <c r="R159" i="31"/>
  <c r="S159" i="31"/>
  <c r="T159" i="31"/>
  <c r="U159" i="31"/>
  <c r="V159" i="31"/>
  <c r="W159" i="31"/>
  <c r="X159" i="31"/>
  <c r="Y159" i="31"/>
  <c r="Z159" i="31"/>
  <c r="AA159" i="31"/>
  <c r="AB159" i="31"/>
  <c r="AC159" i="31"/>
  <c r="AD159" i="31"/>
  <c r="AE159" i="31"/>
  <c r="AF159" i="31"/>
  <c r="AG159" i="31"/>
  <c r="AH159" i="31"/>
  <c r="AI159" i="31"/>
  <c r="AJ159" i="31"/>
  <c r="AK159" i="31"/>
  <c r="AL159" i="31"/>
  <c r="AM159" i="31"/>
  <c r="AN159" i="31"/>
  <c r="AO159" i="31"/>
  <c r="AP159" i="31"/>
  <c r="AQ159" i="31"/>
  <c r="AR159" i="31"/>
  <c r="AS159" i="31"/>
  <c r="AT159" i="31"/>
  <c r="AU159" i="31"/>
  <c r="AV159" i="31"/>
  <c r="AW159" i="31"/>
  <c r="AX159" i="31"/>
  <c r="AY159" i="31"/>
  <c r="AZ159" i="31"/>
  <c r="BA159" i="31"/>
  <c r="BB159" i="31"/>
  <c r="BC159" i="31"/>
  <c r="BD159" i="31"/>
  <c r="BE159" i="31"/>
  <c r="BF159" i="31"/>
  <c r="BG159" i="31"/>
  <c r="BH159" i="31"/>
  <c r="BI159" i="31"/>
  <c r="C160" i="31"/>
  <c r="D160" i="31"/>
  <c r="E160" i="31"/>
  <c r="F160" i="31"/>
  <c r="G160" i="31"/>
  <c r="H160" i="31"/>
  <c r="I160" i="31"/>
  <c r="J160" i="31"/>
  <c r="K160" i="31"/>
  <c r="L160" i="31"/>
  <c r="M160" i="31"/>
  <c r="N160" i="31"/>
  <c r="O160" i="31"/>
  <c r="P160" i="31"/>
  <c r="Q160" i="31"/>
  <c r="R160" i="31"/>
  <c r="S160" i="31"/>
  <c r="T160" i="31"/>
  <c r="U160" i="31"/>
  <c r="V160" i="31"/>
  <c r="W160" i="31"/>
  <c r="X160" i="31"/>
  <c r="Y160" i="31"/>
  <c r="Z160" i="31"/>
  <c r="AA160" i="31"/>
  <c r="AB160" i="31"/>
  <c r="AC160" i="31"/>
  <c r="AD160" i="31"/>
  <c r="AE160" i="31"/>
  <c r="AF160" i="31"/>
  <c r="AG160" i="31"/>
  <c r="AH160" i="31"/>
  <c r="AI160" i="31"/>
  <c r="AJ160" i="31"/>
  <c r="AK160" i="31"/>
  <c r="AL160" i="31"/>
  <c r="AM160" i="31"/>
  <c r="AN160" i="31"/>
  <c r="AO160" i="31"/>
  <c r="AP160" i="31"/>
  <c r="AQ160" i="31"/>
  <c r="AR160" i="31"/>
  <c r="AS160" i="31"/>
  <c r="AT160" i="31"/>
  <c r="AU160" i="31"/>
  <c r="AV160" i="31"/>
  <c r="AW160" i="31"/>
  <c r="AX160" i="31"/>
  <c r="AY160" i="31"/>
  <c r="AZ160" i="31"/>
  <c r="BA160" i="31"/>
  <c r="BB160" i="31"/>
  <c r="BC160" i="31"/>
  <c r="BD160" i="31"/>
  <c r="BE160" i="31"/>
  <c r="BF160" i="31"/>
  <c r="BG160" i="31"/>
  <c r="BH160" i="31"/>
  <c r="BI160" i="31"/>
  <c r="C161" i="31"/>
  <c r="D161" i="31"/>
  <c r="D64" i="31" s="1"/>
  <c r="E161" i="31"/>
  <c r="F161" i="31"/>
  <c r="G161" i="31"/>
  <c r="H161" i="31"/>
  <c r="H64" i="31" s="1"/>
  <c r="I161" i="31"/>
  <c r="I64" i="31" s="1"/>
  <c r="J161" i="31"/>
  <c r="J64" i="31" s="1"/>
  <c r="K161" i="31"/>
  <c r="K64" i="31" s="1"/>
  <c r="L161" i="31"/>
  <c r="L64" i="31" s="1"/>
  <c r="M161" i="31"/>
  <c r="N161" i="31"/>
  <c r="O161" i="31"/>
  <c r="P161" i="31"/>
  <c r="P64" i="31" s="1"/>
  <c r="Q161" i="31"/>
  <c r="Q64" i="31" s="1"/>
  <c r="R161" i="31"/>
  <c r="R64" i="31" s="1"/>
  <c r="S161" i="31"/>
  <c r="S64" i="31" s="1"/>
  <c r="T161" i="31"/>
  <c r="T64" i="31" s="1"/>
  <c r="U161" i="31"/>
  <c r="V161" i="31"/>
  <c r="W161" i="31"/>
  <c r="W64" i="31" s="1"/>
  <c r="X161" i="31"/>
  <c r="X64" i="31" s="1"/>
  <c r="Y161" i="31"/>
  <c r="Y64" i="31" s="1"/>
  <c r="Z161" i="31"/>
  <c r="Z64" i="31" s="1"/>
  <c r="AA161" i="31"/>
  <c r="AA64" i="31" s="1"/>
  <c r="AB161" i="31"/>
  <c r="AB64" i="31" s="1"/>
  <c r="AC161" i="31"/>
  <c r="AD161" i="31"/>
  <c r="AD64" i="31" s="1"/>
  <c r="AE161" i="31"/>
  <c r="AF161" i="31"/>
  <c r="AF64" i="31" s="1"/>
  <c r="AG161" i="31"/>
  <c r="AG64" i="31" s="1"/>
  <c r="AH161" i="31"/>
  <c r="AH64" i="31" s="1"/>
  <c r="AI161" i="31"/>
  <c r="AI64" i="31" s="1"/>
  <c r="AJ161" i="31"/>
  <c r="AJ64" i="31" s="1"/>
  <c r="AK161" i="31"/>
  <c r="AL161" i="31"/>
  <c r="AM161" i="31"/>
  <c r="AN161" i="31"/>
  <c r="AN64" i="31" s="1"/>
  <c r="AO161" i="31"/>
  <c r="AP161" i="31"/>
  <c r="AP64" i="31" s="1"/>
  <c r="AQ161" i="31"/>
  <c r="AQ64" i="31" s="1"/>
  <c r="AR161" i="31"/>
  <c r="AR64" i="31" s="1"/>
  <c r="AS161" i="31"/>
  <c r="AT161" i="31"/>
  <c r="AT64" i="31" s="1"/>
  <c r="AU161" i="31"/>
  <c r="AU64" i="31" s="1"/>
  <c r="AV161" i="31"/>
  <c r="AV64" i="31" s="1"/>
  <c r="AW161" i="31"/>
  <c r="AX161" i="31"/>
  <c r="AX64" i="31" s="1"/>
  <c r="AY161" i="31"/>
  <c r="AY64" i="31" s="1"/>
  <c r="AZ161" i="31"/>
  <c r="AZ64" i="31" s="1"/>
  <c r="BA161" i="31"/>
  <c r="BB161" i="31"/>
  <c r="BB64" i="31" s="1"/>
  <c r="BC161" i="31"/>
  <c r="BD161" i="31"/>
  <c r="BD64" i="31" s="1"/>
  <c r="BE161" i="31"/>
  <c r="BE64" i="31" s="1"/>
  <c r="BF161" i="31"/>
  <c r="BF64" i="31" s="1"/>
  <c r="BG161" i="31"/>
  <c r="BG64" i="31" s="1"/>
  <c r="BH161" i="31"/>
  <c r="BH64" i="31" s="1"/>
  <c r="BI161" i="31"/>
  <c r="C162" i="31"/>
  <c r="D162" i="31"/>
  <c r="E162" i="31"/>
  <c r="F162" i="31"/>
  <c r="G162" i="31"/>
  <c r="H162" i="31"/>
  <c r="I162" i="31"/>
  <c r="J162" i="31"/>
  <c r="K162" i="31"/>
  <c r="L162" i="31"/>
  <c r="M162" i="31"/>
  <c r="N162" i="31"/>
  <c r="O162" i="31"/>
  <c r="P162" i="31"/>
  <c r="Q162" i="31"/>
  <c r="R162" i="31"/>
  <c r="S162" i="31"/>
  <c r="T162" i="31"/>
  <c r="U162" i="31"/>
  <c r="V162" i="31"/>
  <c r="W162" i="31"/>
  <c r="X162" i="31"/>
  <c r="Y162" i="31"/>
  <c r="Z162" i="31"/>
  <c r="AA162" i="31"/>
  <c r="AB162" i="31"/>
  <c r="AC162" i="31"/>
  <c r="AD162" i="31"/>
  <c r="AE162" i="31"/>
  <c r="AF162" i="31"/>
  <c r="AG162" i="31"/>
  <c r="AH162" i="31"/>
  <c r="AI162" i="31"/>
  <c r="AJ162" i="31"/>
  <c r="AK162" i="31"/>
  <c r="AL162" i="31"/>
  <c r="AM162" i="31"/>
  <c r="AN162" i="31"/>
  <c r="AO162" i="31"/>
  <c r="AP162" i="31"/>
  <c r="AQ162" i="31"/>
  <c r="AR162" i="31"/>
  <c r="AS162" i="31"/>
  <c r="AT162" i="31"/>
  <c r="AU162" i="31"/>
  <c r="AV162" i="31"/>
  <c r="AW162" i="31"/>
  <c r="AX162" i="31"/>
  <c r="AY162" i="31"/>
  <c r="AZ162" i="31"/>
  <c r="BA162" i="31"/>
  <c r="BB162" i="31"/>
  <c r="BC162" i="31"/>
  <c r="BD162" i="31"/>
  <c r="BE162" i="31"/>
  <c r="BF162" i="31"/>
  <c r="BG162" i="31"/>
  <c r="BH162" i="31"/>
  <c r="BI162" i="31"/>
  <c r="C163" i="31"/>
  <c r="D163" i="31"/>
  <c r="E163" i="31"/>
  <c r="F163" i="31"/>
  <c r="G163" i="31"/>
  <c r="H163" i="31"/>
  <c r="I163" i="31"/>
  <c r="J163" i="31"/>
  <c r="K163" i="31"/>
  <c r="L163" i="31"/>
  <c r="M163" i="31"/>
  <c r="N163" i="31"/>
  <c r="O163" i="31"/>
  <c r="P163" i="31"/>
  <c r="Q163" i="31"/>
  <c r="R163" i="31"/>
  <c r="S163" i="31"/>
  <c r="T163" i="31"/>
  <c r="U163" i="31"/>
  <c r="V163" i="31"/>
  <c r="W163" i="31"/>
  <c r="X163" i="31"/>
  <c r="Y163" i="31"/>
  <c r="Z163" i="31"/>
  <c r="AA163" i="31"/>
  <c r="AB163" i="31"/>
  <c r="AC163" i="31"/>
  <c r="AD163" i="31"/>
  <c r="AE163" i="31"/>
  <c r="AF163" i="31"/>
  <c r="AG163" i="31"/>
  <c r="AH163" i="31"/>
  <c r="AI163" i="31"/>
  <c r="AJ163" i="31"/>
  <c r="AK163" i="31"/>
  <c r="AL163" i="31"/>
  <c r="AM163" i="31"/>
  <c r="AN163" i="31"/>
  <c r="AO163" i="31"/>
  <c r="AP163" i="31"/>
  <c r="AQ163" i="31"/>
  <c r="AR163" i="31"/>
  <c r="AS163" i="31"/>
  <c r="AT163" i="31"/>
  <c r="AU163" i="31"/>
  <c r="AV163" i="31"/>
  <c r="AW163" i="31"/>
  <c r="AX163" i="31"/>
  <c r="AY163" i="31"/>
  <c r="AZ163" i="31"/>
  <c r="BA163" i="31"/>
  <c r="BB163" i="31"/>
  <c r="BC163" i="31"/>
  <c r="BD163" i="31"/>
  <c r="BE163" i="31"/>
  <c r="BF163" i="31"/>
  <c r="BG163" i="31"/>
  <c r="BH163" i="31"/>
  <c r="BI163" i="31"/>
  <c r="C164" i="31"/>
  <c r="C67" i="31" s="1"/>
  <c r="D164" i="31"/>
  <c r="E164" i="31"/>
  <c r="F164" i="31"/>
  <c r="G164" i="31"/>
  <c r="G67" i="31" s="1"/>
  <c r="H164" i="31"/>
  <c r="H67" i="31" s="1"/>
  <c r="I164" i="31"/>
  <c r="I67" i="31" s="1"/>
  <c r="J164" i="31"/>
  <c r="J67" i="31" s="1"/>
  <c r="K164" i="31"/>
  <c r="K67" i="31" s="1"/>
  <c r="L164" i="31"/>
  <c r="M164" i="31"/>
  <c r="N164" i="31"/>
  <c r="O164" i="31"/>
  <c r="O67" i="31" s="1"/>
  <c r="P164" i="31"/>
  <c r="P67" i="31" s="1"/>
  <c r="Q164" i="31"/>
  <c r="Q67" i="31" s="1"/>
  <c r="R164" i="31"/>
  <c r="R67" i="31" s="1"/>
  <c r="S164" i="31"/>
  <c r="S67" i="31" s="1"/>
  <c r="T164" i="31"/>
  <c r="U164" i="31"/>
  <c r="V164" i="31"/>
  <c r="W164" i="31"/>
  <c r="W67" i="31" s="1"/>
  <c r="X164" i="31"/>
  <c r="X67" i="31" s="1"/>
  <c r="Y164" i="31"/>
  <c r="Y67" i="31" s="1"/>
  <c r="Z164" i="31"/>
  <c r="Z67" i="31" s="1"/>
  <c r="AA164" i="31"/>
  <c r="AA67" i="31" s="1"/>
  <c r="AB164" i="31"/>
  <c r="AC164" i="31"/>
  <c r="AD164" i="31"/>
  <c r="AE164" i="31"/>
  <c r="AE67" i="31" s="1"/>
  <c r="AF164" i="31"/>
  <c r="AF67" i="31" s="1"/>
  <c r="AG164" i="31"/>
  <c r="AG67" i="31" s="1"/>
  <c r="AH164" i="31"/>
  <c r="AH67" i="31" s="1"/>
  <c r="AI164" i="31"/>
  <c r="AI67" i="31" s="1"/>
  <c r="AJ164" i="31"/>
  <c r="AK164" i="31"/>
  <c r="AL164" i="31"/>
  <c r="AM164" i="31"/>
  <c r="AM67" i="31" s="1"/>
  <c r="AN164" i="31"/>
  <c r="AN67" i="31" s="1"/>
  <c r="AO164" i="31"/>
  <c r="AO67" i="31" s="1"/>
  <c r="AP164" i="31"/>
  <c r="AQ164" i="31"/>
  <c r="AQ67" i="31" s="1"/>
  <c r="AR164" i="31"/>
  <c r="AS164" i="31"/>
  <c r="AT164" i="31"/>
  <c r="AU164" i="31"/>
  <c r="AU67" i="31" s="1"/>
  <c r="AV164" i="31"/>
  <c r="AV67" i="31" s="1"/>
  <c r="AW164" i="31"/>
  <c r="AW67" i="31" s="1"/>
  <c r="AX164" i="31"/>
  <c r="AX67" i="31" s="1"/>
  <c r="AY164" i="31"/>
  <c r="AY67" i="31" s="1"/>
  <c r="AZ164" i="31"/>
  <c r="BA164" i="31"/>
  <c r="BB164" i="31"/>
  <c r="BC164" i="31"/>
  <c r="BC67" i="31" s="1"/>
  <c r="BD164" i="31"/>
  <c r="BD67" i="31" s="1"/>
  <c r="BE164" i="31"/>
  <c r="BE67" i="31" s="1"/>
  <c r="BF164" i="31"/>
  <c r="BF67" i="31" s="1"/>
  <c r="BG164" i="31"/>
  <c r="BG67" i="31" s="1"/>
  <c r="BH164" i="31"/>
  <c r="BI164" i="31"/>
  <c r="C165" i="31"/>
  <c r="D165" i="31"/>
  <c r="E165" i="31"/>
  <c r="F165" i="31"/>
  <c r="G165" i="31"/>
  <c r="H165" i="31"/>
  <c r="I165" i="31"/>
  <c r="J165" i="31"/>
  <c r="K165" i="31"/>
  <c r="L165" i="31"/>
  <c r="M165" i="31"/>
  <c r="N165" i="31"/>
  <c r="O165" i="31"/>
  <c r="P165" i="31"/>
  <c r="Q165" i="31"/>
  <c r="R165" i="31"/>
  <c r="S165" i="31"/>
  <c r="T165" i="31"/>
  <c r="U165" i="31"/>
  <c r="V165" i="31"/>
  <c r="W165" i="31"/>
  <c r="X165" i="31"/>
  <c r="Y165" i="31"/>
  <c r="Z165" i="31"/>
  <c r="AA165" i="31"/>
  <c r="AB165" i="31"/>
  <c r="AC165" i="31"/>
  <c r="AD165" i="31"/>
  <c r="AE165" i="31"/>
  <c r="AF165" i="31"/>
  <c r="AG165" i="31"/>
  <c r="AH165" i="31"/>
  <c r="AI165" i="31"/>
  <c r="AJ165" i="31"/>
  <c r="AK165" i="31"/>
  <c r="AL165" i="31"/>
  <c r="AM165" i="31"/>
  <c r="AN165" i="31"/>
  <c r="AO165" i="31"/>
  <c r="AP165" i="31"/>
  <c r="AQ165" i="31"/>
  <c r="AR165" i="31"/>
  <c r="AS165" i="31"/>
  <c r="AT165" i="31"/>
  <c r="AU165" i="31"/>
  <c r="AV165" i="31"/>
  <c r="AW165" i="31"/>
  <c r="AX165" i="31"/>
  <c r="AY165" i="31"/>
  <c r="AZ165" i="31"/>
  <c r="BA165" i="31"/>
  <c r="BB165" i="31"/>
  <c r="BC165" i="31"/>
  <c r="BD165" i="31"/>
  <c r="BE165" i="31"/>
  <c r="BF165" i="31"/>
  <c r="BG165" i="31"/>
  <c r="BH165" i="31"/>
  <c r="BI165" i="31"/>
  <c r="C166" i="31"/>
  <c r="D166" i="31"/>
  <c r="E166" i="31"/>
  <c r="F166" i="31"/>
  <c r="G166" i="31"/>
  <c r="H166" i="31"/>
  <c r="I166" i="31"/>
  <c r="J166" i="31"/>
  <c r="K166" i="31"/>
  <c r="L166" i="31"/>
  <c r="M166" i="31"/>
  <c r="N166" i="31"/>
  <c r="O166" i="31"/>
  <c r="P166" i="31"/>
  <c r="Q166" i="31"/>
  <c r="R166" i="31"/>
  <c r="S166" i="31"/>
  <c r="T166" i="31"/>
  <c r="U166" i="31"/>
  <c r="V166" i="31"/>
  <c r="W166" i="31"/>
  <c r="X166" i="31"/>
  <c r="Y166" i="31"/>
  <c r="Z166" i="31"/>
  <c r="AA166" i="31"/>
  <c r="AB166" i="31"/>
  <c r="AC166" i="31"/>
  <c r="AD166" i="31"/>
  <c r="AE166" i="31"/>
  <c r="AF166" i="31"/>
  <c r="AG166" i="31"/>
  <c r="AH166" i="31"/>
  <c r="AI166" i="31"/>
  <c r="AJ166" i="31"/>
  <c r="AK166" i="31"/>
  <c r="AL166" i="31"/>
  <c r="AM166" i="31"/>
  <c r="AN166" i="31"/>
  <c r="AO166" i="31"/>
  <c r="AP166" i="31"/>
  <c r="AQ166" i="31"/>
  <c r="AR166" i="31"/>
  <c r="AS166" i="31"/>
  <c r="AT166" i="31"/>
  <c r="AU166" i="31"/>
  <c r="AV166" i="31"/>
  <c r="AW166" i="31"/>
  <c r="AX166" i="31"/>
  <c r="AY166" i="31"/>
  <c r="AZ166" i="31"/>
  <c r="BA166" i="31"/>
  <c r="BB166" i="31"/>
  <c r="BC166" i="31"/>
  <c r="BD166" i="31"/>
  <c r="BE166" i="31"/>
  <c r="BF166" i="31"/>
  <c r="BG166" i="31"/>
  <c r="BH166" i="31"/>
  <c r="BI166" i="31"/>
  <c r="C167" i="31"/>
  <c r="D167" i="31"/>
  <c r="E167" i="31"/>
  <c r="F167" i="31"/>
  <c r="F70" i="31" s="1"/>
  <c r="G167" i="31"/>
  <c r="G70" i="31" s="1"/>
  <c r="H167" i="31"/>
  <c r="H70" i="31" s="1"/>
  <c r="I167" i="31"/>
  <c r="I70" i="31" s="1"/>
  <c r="J167" i="31"/>
  <c r="J70" i="31" s="1"/>
  <c r="K167" i="31"/>
  <c r="L167" i="31"/>
  <c r="M167" i="31"/>
  <c r="N167" i="31"/>
  <c r="N70" i="31" s="1"/>
  <c r="O167" i="31"/>
  <c r="O70" i="31" s="1"/>
  <c r="P167" i="31"/>
  <c r="P70" i="31" s="1"/>
  <c r="Q167" i="31"/>
  <c r="Q70" i="31" s="1"/>
  <c r="R167" i="31"/>
  <c r="R70" i="31" s="1"/>
  <c r="S167" i="31"/>
  <c r="T167" i="31"/>
  <c r="U167" i="31"/>
  <c r="V167" i="31"/>
  <c r="V70" i="31" s="1"/>
  <c r="W167" i="31"/>
  <c r="W70" i="31" s="1"/>
  <c r="X167" i="31"/>
  <c r="X70" i="31" s="1"/>
  <c r="Y167" i="31"/>
  <c r="Y70" i="31" s="1"/>
  <c r="Z167" i="31"/>
  <c r="Z70" i="31" s="1"/>
  <c r="AA167" i="31"/>
  <c r="AB167" i="31"/>
  <c r="AC167" i="31"/>
  <c r="AD167" i="31"/>
  <c r="AD70" i="31" s="1"/>
  <c r="AE167" i="31"/>
  <c r="AE70" i="31" s="1"/>
  <c r="AF167" i="31"/>
  <c r="AF70" i="31" s="1"/>
  <c r="AG167" i="31"/>
  <c r="AG70" i="31" s="1"/>
  <c r="AH167" i="31"/>
  <c r="AH70" i="31" s="1"/>
  <c r="AI167" i="31"/>
  <c r="AJ167" i="31"/>
  <c r="AK167" i="31"/>
  <c r="AL167" i="31"/>
  <c r="AL70" i="31" s="1"/>
  <c r="AM167" i="31"/>
  <c r="AM70" i="31" s="1"/>
  <c r="AN167" i="31"/>
  <c r="AN70" i="31" s="1"/>
  <c r="AO167" i="31"/>
  <c r="AO70" i="31" s="1"/>
  <c r="AP167" i="31"/>
  <c r="AP70" i="31" s="1"/>
  <c r="AQ167" i="31"/>
  <c r="AR167" i="31"/>
  <c r="AS167" i="31"/>
  <c r="AT167" i="31"/>
  <c r="AT70" i="31" s="1"/>
  <c r="AU167" i="31"/>
  <c r="AU70" i="31" s="1"/>
  <c r="AV167" i="31"/>
  <c r="AV70" i="31" s="1"/>
  <c r="AW167" i="31"/>
  <c r="AW70" i="31" s="1"/>
  <c r="AX167" i="31"/>
  <c r="AX70" i="31" s="1"/>
  <c r="AY167" i="31"/>
  <c r="AZ167" i="31"/>
  <c r="AZ70" i="31" s="1"/>
  <c r="BA167" i="31"/>
  <c r="BB167" i="31"/>
  <c r="BB70" i="31" s="1"/>
  <c r="BC167" i="31"/>
  <c r="BC70" i="31" s="1"/>
  <c r="BD167" i="31"/>
  <c r="BD70" i="31" s="1"/>
  <c r="BE167" i="31"/>
  <c r="BE70" i="31" s="1"/>
  <c r="BF167" i="31"/>
  <c r="BF70" i="31" s="1"/>
  <c r="BG167" i="31"/>
  <c r="BH167" i="31"/>
  <c r="BI167" i="31"/>
  <c r="C168" i="31"/>
  <c r="D168" i="31"/>
  <c r="E168" i="31"/>
  <c r="F168" i="31"/>
  <c r="G168" i="31"/>
  <c r="H168" i="31"/>
  <c r="I168" i="31"/>
  <c r="J168" i="31"/>
  <c r="K168" i="31"/>
  <c r="L168" i="31"/>
  <c r="M168" i="31"/>
  <c r="N168" i="31"/>
  <c r="O168" i="31"/>
  <c r="P168" i="31"/>
  <c r="Q168" i="31"/>
  <c r="R168" i="31"/>
  <c r="S168" i="31"/>
  <c r="T168" i="31"/>
  <c r="U168" i="31"/>
  <c r="V168" i="31"/>
  <c r="W168" i="31"/>
  <c r="X168" i="31"/>
  <c r="Y168" i="31"/>
  <c r="Z168" i="31"/>
  <c r="AA168" i="31"/>
  <c r="AB168" i="31"/>
  <c r="AC168" i="31"/>
  <c r="AD168" i="31"/>
  <c r="AE168" i="31"/>
  <c r="AF168" i="31"/>
  <c r="AG168" i="31"/>
  <c r="AH168" i="31"/>
  <c r="AI168" i="31"/>
  <c r="AJ168" i="31"/>
  <c r="AK168" i="31"/>
  <c r="AL168" i="31"/>
  <c r="AM168" i="31"/>
  <c r="AN168" i="31"/>
  <c r="AO168" i="31"/>
  <c r="AP168" i="31"/>
  <c r="AQ168" i="31"/>
  <c r="AR168" i="31"/>
  <c r="AS168" i="31"/>
  <c r="AT168" i="31"/>
  <c r="AU168" i="31"/>
  <c r="AV168" i="31"/>
  <c r="AW168" i="31"/>
  <c r="AX168" i="31"/>
  <c r="AY168" i="31"/>
  <c r="AZ168" i="31"/>
  <c r="BA168" i="31"/>
  <c r="BB168" i="31"/>
  <c r="BC168" i="31"/>
  <c r="BD168" i="31"/>
  <c r="BE168" i="31"/>
  <c r="BF168" i="31"/>
  <c r="BG168" i="31"/>
  <c r="BH168" i="31"/>
  <c r="BI168" i="31"/>
  <c r="C169" i="31"/>
  <c r="D169" i="31"/>
  <c r="E169" i="31"/>
  <c r="F169" i="31"/>
  <c r="G169" i="31"/>
  <c r="H169" i="31"/>
  <c r="I169" i="31"/>
  <c r="J169" i="31"/>
  <c r="K169" i="31"/>
  <c r="L169" i="31"/>
  <c r="M169" i="31"/>
  <c r="N169" i="31"/>
  <c r="O169" i="31"/>
  <c r="P169" i="31"/>
  <c r="Q169" i="31"/>
  <c r="R169" i="31"/>
  <c r="S169" i="31"/>
  <c r="T169" i="31"/>
  <c r="U169" i="31"/>
  <c r="V169" i="31"/>
  <c r="W169" i="31"/>
  <c r="X169" i="31"/>
  <c r="Y169" i="31"/>
  <c r="Z169" i="31"/>
  <c r="AA169" i="31"/>
  <c r="AB169" i="31"/>
  <c r="AC169" i="31"/>
  <c r="AD169" i="31"/>
  <c r="AE169" i="31"/>
  <c r="AF169" i="31"/>
  <c r="AG169" i="31"/>
  <c r="AH169" i="31"/>
  <c r="AI169" i="31"/>
  <c r="AJ169" i="31"/>
  <c r="AK169" i="31"/>
  <c r="AL169" i="31"/>
  <c r="AM169" i="31"/>
  <c r="AN169" i="31"/>
  <c r="AO169" i="31"/>
  <c r="AP169" i="31"/>
  <c r="AQ169" i="31"/>
  <c r="AR169" i="31"/>
  <c r="AS169" i="31"/>
  <c r="AT169" i="31"/>
  <c r="AU169" i="31"/>
  <c r="AV169" i="31"/>
  <c r="AW169" i="31"/>
  <c r="AX169" i="31"/>
  <c r="AY169" i="31"/>
  <c r="AZ169" i="31"/>
  <c r="BA169" i="31"/>
  <c r="BB169" i="31"/>
  <c r="BC169" i="31"/>
  <c r="BD169" i="31"/>
  <c r="BE169" i="31"/>
  <c r="BF169" i="31"/>
  <c r="BG169" i="31"/>
  <c r="BH169" i="31"/>
  <c r="BI169" i="31"/>
  <c r="C170" i="31"/>
  <c r="D170" i="31"/>
  <c r="D73" i="31" s="1"/>
  <c r="E170" i="31"/>
  <c r="E73" i="31" s="1"/>
  <c r="F170" i="31"/>
  <c r="F73" i="31" s="1"/>
  <c r="G170" i="31"/>
  <c r="G73" i="31" s="1"/>
  <c r="H170" i="31"/>
  <c r="H73" i="31" s="1"/>
  <c r="I170" i="31"/>
  <c r="I73" i="31" s="1"/>
  <c r="J170" i="31"/>
  <c r="K170" i="31"/>
  <c r="K73" i="31" s="1"/>
  <c r="L170" i="31"/>
  <c r="M170" i="31"/>
  <c r="M73" i="31" s="1"/>
  <c r="N170" i="31"/>
  <c r="O170" i="31"/>
  <c r="O73" i="31" s="1"/>
  <c r="P170" i="31"/>
  <c r="P73" i="31" s="1"/>
  <c r="Q170" i="31"/>
  <c r="Q73" i="31" s="1"/>
  <c r="R170" i="31"/>
  <c r="S170" i="31"/>
  <c r="T170" i="31"/>
  <c r="U170" i="31"/>
  <c r="U73" i="31" s="1"/>
  <c r="V170" i="31"/>
  <c r="V73" i="31" s="1"/>
  <c r="W170" i="31"/>
  <c r="W73" i="31" s="1"/>
  <c r="X170" i="31"/>
  <c r="X73" i="31" s="1"/>
  <c r="Y170" i="31"/>
  <c r="Y73" i="31" s="1"/>
  <c r="Z170" i="31"/>
  <c r="AA170" i="31"/>
  <c r="AB170" i="31"/>
  <c r="AC170" i="31"/>
  <c r="AC73" i="31" s="1"/>
  <c r="AD170" i="31"/>
  <c r="AD73" i="31" s="1"/>
  <c r="AE170" i="31"/>
  <c r="AE73" i="31" s="1"/>
  <c r="AF170" i="31"/>
  <c r="AF73" i="31" s="1"/>
  <c r="AG170" i="31"/>
  <c r="AG73" i="31" s="1"/>
  <c r="AH170" i="31"/>
  <c r="AI170" i="31"/>
  <c r="AJ170" i="31"/>
  <c r="AJ73" i="31" s="1"/>
  <c r="AK170" i="31"/>
  <c r="AK73" i="31" s="1"/>
  <c r="AL170" i="31"/>
  <c r="AL73" i="31" s="1"/>
  <c r="AM170" i="31"/>
  <c r="AM73" i="31" s="1"/>
  <c r="AN170" i="31"/>
  <c r="AN73" i="31" s="1"/>
  <c r="AO170" i="31"/>
  <c r="AO73" i="31" s="1"/>
  <c r="AP170" i="31"/>
  <c r="AQ170" i="31"/>
  <c r="AQ73" i="31" s="1"/>
  <c r="AR170" i="31"/>
  <c r="AS170" i="31"/>
  <c r="AS73" i="31" s="1"/>
  <c r="AT170" i="31"/>
  <c r="AT73" i="31" s="1"/>
  <c r="AU170" i="31"/>
  <c r="AU73" i="31" s="1"/>
  <c r="AV170" i="31"/>
  <c r="AV73" i="31" s="1"/>
  <c r="AW170" i="31"/>
  <c r="AW73" i="31" s="1"/>
  <c r="AX170" i="31"/>
  <c r="AY170" i="31"/>
  <c r="AZ170" i="31"/>
  <c r="BA170" i="31"/>
  <c r="BA73" i="31" s="1"/>
  <c r="BB170" i="31"/>
  <c r="BC170" i="31"/>
  <c r="BC73" i="31" s="1"/>
  <c r="BD170" i="31"/>
  <c r="BD73" i="31" s="1"/>
  <c r="BE170" i="31"/>
  <c r="BE73" i="31" s="1"/>
  <c r="BF170" i="31"/>
  <c r="BG170" i="31"/>
  <c r="BH170" i="31"/>
  <c r="BH73" i="31" s="1"/>
  <c r="BI170" i="31"/>
  <c r="BI73" i="31" s="1"/>
  <c r="C171" i="31"/>
  <c r="D171" i="31"/>
  <c r="E171" i="31"/>
  <c r="F171" i="31"/>
  <c r="G171" i="31"/>
  <c r="H171" i="31"/>
  <c r="I171" i="31"/>
  <c r="J171" i="31"/>
  <c r="K171" i="31"/>
  <c r="L171" i="31"/>
  <c r="M171" i="31"/>
  <c r="N171" i="31"/>
  <c r="O171" i="31"/>
  <c r="P171" i="31"/>
  <c r="Q171" i="31"/>
  <c r="R171" i="31"/>
  <c r="S171" i="31"/>
  <c r="T171" i="31"/>
  <c r="U171" i="31"/>
  <c r="V171" i="31"/>
  <c r="W171" i="31"/>
  <c r="X171" i="31"/>
  <c r="Y171" i="31"/>
  <c r="Z171" i="31"/>
  <c r="AA171" i="31"/>
  <c r="AB171" i="31"/>
  <c r="AC171" i="31"/>
  <c r="AD171" i="31"/>
  <c r="AE171" i="31"/>
  <c r="AF171" i="31"/>
  <c r="AG171" i="31"/>
  <c r="AH171" i="31"/>
  <c r="AI171" i="31"/>
  <c r="AJ171" i="31"/>
  <c r="AK171" i="31"/>
  <c r="AL171" i="31"/>
  <c r="AM171" i="31"/>
  <c r="AN171" i="31"/>
  <c r="AO171" i="31"/>
  <c r="AP171" i="31"/>
  <c r="AQ171" i="31"/>
  <c r="AR171" i="31"/>
  <c r="AS171" i="31"/>
  <c r="AT171" i="31"/>
  <c r="AU171" i="31"/>
  <c r="AV171" i="31"/>
  <c r="AW171" i="31"/>
  <c r="AX171" i="31"/>
  <c r="AY171" i="31"/>
  <c r="AZ171" i="31"/>
  <c r="BA171" i="31"/>
  <c r="BB171" i="31"/>
  <c r="BC171" i="31"/>
  <c r="BD171" i="31"/>
  <c r="BE171" i="31"/>
  <c r="BF171" i="31"/>
  <c r="BG171" i="31"/>
  <c r="BH171" i="31"/>
  <c r="BI171" i="31"/>
  <c r="C172" i="31"/>
  <c r="D172" i="31"/>
  <c r="E172" i="31"/>
  <c r="F172" i="31"/>
  <c r="G172" i="31"/>
  <c r="H172" i="31"/>
  <c r="I172" i="31"/>
  <c r="J172" i="31"/>
  <c r="K172" i="31"/>
  <c r="L172" i="31"/>
  <c r="M172" i="31"/>
  <c r="N172" i="31"/>
  <c r="O172" i="31"/>
  <c r="P172" i="31"/>
  <c r="Q172" i="31"/>
  <c r="R172" i="31"/>
  <c r="S172" i="31"/>
  <c r="T172" i="31"/>
  <c r="U172" i="31"/>
  <c r="V172" i="31"/>
  <c r="W172" i="31"/>
  <c r="X172" i="31"/>
  <c r="Y172" i="31"/>
  <c r="Z172" i="31"/>
  <c r="AA172" i="31"/>
  <c r="AB172" i="31"/>
  <c r="AC172" i="31"/>
  <c r="AD172" i="31"/>
  <c r="AE172" i="31"/>
  <c r="AF172" i="31"/>
  <c r="AG172" i="31"/>
  <c r="AH172" i="31"/>
  <c r="AI172" i="31"/>
  <c r="AJ172" i="31"/>
  <c r="AK172" i="31"/>
  <c r="AL172" i="31"/>
  <c r="AM172" i="31"/>
  <c r="AN172" i="31"/>
  <c r="AO172" i="31"/>
  <c r="AP172" i="31"/>
  <c r="AQ172" i="31"/>
  <c r="AR172" i="31"/>
  <c r="AS172" i="31"/>
  <c r="AT172" i="31"/>
  <c r="AU172" i="31"/>
  <c r="AV172" i="31"/>
  <c r="AW172" i="31"/>
  <c r="AX172" i="31"/>
  <c r="AY172" i="31"/>
  <c r="AZ172" i="31"/>
  <c r="BA172" i="31"/>
  <c r="BB172" i="31"/>
  <c r="BC172" i="31"/>
  <c r="BD172" i="31"/>
  <c r="BE172" i="31"/>
  <c r="BF172" i="31"/>
  <c r="BG172" i="31"/>
  <c r="BH172" i="31"/>
  <c r="BI172" i="31"/>
  <c r="C173" i="31"/>
  <c r="D173" i="31"/>
  <c r="D76" i="31" s="1"/>
  <c r="E173" i="31"/>
  <c r="E76" i="31" s="1"/>
  <c r="F173" i="31"/>
  <c r="F76" i="31" s="1"/>
  <c r="G173" i="31"/>
  <c r="G76" i="31" s="1"/>
  <c r="H173" i="31"/>
  <c r="H76" i="31" s="1"/>
  <c r="I173" i="31"/>
  <c r="J173" i="31"/>
  <c r="K173" i="31"/>
  <c r="L173" i="31"/>
  <c r="L76" i="31" s="1"/>
  <c r="M173" i="31"/>
  <c r="M76" i="31" s="1"/>
  <c r="N173" i="31"/>
  <c r="N76" i="31" s="1"/>
  <c r="O173" i="31"/>
  <c r="O76" i="31" s="1"/>
  <c r="P173" i="31"/>
  <c r="P76" i="31" s="1"/>
  <c r="Q173" i="31"/>
  <c r="R173" i="31"/>
  <c r="S173" i="31"/>
  <c r="T173" i="31"/>
  <c r="T76" i="31" s="1"/>
  <c r="U173" i="31"/>
  <c r="U76" i="31" s="1"/>
  <c r="V173" i="31"/>
  <c r="V76" i="31" s="1"/>
  <c r="W173" i="31"/>
  <c r="W76" i="31" s="1"/>
  <c r="X173" i="31"/>
  <c r="X76" i="31" s="1"/>
  <c r="Y173" i="31"/>
  <c r="Z173" i="31"/>
  <c r="AA173" i="31"/>
  <c r="AB173" i="31"/>
  <c r="AB76" i="31" s="1"/>
  <c r="AC173" i="31"/>
  <c r="AC76" i="31" s="1"/>
  <c r="AD173" i="31"/>
  <c r="AD76" i="31" s="1"/>
  <c r="AE173" i="31"/>
  <c r="AE76" i="31" s="1"/>
  <c r="AF173" i="31"/>
  <c r="AF76" i="31" s="1"/>
  <c r="AG173" i="31"/>
  <c r="AH173" i="31"/>
  <c r="AI173" i="31"/>
  <c r="AJ173" i="31"/>
  <c r="AJ76" i="31" s="1"/>
  <c r="AK173" i="31"/>
  <c r="AK76" i="31" s="1"/>
  <c r="AL173" i="31"/>
  <c r="AL76" i="31" s="1"/>
  <c r="AM173" i="31"/>
  <c r="AM76" i="31" s="1"/>
  <c r="AN173" i="31"/>
  <c r="AN76" i="31" s="1"/>
  <c r="AO173" i="31"/>
  <c r="AO76" i="31" s="1"/>
  <c r="AP173" i="31"/>
  <c r="AQ173" i="31"/>
  <c r="AR173" i="31"/>
  <c r="AR76" i="31" s="1"/>
  <c r="AS173" i="31"/>
  <c r="AS76" i="31" s="1"/>
  <c r="AT173" i="31"/>
  <c r="AT76" i="31" s="1"/>
  <c r="AU173" i="31"/>
  <c r="AU76" i="31" s="1"/>
  <c r="AV173" i="31"/>
  <c r="AV76" i="31" s="1"/>
  <c r="AW173" i="31"/>
  <c r="AX173" i="31"/>
  <c r="AY173" i="31"/>
  <c r="AZ173" i="31"/>
  <c r="AZ76" i="31" s="1"/>
  <c r="BA173" i="31"/>
  <c r="BA76" i="31" s="1"/>
  <c r="BB173" i="31"/>
  <c r="BB76" i="31" s="1"/>
  <c r="BC173" i="31"/>
  <c r="BC76" i="31" s="1"/>
  <c r="BD173" i="31"/>
  <c r="BD76" i="31" s="1"/>
  <c r="BE173" i="31"/>
  <c r="BF173" i="31"/>
  <c r="BG173" i="31"/>
  <c r="BH173" i="31"/>
  <c r="BH76" i="31" s="1"/>
  <c r="BI173" i="31"/>
  <c r="BI76" i="31" s="1"/>
  <c r="C174" i="31"/>
  <c r="D174" i="31"/>
  <c r="E174" i="31"/>
  <c r="F174" i="31"/>
  <c r="G174" i="31"/>
  <c r="H174" i="31"/>
  <c r="I174" i="31"/>
  <c r="J174" i="31"/>
  <c r="K174" i="31"/>
  <c r="L174" i="31"/>
  <c r="M174" i="31"/>
  <c r="N174" i="31"/>
  <c r="O174" i="31"/>
  <c r="P174" i="31"/>
  <c r="Q174" i="31"/>
  <c r="R174" i="31"/>
  <c r="S174" i="31"/>
  <c r="T174" i="31"/>
  <c r="U174" i="31"/>
  <c r="V174" i="31"/>
  <c r="W174" i="31"/>
  <c r="X174" i="31"/>
  <c r="Y174" i="31"/>
  <c r="Z174" i="31"/>
  <c r="AA174" i="31"/>
  <c r="AB174" i="31"/>
  <c r="AC174" i="31"/>
  <c r="AD174" i="31"/>
  <c r="AE174" i="31"/>
  <c r="AF174" i="31"/>
  <c r="AG174" i="31"/>
  <c r="AH174" i="31"/>
  <c r="AI174" i="31"/>
  <c r="AJ174" i="31"/>
  <c r="AK174" i="31"/>
  <c r="AL174" i="31"/>
  <c r="AM174" i="31"/>
  <c r="AN174" i="31"/>
  <c r="AO174" i="31"/>
  <c r="AP174" i="31"/>
  <c r="AQ174" i="31"/>
  <c r="AR174" i="31"/>
  <c r="AS174" i="31"/>
  <c r="AT174" i="31"/>
  <c r="AU174" i="31"/>
  <c r="AV174" i="31"/>
  <c r="AW174" i="31"/>
  <c r="AX174" i="31"/>
  <c r="AY174" i="31"/>
  <c r="AZ174" i="31"/>
  <c r="BA174" i="31"/>
  <c r="BB174" i="31"/>
  <c r="BC174" i="31"/>
  <c r="BD174" i="31"/>
  <c r="BE174" i="31"/>
  <c r="BF174" i="31"/>
  <c r="BG174" i="31"/>
  <c r="BH174" i="31"/>
  <c r="BI174" i="31"/>
  <c r="C175" i="31"/>
  <c r="D175" i="31"/>
  <c r="E175" i="31"/>
  <c r="F175" i="31"/>
  <c r="G175" i="31"/>
  <c r="H175" i="31"/>
  <c r="I175" i="31"/>
  <c r="J175" i="31"/>
  <c r="K175" i="31"/>
  <c r="L175" i="31"/>
  <c r="M175" i="31"/>
  <c r="N175" i="31"/>
  <c r="O175" i="31"/>
  <c r="P175" i="31"/>
  <c r="Q175" i="31"/>
  <c r="R175" i="31"/>
  <c r="S175" i="31"/>
  <c r="T175" i="31"/>
  <c r="U175" i="31"/>
  <c r="V175" i="31"/>
  <c r="W175" i="31"/>
  <c r="X175" i="31"/>
  <c r="Y175" i="31"/>
  <c r="Z175" i="31"/>
  <c r="AA175" i="31"/>
  <c r="AB175" i="31"/>
  <c r="AC175" i="31"/>
  <c r="AD175" i="31"/>
  <c r="AE175" i="31"/>
  <c r="AF175" i="31"/>
  <c r="AG175" i="31"/>
  <c r="AH175" i="31"/>
  <c r="AI175" i="31"/>
  <c r="AJ175" i="31"/>
  <c r="AK175" i="31"/>
  <c r="AL175" i="31"/>
  <c r="AM175" i="31"/>
  <c r="AN175" i="31"/>
  <c r="AO175" i="31"/>
  <c r="AP175" i="31"/>
  <c r="AQ175" i="31"/>
  <c r="AR175" i="31"/>
  <c r="AS175" i="31"/>
  <c r="AT175" i="31"/>
  <c r="AU175" i="31"/>
  <c r="AV175" i="31"/>
  <c r="AW175" i="31"/>
  <c r="AX175" i="31"/>
  <c r="AY175" i="31"/>
  <c r="AZ175" i="31"/>
  <c r="BA175" i="31"/>
  <c r="BB175" i="31"/>
  <c r="BC175" i="31"/>
  <c r="BD175" i="31"/>
  <c r="BE175" i="31"/>
  <c r="BF175" i="31"/>
  <c r="BG175" i="31"/>
  <c r="BH175" i="31"/>
  <c r="BI175" i="31"/>
  <c r="C176" i="31"/>
  <c r="C79" i="31" s="1"/>
  <c r="D176" i="31"/>
  <c r="D79" i="31" s="1"/>
  <c r="E176" i="31"/>
  <c r="E79" i="31" s="1"/>
  <c r="F176" i="31"/>
  <c r="F79" i="31" s="1"/>
  <c r="G176" i="31"/>
  <c r="G79" i="31" s="1"/>
  <c r="H176" i="31"/>
  <c r="I176" i="31"/>
  <c r="J176" i="31"/>
  <c r="J79" i="31" s="1"/>
  <c r="K176" i="31"/>
  <c r="K79" i="31" s="1"/>
  <c r="L176" i="31"/>
  <c r="L79" i="31" s="1"/>
  <c r="M176" i="31"/>
  <c r="M79" i="31" s="1"/>
  <c r="N176" i="31"/>
  <c r="N79" i="31" s="1"/>
  <c r="O176" i="31"/>
  <c r="O79" i="31" s="1"/>
  <c r="P176" i="31"/>
  <c r="Q176" i="31"/>
  <c r="R176" i="31"/>
  <c r="S176" i="31"/>
  <c r="S79" i="31" s="1"/>
  <c r="T176" i="31"/>
  <c r="T79" i="31" s="1"/>
  <c r="U176" i="31"/>
  <c r="U79" i="31" s="1"/>
  <c r="V176" i="31"/>
  <c r="V79" i="31" s="1"/>
  <c r="W176" i="31"/>
  <c r="W79" i="31" s="1"/>
  <c r="X176" i="31"/>
  <c r="Y176" i="31"/>
  <c r="Z176" i="31"/>
  <c r="Z79" i="31" s="1"/>
  <c r="AA176" i="31"/>
  <c r="AA79" i="31" s="1"/>
  <c r="AB176" i="31"/>
  <c r="AC176" i="31"/>
  <c r="AC79" i="31" s="1"/>
  <c r="AD176" i="31"/>
  <c r="AD79" i="31" s="1"/>
  <c r="AE176" i="31"/>
  <c r="AE79" i="31" s="1"/>
  <c r="AF176" i="31"/>
  <c r="AG176" i="31"/>
  <c r="AH176" i="31"/>
  <c r="AI176" i="31"/>
  <c r="AI79" i="31" s="1"/>
  <c r="AJ176" i="31"/>
  <c r="AK176" i="31"/>
  <c r="AK79" i="31" s="1"/>
  <c r="AL176" i="31"/>
  <c r="AL79" i="31" s="1"/>
  <c r="AM176" i="31"/>
  <c r="AM79" i="31" s="1"/>
  <c r="AN176" i="31"/>
  <c r="AO176" i="31"/>
  <c r="AP176" i="31"/>
  <c r="AQ176" i="31"/>
  <c r="AQ79" i="31" s="1"/>
  <c r="AR176" i="31"/>
  <c r="AR79" i="31" s="1"/>
  <c r="AS176" i="31"/>
  <c r="AS79" i="31" s="1"/>
  <c r="AT176" i="31"/>
  <c r="AT79" i="31" s="1"/>
  <c r="AU176" i="31"/>
  <c r="AU79" i="31" s="1"/>
  <c r="AV176" i="31"/>
  <c r="AW176" i="31"/>
  <c r="AX176" i="31"/>
  <c r="AX79" i="31" s="1"/>
  <c r="AY176" i="31"/>
  <c r="AY79" i="31" s="1"/>
  <c r="AZ176" i="31"/>
  <c r="AZ79" i="31" s="1"/>
  <c r="BA176" i="31"/>
  <c r="BA79" i="31" s="1"/>
  <c r="BB176" i="31"/>
  <c r="BB79" i="31" s="1"/>
  <c r="BC176" i="31"/>
  <c r="BC79" i="31" s="1"/>
  <c r="BD176" i="31"/>
  <c r="BD79" i="31" s="1"/>
  <c r="BE176" i="31"/>
  <c r="BF176" i="31"/>
  <c r="BG176" i="31"/>
  <c r="BG79" i="31" s="1"/>
  <c r="BH176" i="31"/>
  <c r="BH79" i="31" s="1"/>
  <c r="BI176" i="31"/>
  <c r="BI79" i="31" s="1"/>
  <c r="C177" i="31"/>
  <c r="D177" i="31"/>
  <c r="E177" i="31"/>
  <c r="F177" i="31"/>
  <c r="G177" i="31"/>
  <c r="H177" i="31"/>
  <c r="I177" i="31"/>
  <c r="J177" i="31"/>
  <c r="K177" i="31"/>
  <c r="L177" i="31"/>
  <c r="M177" i="31"/>
  <c r="N177" i="31"/>
  <c r="O177" i="31"/>
  <c r="P177" i="31"/>
  <c r="Q177" i="31"/>
  <c r="R177" i="31"/>
  <c r="S177" i="31"/>
  <c r="T177" i="31"/>
  <c r="U177" i="31"/>
  <c r="V177" i="31"/>
  <c r="W177" i="31"/>
  <c r="X177" i="31"/>
  <c r="Y177" i="31"/>
  <c r="Z177" i="31"/>
  <c r="AA177" i="31"/>
  <c r="AB177" i="31"/>
  <c r="AC177" i="31"/>
  <c r="AD177" i="31"/>
  <c r="AE177" i="31"/>
  <c r="AF177" i="31"/>
  <c r="AG177" i="31"/>
  <c r="AH177" i="31"/>
  <c r="AI177" i="31"/>
  <c r="AJ177" i="31"/>
  <c r="AK177" i="31"/>
  <c r="AL177" i="31"/>
  <c r="AM177" i="31"/>
  <c r="AN177" i="31"/>
  <c r="AO177" i="31"/>
  <c r="AP177" i="31"/>
  <c r="AQ177" i="31"/>
  <c r="AR177" i="31"/>
  <c r="AS177" i="31"/>
  <c r="AT177" i="31"/>
  <c r="AU177" i="31"/>
  <c r="AV177" i="31"/>
  <c r="AW177" i="31"/>
  <c r="AX177" i="31"/>
  <c r="AY177" i="31"/>
  <c r="AZ177" i="31"/>
  <c r="BA177" i="31"/>
  <c r="BB177" i="31"/>
  <c r="BC177" i="31"/>
  <c r="BD177" i="31"/>
  <c r="BE177" i="31"/>
  <c r="BF177" i="31"/>
  <c r="BG177" i="31"/>
  <c r="BH177" i="31"/>
  <c r="BI177" i="31"/>
  <c r="C178" i="31"/>
  <c r="D178" i="31"/>
  <c r="E178" i="31"/>
  <c r="F178" i="31"/>
  <c r="G178" i="31"/>
  <c r="H178" i="31"/>
  <c r="I178" i="31"/>
  <c r="J178" i="31"/>
  <c r="K178" i="31"/>
  <c r="L178" i="31"/>
  <c r="M178" i="31"/>
  <c r="N178" i="31"/>
  <c r="O178" i="31"/>
  <c r="P178" i="31"/>
  <c r="Q178" i="31"/>
  <c r="R178" i="31"/>
  <c r="S178" i="31"/>
  <c r="T178" i="31"/>
  <c r="U178" i="31"/>
  <c r="V178" i="31"/>
  <c r="W178" i="31"/>
  <c r="X178" i="31"/>
  <c r="Y178" i="31"/>
  <c r="Z178" i="31"/>
  <c r="AA178" i="31"/>
  <c r="AB178" i="31"/>
  <c r="AC178" i="31"/>
  <c r="AD178" i="31"/>
  <c r="AE178" i="31"/>
  <c r="AF178" i="31"/>
  <c r="AG178" i="31"/>
  <c r="AH178" i="31"/>
  <c r="AI178" i="31"/>
  <c r="AJ178" i="31"/>
  <c r="AK178" i="31"/>
  <c r="AL178" i="31"/>
  <c r="AM178" i="31"/>
  <c r="AN178" i="31"/>
  <c r="AO178" i="31"/>
  <c r="AP178" i="31"/>
  <c r="AQ178" i="31"/>
  <c r="AR178" i="31"/>
  <c r="AS178" i="31"/>
  <c r="AT178" i="31"/>
  <c r="AU178" i="31"/>
  <c r="AV178" i="31"/>
  <c r="AW178" i="31"/>
  <c r="AX178" i="31"/>
  <c r="AY178" i="31"/>
  <c r="AZ178" i="31"/>
  <c r="BA178" i="31"/>
  <c r="BB178" i="31"/>
  <c r="BC178" i="31"/>
  <c r="BD178" i="31"/>
  <c r="BE178" i="31"/>
  <c r="BF178" i="31"/>
  <c r="BG178" i="31"/>
  <c r="BH178" i="31"/>
  <c r="BI178" i="31"/>
  <c r="C179" i="31"/>
  <c r="C82" i="31" s="1"/>
  <c r="D179" i="31"/>
  <c r="D82" i="31" s="1"/>
  <c r="E179" i="31"/>
  <c r="E82" i="31" s="1"/>
  <c r="F179" i="31"/>
  <c r="F82" i="31" s="1"/>
  <c r="G179" i="31"/>
  <c r="H179" i="31"/>
  <c r="I179" i="31"/>
  <c r="I82" i="31" s="1"/>
  <c r="J179" i="31"/>
  <c r="J82" i="31" s="1"/>
  <c r="K179" i="31"/>
  <c r="L179" i="31"/>
  <c r="L82" i="31" s="1"/>
  <c r="M179" i="31"/>
  <c r="M82" i="31" s="1"/>
  <c r="N179" i="31"/>
  <c r="N82" i="31" s="1"/>
  <c r="O179" i="31"/>
  <c r="P179" i="31"/>
  <c r="Q179" i="31"/>
  <c r="R179" i="31"/>
  <c r="R82" i="31" s="1"/>
  <c r="S179" i="31"/>
  <c r="T179" i="31"/>
  <c r="T82" i="31" s="1"/>
  <c r="U179" i="31"/>
  <c r="U82" i="31" s="1"/>
  <c r="V179" i="31"/>
  <c r="V82" i="31" s="1"/>
  <c r="W179" i="31"/>
  <c r="X179" i="31"/>
  <c r="Y179" i="31"/>
  <c r="Z179" i="31"/>
  <c r="Z82" i="31" s="1"/>
  <c r="AA179" i="31"/>
  <c r="AB179" i="31"/>
  <c r="AB82" i="31" s="1"/>
  <c r="AC179" i="31"/>
  <c r="AC82" i="31" s="1"/>
  <c r="AD179" i="31"/>
  <c r="AD82" i="31" s="1"/>
  <c r="AE179" i="31"/>
  <c r="AE82" i="31" s="1"/>
  <c r="AF179" i="31"/>
  <c r="AG179" i="31"/>
  <c r="AH179" i="31"/>
  <c r="AH82" i="31" s="1"/>
  <c r="AI179" i="31"/>
  <c r="AI82" i="31" s="1"/>
  <c r="AJ179" i="31"/>
  <c r="AJ82" i="31" s="1"/>
  <c r="AK179" i="31"/>
  <c r="AK82" i="31" s="1"/>
  <c r="AL179" i="31"/>
  <c r="AL82" i="31" s="1"/>
  <c r="AM179" i="31"/>
  <c r="AM82" i="31" s="1"/>
  <c r="AN179" i="31"/>
  <c r="AO179" i="31"/>
  <c r="AP179" i="31"/>
  <c r="AP82" i="31" s="1"/>
  <c r="AQ179" i="31"/>
  <c r="AQ82" i="31" s="1"/>
  <c r="AR179" i="31"/>
  <c r="AR82" i="31" s="1"/>
  <c r="AS179" i="31"/>
  <c r="AT179" i="31"/>
  <c r="AT82" i="31" s="1"/>
  <c r="AU179" i="31"/>
  <c r="AV179" i="31"/>
  <c r="AW179" i="31"/>
  <c r="AX179" i="31"/>
  <c r="AX82" i="31" s="1"/>
  <c r="AY179" i="31"/>
  <c r="AY82" i="31" s="1"/>
  <c r="AZ179" i="31"/>
  <c r="AZ82" i="31" s="1"/>
  <c r="BA179" i="31"/>
  <c r="BA82" i="31" s="1"/>
  <c r="BB179" i="31"/>
  <c r="BB82" i="31" s="1"/>
  <c r="BC179" i="31"/>
  <c r="BD179" i="31"/>
  <c r="BE179" i="31"/>
  <c r="BF179" i="31"/>
  <c r="BF82" i="31" s="1"/>
  <c r="BG179" i="31"/>
  <c r="BH179" i="31"/>
  <c r="BH82" i="31" s="1"/>
  <c r="BI179" i="31"/>
  <c r="BI82" i="31" s="1"/>
  <c r="C180" i="31"/>
  <c r="D180" i="31"/>
  <c r="E180" i="31"/>
  <c r="F180" i="31"/>
  <c r="G180" i="31"/>
  <c r="H180" i="31"/>
  <c r="I180" i="31"/>
  <c r="J180" i="31"/>
  <c r="K180" i="31"/>
  <c r="L180" i="31"/>
  <c r="M180" i="31"/>
  <c r="N180" i="31"/>
  <c r="O180" i="31"/>
  <c r="P180" i="31"/>
  <c r="Q180" i="31"/>
  <c r="R180" i="31"/>
  <c r="S180" i="31"/>
  <c r="T180" i="31"/>
  <c r="U180" i="31"/>
  <c r="V180" i="31"/>
  <c r="W180" i="31"/>
  <c r="X180" i="31"/>
  <c r="Y180" i="31"/>
  <c r="Z180" i="31"/>
  <c r="AA180" i="31"/>
  <c r="AB180" i="31"/>
  <c r="AC180" i="31"/>
  <c r="AD180" i="31"/>
  <c r="AE180" i="31"/>
  <c r="AF180" i="31"/>
  <c r="AG180" i="31"/>
  <c r="AH180" i="31"/>
  <c r="AI180" i="31"/>
  <c r="AJ180" i="31"/>
  <c r="AK180" i="31"/>
  <c r="AL180" i="31"/>
  <c r="AM180" i="31"/>
  <c r="AN180" i="31"/>
  <c r="AO180" i="31"/>
  <c r="AP180" i="31"/>
  <c r="AQ180" i="31"/>
  <c r="AR180" i="31"/>
  <c r="AS180" i="31"/>
  <c r="AT180" i="31"/>
  <c r="AU180" i="31"/>
  <c r="AV180" i="31"/>
  <c r="AW180" i="31"/>
  <c r="AX180" i="31"/>
  <c r="AY180" i="31"/>
  <c r="AZ180" i="31"/>
  <c r="BA180" i="31"/>
  <c r="BB180" i="31"/>
  <c r="BC180" i="31"/>
  <c r="BD180" i="31"/>
  <c r="BE180" i="31"/>
  <c r="BF180" i="31"/>
  <c r="BG180" i="31"/>
  <c r="BH180" i="31"/>
  <c r="BI180" i="31"/>
  <c r="C181" i="31"/>
  <c r="D181" i="31"/>
  <c r="E181" i="31"/>
  <c r="F181" i="31"/>
  <c r="G181" i="31"/>
  <c r="H181" i="31"/>
  <c r="I181" i="31"/>
  <c r="J181" i="31"/>
  <c r="K181" i="31"/>
  <c r="L181" i="31"/>
  <c r="M181" i="31"/>
  <c r="N181" i="31"/>
  <c r="O181" i="31"/>
  <c r="P181" i="31"/>
  <c r="Q181" i="31"/>
  <c r="R181" i="31"/>
  <c r="S181" i="31"/>
  <c r="T181" i="31"/>
  <c r="U181" i="31"/>
  <c r="V181" i="31"/>
  <c r="W181" i="31"/>
  <c r="X181" i="31"/>
  <c r="Y181" i="31"/>
  <c r="Z181" i="31"/>
  <c r="AA181" i="31"/>
  <c r="AB181" i="31"/>
  <c r="AC181" i="31"/>
  <c r="AD181" i="31"/>
  <c r="AE181" i="31"/>
  <c r="AF181" i="31"/>
  <c r="AG181" i="31"/>
  <c r="AH181" i="31"/>
  <c r="AI181" i="31"/>
  <c r="AJ181" i="31"/>
  <c r="AK181" i="31"/>
  <c r="AL181" i="31"/>
  <c r="AM181" i="31"/>
  <c r="AN181" i="31"/>
  <c r="AO181" i="31"/>
  <c r="AP181" i="31"/>
  <c r="AQ181" i="31"/>
  <c r="AR181" i="31"/>
  <c r="AS181" i="31"/>
  <c r="AT181" i="31"/>
  <c r="AU181" i="31"/>
  <c r="AV181" i="31"/>
  <c r="AW181" i="31"/>
  <c r="AX181" i="31"/>
  <c r="AY181" i="31"/>
  <c r="AZ181" i="31"/>
  <c r="BA181" i="31"/>
  <c r="BB181" i="31"/>
  <c r="BC181" i="31"/>
  <c r="BD181" i="31"/>
  <c r="BE181" i="31"/>
  <c r="BF181" i="31"/>
  <c r="BG181" i="31"/>
  <c r="BH181" i="31"/>
  <c r="BI181" i="31"/>
  <c r="C182" i="31"/>
  <c r="C85" i="31" s="1"/>
  <c r="D182" i="31"/>
  <c r="D85" i="31" s="1"/>
  <c r="E182" i="31"/>
  <c r="E85" i="31" s="1"/>
  <c r="F182" i="31"/>
  <c r="G182" i="31"/>
  <c r="H182" i="31"/>
  <c r="H85" i="31" s="1"/>
  <c r="I182" i="31"/>
  <c r="I85" i="31" s="1"/>
  <c r="J182" i="31"/>
  <c r="J85" i="31" s="1"/>
  <c r="K182" i="31"/>
  <c r="K85" i="31" s="1"/>
  <c r="L182" i="31"/>
  <c r="L85" i="31" s="1"/>
  <c r="M182" i="31"/>
  <c r="M85" i="31" s="1"/>
  <c r="N182" i="31"/>
  <c r="O182" i="31"/>
  <c r="P182" i="31"/>
  <c r="Q182" i="31"/>
  <c r="Q85" i="31" s="1"/>
  <c r="R182" i="31"/>
  <c r="R85" i="31" s="1"/>
  <c r="S182" i="31"/>
  <c r="S85" i="31" s="1"/>
  <c r="T182" i="31"/>
  <c r="T85" i="31" s="1"/>
  <c r="U182" i="31"/>
  <c r="U85" i="31" s="1"/>
  <c r="V182" i="31"/>
  <c r="W182" i="31"/>
  <c r="X182" i="31"/>
  <c r="Y182" i="31"/>
  <c r="Y85" i="31" s="1"/>
  <c r="Z182" i="31"/>
  <c r="Z85" i="31" s="1"/>
  <c r="AA182" i="31"/>
  <c r="AA85" i="31" s="1"/>
  <c r="AB182" i="31"/>
  <c r="AB85" i="31" s="1"/>
  <c r="AC182" i="31"/>
  <c r="AC85" i="31" s="1"/>
  <c r="AD182" i="31"/>
  <c r="AE182" i="31"/>
  <c r="AF182" i="31"/>
  <c r="AF85" i="31" s="1"/>
  <c r="AG182" i="31"/>
  <c r="AG85" i="31" s="1"/>
  <c r="AH182" i="31"/>
  <c r="AH85" i="31" s="1"/>
  <c r="AI182" i="31"/>
  <c r="AI85" i="31" s="1"/>
  <c r="AJ182" i="31"/>
  <c r="AJ85" i="31" s="1"/>
  <c r="AK182" i="31"/>
  <c r="AK85" i="31" s="1"/>
  <c r="AL182" i="31"/>
  <c r="AM182" i="31"/>
  <c r="AN182" i="31"/>
  <c r="AO182" i="31"/>
  <c r="AO85" i="31" s="1"/>
  <c r="AP182" i="31"/>
  <c r="AP85" i="31" s="1"/>
  <c r="AQ182" i="31"/>
  <c r="AQ85" i="31" s="1"/>
  <c r="AR182" i="31"/>
  <c r="AR85" i="31" s="1"/>
  <c r="AS182" i="31"/>
  <c r="AS85" i="31" s="1"/>
  <c r="AT182" i="31"/>
  <c r="AU182" i="31"/>
  <c r="AV182" i="31"/>
  <c r="AW182" i="31"/>
  <c r="AW85" i="31" s="1"/>
  <c r="AX182" i="31"/>
  <c r="AX85" i="31" s="1"/>
  <c r="AY182" i="31"/>
  <c r="AY85" i="31" s="1"/>
  <c r="AZ182" i="31"/>
  <c r="AZ85" i="31" s="1"/>
  <c r="BA182" i="31"/>
  <c r="BA85" i="31" s="1"/>
  <c r="BB182" i="31"/>
  <c r="BC182" i="31"/>
  <c r="BD182" i="31"/>
  <c r="BE182" i="31"/>
  <c r="BE85" i="31" s="1"/>
  <c r="BF182" i="31"/>
  <c r="BF85" i="31" s="1"/>
  <c r="BG182" i="31"/>
  <c r="BG85" i="31" s="1"/>
  <c r="BH182" i="31"/>
  <c r="BH85" i="31" s="1"/>
  <c r="BI182" i="31"/>
  <c r="BI85" i="31" s="1"/>
  <c r="C183" i="31"/>
  <c r="D183" i="31"/>
  <c r="E183" i="31"/>
  <c r="F183" i="31"/>
  <c r="G183" i="31"/>
  <c r="H183" i="31"/>
  <c r="I183" i="31"/>
  <c r="J183" i="31"/>
  <c r="K183" i="31"/>
  <c r="L183" i="31"/>
  <c r="M183" i="31"/>
  <c r="N183" i="31"/>
  <c r="O183" i="31"/>
  <c r="P183" i="31"/>
  <c r="Q183" i="31"/>
  <c r="R183" i="31"/>
  <c r="S183" i="31"/>
  <c r="T183" i="31"/>
  <c r="U183" i="31"/>
  <c r="V183" i="31"/>
  <c r="W183" i="31"/>
  <c r="X183" i="31"/>
  <c r="Y183" i="31"/>
  <c r="Z183" i="31"/>
  <c r="AA183" i="31"/>
  <c r="AB183" i="31"/>
  <c r="AC183" i="31"/>
  <c r="AD183" i="31"/>
  <c r="AE183" i="31"/>
  <c r="AF183" i="31"/>
  <c r="AG183" i="31"/>
  <c r="AH183" i="31"/>
  <c r="AI183" i="31"/>
  <c r="AJ183" i="31"/>
  <c r="AK183" i="31"/>
  <c r="AL183" i="31"/>
  <c r="AM183" i="31"/>
  <c r="AN183" i="31"/>
  <c r="AO183" i="31"/>
  <c r="AP183" i="31"/>
  <c r="AQ183" i="31"/>
  <c r="AR183" i="31"/>
  <c r="AS183" i="31"/>
  <c r="AT183" i="31"/>
  <c r="AU183" i="31"/>
  <c r="AV183" i="31"/>
  <c r="AW183" i="31"/>
  <c r="AX183" i="31"/>
  <c r="AY183" i="31"/>
  <c r="AZ183" i="31"/>
  <c r="BA183" i="31"/>
  <c r="BB183" i="31"/>
  <c r="BC183" i="31"/>
  <c r="BD183" i="31"/>
  <c r="BE183" i="31"/>
  <c r="BF183" i="31"/>
  <c r="BG183" i="31"/>
  <c r="BH183" i="31"/>
  <c r="BI183" i="31"/>
  <c r="C184" i="31"/>
  <c r="D184" i="31"/>
  <c r="E184" i="31"/>
  <c r="F184" i="31"/>
  <c r="G184" i="31"/>
  <c r="H184" i="31"/>
  <c r="I184" i="31"/>
  <c r="J184" i="31"/>
  <c r="K184" i="31"/>
  <c r="L184" i="31"/>
  <c r="M184" i="31"/>
  <c r="N184" i="31"/>
  <c r="O184" i="31"/>
  <c r="P184" i="31"/>
  <c r="Q184" i="31"/>
  <c r="R184" i="31"/>
  <c r="S184" i="31"/>
  <c r="T184" i="31"/>
  <c r="U184" i="31"/>
  <c r="V184" i="31"/>
  <c r="W184" i="31"/>
  <c r="X184" i="31"/>
  <c r="Y184" i="31"/>
  <c r="Z184" i="31"/>
  <c r="AA184" i="31"/>
  <c r="AB184" i="31"/>
  <c r="AC184" i="31"/>
  <c r="AD184" i="31"/>
  <c r="AE184" i="31"/>
  <c r="AF184" i="31"/>
  <c r="AG184" i="31"/>
  <c r="AH184" i="31"/>
  <c r="AI184" i="31"/>
  <c r="AJ184" i="31"/>
  <c r="AK184" i="31"/>
  <c r="AL184" i="31"/>
  <c r="AM184" i="31"/>
  <c r="AN184" i="31"/>
  <c r="AO184" i="31"/>
  <c r="AP184" i="31"/>
  <c r="AQ184" i="31"/>
  <c r="AR184" i="31"/>
  <c r="AS184" i="31"/>
  <c r="AT184" i="31"/>
  <c r="AU184" i="31"/>
  <c r="AV184" i="31"/>
  <c r="AW184" i="31"/>
  <c r="AX184" i="31"/>
  <c r="AY184" i="31"/>
  <c r="AZ184" i="31"/>
  <c r="BA184" i="31"/>
  <c r="BB184" i="31"/>
  <c r="BC184" i="31"/>
  <c r="BD184" i="31"/>
  <c r="BE184" i="31"/>
  <c r="BF184" i="31"/>
  <c r="BG184" i="31"/>
  <c r="BH184" i="31"/>
  <c r="BI184" i="31"/>
  <c r="C185" i="31"/>
  <c r="C88" i="31" s="1"/>
  <c r="D185" i="31"/>
  <c r="D88" i="31" s="1"/>
  <c r="E185" i="31"/>
  <c r="E88" i="31" s="1"/>
  <c r="F185" i="31"/>
  <c r="G185" i="31"/>
  <c r="H185" i="31"/>
  <c r="H88" i="31" s="1"/>
  <c r="I185" i="31"/>
  <c r="I88" i="31" s="1"/>
  <c r="J185" i="31"/>
  <c r="J88" i="31" s="1"/>
  <c r="K185" i="31"/>
  <c r="K88" i="31" s="1"/>
  <c r="L185" i="31"/>
  <c r="L88" i="31" s="1"/>
  <c r="M185" i="31"/>
  <c r="N185" i="31"/>
  <c r="O185" i="31"/>
  <c r="P185" i="31"/>
  <c r="P88" i="31" s="1"/>
  <c r="Q185" i="31"/>
  <c r="Q88" i="31" s="1"/>
  <c r="R185" i="31"/>
  <c r="R88" i="31" s="1"/>
  <c r="S185" i="31"/>
  <c r="S88" i="31" s="1"/>
  <c r="T185" i="31"/>
  <c r="T88" i="31" s="1"/>
  <c r="U185" i="31"/>
  <c r="U88" i="31" s="1"/>
  <c r="V185" i="31"/>
  <c r="W185" i="31"/>
  <c r="X185" i="31"/>
  <c r="X88" i="31" s="1"/>
  <c r="Y185" i="31"/>
  <c r="Y88" i="31" s="1"/>
  <c r="Z185" i="31"/>
  <c r="Z88" i="31" s="1"/>
  <c r="AA185" i="31"/>
  <c r="AA88" i="31" s="1"/>
  <c r="AB185" i="31"/>
  <c r="AB88" i="31" s="1"/>
  <c r="AC185" i="31"/>
  <c r="AD185" i="31"/>
  <c r="AE185" i="31"/>
  <c r="AF185" i="31"/>
  <c r="AF88" i="31" s="1"/>
  <c r="AG185" i="31"/>
  <c r="AG88" i="31" s="1"/>
  <c r="AH185" i="31"/>
  <c r="AI185" i="31"/>
  <c r="AI88" i="31" s="1"/>
  <c r="AJ185" i="31"/>
  <c r="AJ88" i="31" s="1"/>
  <c r="AK185" i="31"/>
  <c r="AL185" i="31"/>
  <c r="AM185" i="31"/>
  <c r="AN185" i="31"/>
  <c r="AN88" i="31" s="1"/>
  <c r="AO185" i="31"/>
  <c r="AO88" i="31" s="1"/>
  <c r="AP185" i="31"/>
  <c r="AP88" i="31" s="1"/>
  <c r="AQ185" i="31"/>
  <c r="AQ88" i="31" s="1"/>
  <c r="AR185" i="31"/>
  <c r="AR88" i="31" s="1"/>
  <c r="AS185" i="31"/>
  <c r="AT185" i="31"/>
  <c r="AU185" i="31"/>
  <c r="AV185" i="31"/>
  <c r="AV88" i="31" s="1"/>
  <c r="AW185" i="31"/>
  <c r="AW88" i="31" s="1"/>
  <c r="AX185" i="31"/>
  <c r="AX88" i="31" s="1"/>
  <c r="AY185" i="31"/>
  <c r="AY88" i="31" s="1"/>
  <c r="AZ185" i="31"/>
  <c r="AZ88" i="31" s="1"/>
  <c r="BA185" i="31"/>
  <c r="BB185" i="31"/>
  <c r="BC185" i="31"/>
  <c r="BD185" i="31"/>
  <c r="BD88" i="31" s="1"/>
  <c r="BE185" i="31"/>
  <c r="BF185" i="31"/>
  <c r="BF88" i="31" s="1"/>
  <c r="BG185" i="31"/>
  <c r="BG88" i="31" s="1"/>
  <c r="BH185" i="31"/>
  <c r="BH88" i="31" s="1"/>
  <c r="BI185" i="31"/>
  <c r="C186" i="31"/>
  <c r="D186" i="31"/>
  <c r="E186" i="31"/>
  <c r="F186" i="31"/>
  <c r="G186" i="31"/>
  <c r="H186" i="31"/>
  <c r="I186" i="31"/>
  <c r="J186" i="31"/>
  <c r="K186" i="31"/>
  <c r="L186" i="31"/>
  <c r="M186" i="31"/>
  <c r="N186" i="31"/>
  <c r="O186" i="31"/>
  <c r="P186" i="31"/>
  <c r="Q186" i="31"/>
  <c r="R186" i="31"/>
  <c r="S186" i="31"/>
  <c r="T186" i="31"/>
  <c r="U186" i="31"/>
  <c r="V186" i="31"/>
  <c r="W186" i="31"/>
  <c r="X186" i="31"/>
  <c r="Y186" i="31"/>
  <c r="Z186" i="31"/>
  <c r="AA186" i="31"/>
  <c r="AB186" i="31"/>
  <c r="AC186" i="31"/>
  <c r="AD186" i="31"/>
  <c r="AE186" i="31"/>
  <c r="AF186" i="31"/>
  <c r="AG186" i="31"/>
  <c r="AH186" i="31"/>
  <c r="AI186" i="31"/>
  <c r="AJ186" i="31"/>
  <c r="AK186" i="31"/>
  <c r="AL186" i="31"/>
  <c r="AM186" i="31"/>
  <c r="AN186" i="31"/>
  <c r="AO186" i="31"/>
  <c r="AP186" i="31"/>
  <c r="AQ186" i="31"/>
  <c r="AR186" i="31"/>
  <c r="AS186" i="31"/>
  <c r="AT186" i="31"/>
  <c r="AU186" i="31"/>
  <c r="AV186" i="31"/>
  <c r="AW186" i="31"/>
  <c r="AX186" i="31"/>
  <c r="AY186" i="31"/>
  <c r="AZ186" i="31"/>
  <c r="BA186" i="31"/>
  <c r="BB186" i="31"/>
  <c r="BC186" i="31"/>
  <c r="BD186" i="31"/>
  <c r="BE186" i="31"/>
  <c r="BF186" i="31"/>
  <c r="BG186" i="31"/>
  <c r="BH186" i="31"/>
  <c r="BI186" i="31"/>
  <c r="C187" i="31"/>
  <c r="D187" i="31"/>
  <c r="E187" i="31"/>
  <c r="F187" i="31"/>
  <c r="G187" i="31"/>
  <c r="H187" i="31"/>
  <c r="I187" i="31"/>
  <c r="J187" i="31"/>
  <c r="K187" i="31"/>
  <c r="L187" i="31"/>
  <c r="M187" i="31"/>
  <c r="N187" i="31"/>
  <c r="O187" i="31"/>
  <c r="P187" i="31"/>
  <c r="Q187" i="31"/>
  <c r="R187" i="31"/>
  <c r="S187" i="31"/>
  <c r="T187" i="31"/>
  <c r="U187" i="31"/>
  <c r="V187" i="31"/>
  <c r="W187" i="31"/>
  <c r="X187" i="31"/>
  <c r="Y187" i="31"/>
  <c r="Z187" i="31"/>
  <c r="AA187" i="31"/>
  <c r="AB187" i="31"/>
  <c r="AC187" i="31"/>
  <c r="AD187" i="31"/>
  <c r="AE187" i="31"/>
  <c r="AF187" i="31"/>
  <c r="AG187" i="31"/>
  <c r="AH187" i="31"/>
  <c r="AI187" i="31"/>
  <c r="AJ187" i="31"/>
  <c r="AK187" i="31"/>
  <c r="AL187" i="31"/>
  <c r="AM187" i="31"/>
  <c r="AN187" i="31"/>
  <c r="AO187" i="31"/>
  <c r="AP187" i="31"/>
  <c r="AQ187" i="31"/>
  <c r="AR187" i="31"/>
  <c r="AS187" i="31"/>
  <c r="AT187" i="31"/>
  <c r="AU187" i="31"/>
  <c r="AV187" i="31"/>
  <c r="AW187" i="31"/>
  <c r="AX187" i="31"/>
  <c r="AY187" i="31"/>
  <c r="AZ187" i="31"/>
  <c r="BA187" i="31"/>
  <c r="BB187" i="31"/>
  <c r="BC187" i="31"/>
  <c r="BD187" i="31"/>
  <c r="BE187" i="31"/>
  <c r="BF187" i="31"/>
  <c r="BG187" i="31"/>
  <c r="BH187" i="31"/>
  <c r="BI187" i="31"/>
  <c r="C188" i="31"/>
  <c r="C91" i="31" s="1"/>
  <c r="D188" i="31"/>
  <c r="E188" i="31"/>
  <c r="F188" i="31"/>
  <c r="G188" i="31"/>
  <c r="G91" i="31" s="1"/>
  <c r="H188" i="31"/>
  <c r="H91" i="31" s="1"/>
  <c r="I188" i="31"/>
  <c r="J188" i="31"/>
  <c r="J91" i="31" s="1"/>
  <c r="K188" i="31"/>
  <c r="K91" i="31" s="1"/>
  <c r="L188" i="31"/>
  <c r="M188" i="31"/>
  <c r="N188" i="31"/>
  <c r="N91" i="31" s="1"/>
  <c r="O188" i="31"/>
  <c r="O91" i="31" s="1"/>
  <c r="P188" i="31"/>
  <c r="P91" i="31" s="1"/>
  <c r="Q188" i="31"/>
  <c r="Q91" i="31" s="1"/>
  <c r="R188" i="31"/>
  <c r="R91" i="31" s="1"/>
  <c r="S188" i="31"/>
  <c r="S91" i="31" s="1"/>
  <c r="T188" i="31"/>
  <c r="U188" i="31"/>
  <c r="V188" i="31"/>
  <c r="W188" i="31"/>
  <c r="W91" i="31" s="1"/>
  <c r="X188" i="31"/>
  <c r="X91" i="31" s="1"/>
  <c r="Y188" i="31"/>
  <c r="Z188" i="31"/>
  <c r="Z91" i="31" s="1"/>
  <c r="AA188" i="31"/>
  <c r="AA91" i="31" s="1"/>
  <c r="AB188" i="31"/>
  <c r="AC188" i="31"/>
  <c r="AC91" i="31" s="1"/>
  <c r="AD188" i="31"/>
  <c r="AD91" i="31" s="1"/>
  <c r="AE188" i="31"/>
  <c r="AE91" i="31" s="1"/>
  <c r="AF188" i="31"/>
  <c r="AG188" i="31"/>
  <c r="AH188" i="31"/>
  <c r="AH91" i="31" s="1"/>
  <c r="AI188" i="31"/>
  <c r="AI91" i="31" s="1"/>
  <c r="AJ188" i="31"/>
  <c r="AK188" i="31"/>
  <c r="AL188" i="31"/>
  <c r="AM188" i="31"/>
  <c r="AM91" i="31" s="1"/>
  <c r="AN188" i="31"/>
  <c r="AN91" i="31" s="1"/>
  <c r="AO188" i="31"/>
  <c r="AP188" i="31"/>
  <c r="AP91" i="31" s="1"/>
  <c r="AQ188" i="31"/>
  <c r="AQ91" i="31" s="1"/>
  <c r="AR188" i="31"/>
  <c r="AS188" i="31"/>
  <c r="AT188" i="31"/>
  <c r="AT91" i="31" s="1"/>
  <c r="AU188" i="31"/>
  <c r="AU91" i="31" s="1"/>
  <c r="AV188" i="31"/>
  <c r="AV91" i="31" s="1"/>
  <c r="AW188" i="31"/>
  <c r="AX188" i="31"/>
  <c r="AX91" i="31" s="1"/>
  <c r="AY188" i="31"/>
  <c r="AY91" i="31" s="1"/>
  <c r="AZ188" i="31"/>
  <c r="BA188" i="31"/>
  <c r="BB188" i="31"/>
  <c r="BC188" i="31"/>
  <c r="BC91" i="31" s="1"/>
  <c r="BD188" i="31"/>
  <c r="BD91" i="31" s="1"/>
  <c r="BE188" i="31"/>
  <c r="BF188" i="31"/>
  <c r="BF91" i="31" s="1"/>
  <c r="BG188" i="31"/>
  <c r="BG91" i="31" s="1"/>
  <c r="BH188" i="31"/>
  <c r="BI188" i="31"/>
  <c r="BI91" i="31" s="1"/>
  <c r="C189" i="31"/>
  <c r="D189" i="31"/>
  <c r="E189" i="31"/>
  <c r="F189" i="31"/>
  <c r="G189" i="31"/>
  <c r="H189" i="31"/>
  <c r="I189" i="31"/>
  <c r="J189" i="31"/>
  <c r="K189" i="31"/>
  <c r="L189" i="31"/>
  <c r="M189" i="31"/>
  <c r="N189" i="31"/>
  <c r="O189" i="31"/>
  <c r="P189" i="31"/>
  <c r="Q189" i="31"/>
  <c r="R189" i="31"/>
  <c r="S189" i="31"/>
  <c r="T189" i="31"/>
  <c r="U189" i="31"/>
  <c r="V189" i="31"/>
  <c r="W189" i="31"/>
  <c r="X189" i="31"/>
  <c r="Y189" i="31"/>
  <c r="Z189" i="31"/>
  <c r="AA189" i="31"/>
  <c r="AB189" i="31"/>
  <c r="AC189" i="31"/>
  <c r="AD189" i="31"/>
  <c r="AE189" i="31"/>
  <c r="AF189" i="31"/>
  <c r="AG189" i="31"/>
  <c r="AH189" i="31"/>
  <c r="AI189" i="31"/>
  <c r="AJ189" i="31"/>
  <c r="AK189" i="31"/>
  <c r="AL189" i="31"/>
  <c r="AM189" i="31"/>
  <c r="AN189" i="31"/>
  <c r="AO189" i="31"/>
  <c r="AP189" i="31"/>
  <c r="AQ189" i="31"/>
  <c r="AR189" i="31"/>
  <c r="AS189" i="31"/>
  <c r="AT189" i="31"/>
  <c r="AU189" i="31"/>
  <c r="AV189" i="31"/>
  <c r="AW189" i="31"/>
  <c r="AX189" i="31"/>
  <c r="AY189" i="31"/>
  <c r="AZ189" i="31"/>
  <c r="BA189" i="31"/>
  <c r="BB189" i="31"/>
  <c r="BC189" i="31"/>
  <c r="BD189" i="31"/>
  <c r="BE189" i="31"/>
  <c r="BF189" i="31"/>
  <c r="BG189" i="31"/>
  <c r="BH189" i="31"/>
  <c r="BI189" i="31"/>
  <c r="C190" i="31"/>
  <c r="D190" i="31"/>
  <c r="E190" i="31"/>
  <c r="F190" i="31"/>
  <c r="G190" i="31"/>
  <c r="H190" i="31"/>
  <c r="I190" i="31"/>
  <c r="J190" i="31"/>
  <c r="K190" i="31"/>
  <c r="L190" i="31"/>
  <c r="M190" i="31"/>
  <c r="N190" i="31"/>
  <c r="O190" i="31"/>
  <c r="P190" i="31"/>
  <c r="Q190" i="31"/>
  <c r="R190" i="31"/>
  <c r="S190" i="31"/>
  <c r="T190" i="31"/>
  <c r="U190" i="31"/>
  <c r="V190" i="31"/>
  <c r="W190" i="31"/>
  <c r="X190" i="31"/>
  <c r="Y190" i="31"/>
  <c r="Z190" i="31"/>
  <c r="AA190" i="31"/>
  <c r="AB190" i="31"/>
  <c r="AC190" i="31"/>
  <c r="AD190" i="31"/>
  <c r="AE190" i="31"/>
  <c r="AF190" i="31"/>
  <c r="AG190" i="31"/>
  <c r="AH190" i="31"/>
  <c r="AI190" i="31"/>
  <c r="AJ190" i="31"/>
  <c r="AK190" i="31"/>
  <c r="AL190" i="31"/>
  <c r="AM190" i="31"/>
  <c r="AN190" i="31"/>
  <c r="AO190" i="31"/>
  <c r="AP190" i="31"/>
  <c r="AQ190" i="31"/>
  <c r="AR190" i="31"/>
  <c r="AS190" i="31"/>
  <c r="AT190" i="31"/>
  <c r="AU190" i="31"/>
  <c r="AV190" i="31"/>
  <c r="AW190" i="31"/>
  <c r="AX190" i="31"/>
  <c r="AY190" i="31"/>
  <c r="AZ190" i="31"/>
  <c r="BA190" i="31"/>
  <c r="BB190" i="31"/>
  <c r="BC190" i="31"/>
  <c r="BD190" i="31"/>
  <c r="BE190" i="31"/>
  <c r="BF190" i="31"/>
  <c r="BG190" i="31"/>
  <c r="BH190" i="31"/>
  <c r="BI190" i="31"/>
  <c r="B190" i="31"/>
  <c r="B189" i="31"/>
  <c r="B188" i="31"/>
  <c r="B187" i="31"/>
  <c r="B186" i="31"/>
  <c r="B185" i="31"/>
  <c r="B88" i="31" s="1"/>
  <c r="B184" i="31"/>
  <c r="B183" i="31"/>
  <c r="B182" i="31"/>
  <c r="B85" i="31" s="1"/>
  <c r="B181" i="31"/>
  <c r="B180" i="31"/>
  <c r="B179" i="31"/>
  <c r="B82" i="31" s="1"/>
  <c r="B178" i="31"/>
  <c r="B177" i="31"/>
  <c r="B176" i="31"/>
  <c r="B79" i="31" s="1"/>
  <c r="B175" i="31"/>
  <c r="B174" i="31"/>
  <c r="B173" i="31"/>
  <c r="B76" i="31" s="1"/>
  <c r="B172" i="31"/>
  <c r="B171" i="31"/>
  <c r="B170" i="31"/>
  <c r="B169" i="31"/>
  <c r="B168" i="31"/>
  <c r="B167" i="31"/>
  <c r="B70" i="31" s="1"/>
  <c r="B166" i="31"/>
  <c r="B165" i="31"/>
  <c r="B164" i="31"/>
  <c r="B163" i="31"/>
  <c r="B162" i="31"/>
  <c r="B161" i="31"/>
  <c r="B160" i="31"/>
  <c r="B159" i="31"/>
  <c r="B158" i="31"/>
  <c r="B157" i="31"/>
  <c r="B156" i="31"/>
  <c r="B155" i="31"/>
  <c r="B58" i="31" s="1"/>
  <c r="B154" i="31"/>
  <c r="B153" i="31"/>
  <c r="B152" i="31"/>
  <c r="B55" i="31" s="1"/>
  <c r="B151" i="31"/>
  <c r="B150" i="31"/>
  <c r="B149" i="31"/>
  <c r="B52" i="31" s="1"/>
  <c r="B148" i="31"/>
  <c r="B147" i="31"/>
  <c r="B146" i="31"/>
  <c r="B145" i="31"/>
  <c r="B144" i="31"/>
  <c r="B143" i="31"/>
  <c r="B46" i="31" s="1"/>
  <c r="B142" i="31"/>
  <c r="B141" i="31"/>
  <c r="B140" i="31"/>
  <c r="B139" i="31"/>
  <c r="B138" i="31"/>
  <c r="B137" i="31"/>
  <c r="B40" i="31" s="1"/>
  <c r="B136" i="31"/>
  <c r="B135" i="31"/>
  <c r="B134" i="31"/>
  <c r="B133" i="31"/>
  <c r="B132" i="31"/>
  <c r="B131" i="31"/>
  <c r="B34" i="31" s="1"/>
  <c r="B130" i="31"/>
  <c r="B129" i="31"/>
  <c r="B128" i="31"/>
  <c r="B31" i="31" s="1"/>
  <c r="B127" i="31"/>
  <c r="B126" i="31"/>
  <c r="B125" i="31"/>
  <c r="B28" i="31" s="1"/>
  <c r="B124" i="31"/>
  <c r="B123" i="31"/>
  <c r="B122" i="31"/>
  <c r="B121" i="31"/>
  <c r="B120" i="31"/>
  <c r="B119" i="31"/>
  <c r="B22" i="31" s="1"/>
  <c r="B118" i="31"/>
  <c r="B117" i="31"/>
  <c r="B116" i="31"/>
  <c r="B19" i="31" s="1"/>
  <c r="B115" i="31"/>
  <c r="B114" i="31"/>
  <c r="B113" i="31"/>
  <c r="B16" i="31" s="1"/>
  <c r="B112" i="31"/>
  <c r="B111" i="31"/>
  <c r="B110" i="31"/>
  <c r="B109" i="31"/>
  <c r="B108" i="31"/>
  <c r="B107" i="31"/>
  <c r="B10" i="31" s="1"/>
  <c r="B106" i="31"/>
  <c r="B105" i="31"/>
  <c r="B104" i="31"/>
  <c r="B7" i="31" s="1"/>
  <c r="B103" i="31"/>
  <c r="B102" i="31"/>
  <c r="B101" i="31"/>
  <c r="B4" i="31" s="1"/>
  <c r="B24" i="36"/>
  <c r="B25" i="36"/>
  <c r="B26" i="36"/>
  <c r="B21" i="36"/>
  <c r="A24" i="36"/>
  <c r="A25" i="36"/>
  <c r="A26" i="36"/>
  <c r="B6" i="36"/>
  <c r="B7" i="36"/>
  <c r="B8" i="36"/>
  <c r="B5" i="36"/>
  <c r="A7" i="36"/>
  <c r="A8" i="36"/>
  <c r="A6" i="36"/>
  <c r="A5" i="36"/>
  <c r="A12" i="36"/>
  <c r="C36" i="38"/>
  <c r="B36" i="38"/>
  <c r="C37" i="38"/>
  <c r="B37" i="38"/>
  <c r="C38" i="38"/>
  <c r="B38" i="38"/>
  <c r="C39" i="38"/>
  <c r="B39" i="38"/>
  <c r="B12" i="36"/>
  <c r="A13" i="36"/>
  <c r="B13" i="36"/>
  <c r="A14" i="36"/>
  <c r="B14" i="36"/>
  <c r="A15" i="36"/>
  <c r="B15" i="36"/>
  <c r="C3" i="32"/>
  <c r="C4" i="32"/>
  <c r="C5" i="32"/>
  <c r="C6" i="32"/>
  <c r="C7" i="32"/>
  <c r="C8" i="32"/>
  <c r="C9" i="32"/>
  <c r="C10" i="32"/>
  <c r="C11" i="32"/>
  <c r="C12" i="32"/>
  <c r="C13" i="32"/>
  <c r="C14" i="32"/>
  <c r="C15" i="32"/>
  <c r="C16" i="32"/>
  <c r="C17" i="32"/>
  <c r="C18" i="32"/>
  <c r="C19" i="32"/>
  <c r="C20" i="32"/>
  <c r="C21" i="32"/>
  <c r="C22" i="32"/>
  <c r="C23" i="32"/>
  <c r="C24" i="32"/>
  <c r="C25" i="32"/>
  <c r="C26" i="32"/>
  <c r="C27" i="32"/>
  <c r="C28" i="32"/>
  <c r="C29" i="32"/>
  <c r="C30" i="32"/>
  <c r="C31" i="32"/>
  <c r="C32" i="32"/>
  <c r="C33" i="32"/>
  <c r="C34" i="32"/>
  <c r="C35" i="32"/>
  <c r="C36" i="32"/>
  <c r="C37" i="32"/>
  <c r="C38" i="32"/>
  <c r="C39" i="32"/>
  <c r="C40" i="32"/>
  <c r="C41" i="32"/>
  <c r="C42" i="32"/>
  <c r="C43" i="32"/>
  <c r="C44" i="32"/>
  <c r="C45" i="32"/>
  <c r="C46" i="32"/>
  <c r="C47" i="32"/>
  <c r="C48" i="32"/>
  <c r="C49" i="32"/>
  <c r="C50" i="32"/>
  <c r="C51" i="32"/>
  <c r="C52" i="32"/>
  <c r="C53" i="32"/>
  <c r="C54" i="32"/>
  <c r="C55" i="32"/>
  <c r="C56" i="32"/>
  <c r="C57" i="32"/>
  <c r="C58" i="32"/>
  <c r="C59" i="32"/>
  <c r="C60" i="32"/>
  <c r="C61" i="32"/>
  <c r="C62" i="32"/>
  <c r="C63" i="32"/>
  <c r="C64" i="32"/>
  <c r="C65" i="32"/>
  <c r="C66" i="32"/>
  <c r="C67" i="32"/>
  <c r="C68" i="32"/>
  <c r="C69" i="32"/>
  <c r="C70" i="32"/>
  <c r="C71" i="32"/>
  <c r="C72" i="32"/>
  <c r="C73" i="32"/>
  <c r="C74" i="32"/>
  <c r="C75" i="32"/>
  <c r="C76" i="32"/>
  <c r="C77" i="32"/>
  <c r="C78" i="32"/>
  <c r="C79" i="32"/>
  <c r="C80" i="32"/>
  <c r="C81" i="32"/>
  <c r="C82" i="32"/>
  <c r="C83" i="32"/>
  <c r="C87" i="34"/>
  <c r="CH3" i="33"/>
  <c r="CI3" i="33"/>
  <c r="D87" i="34"/>
  <c r="E87" i="34"/>
  <c r="F87" i="34"/>
  <c r="G87" i="34"/>
  <c r="H87" i="34"/>
  <c r="I87" i="34"/>
  <c r="J87" i="34"/>
  <c r="K87" i="34"/>
  <c r="L87" i="34"/>
  <c r="M87" i="34"/>
  <c r="N87" i="34"/>
  <c r="O87" i="34"/>
  <c r="P87" i="34"/>
  <c r="Q87" i="34"/>
  <c r="R87" i="34"/>
  <c r="S87" i="34"/>
  <c r="T87" i="34"/>
  <c r="U87" i="34"/>
  <c r="V87" i="34"/>
  <c r="W87" i="34"/>
  <c r="X87" i="34"/>
  <c r="Y87" i="34"/>
  <c r="Z87" i="34"/>
  <c r="AA87" i="34"/>
  <c r="AB87" i="34"/>
  <c r="AC87" i="34"/>
  <c r="AD87" i="34"/>
  <c r="AE87" i="34"/>
  <c r="AF87" i="34"/>
  <c r="AG87" i="34"/>
  <c r="AH87" i="34"/>
  <c r="AI87" i="34"/>
  <c r="AJ87" i="34"/>
  <c r="AK87" i="34"/>
  <c r="AL87" i="34"/>
  <c r="AM87" i="34"/>
  <c r="AN87" i="34"/>
  <c r="AO87" i="34"/>
  <c r="AP87" i="34"/>
  <c r="AQ87" i="34"/>
  <c r="AR87" i="34"/>
  <c r="AS87" i="34"/>
  <c r="AT87" i="34"/>
  <c r="AU87" i="34"/>
  <c r="AV87" i="34"/>
  <c r="AW87" i="34"/>
  <c r="AX87" i="34"/>
  <c r="AY87" i="34"/>
  <c r="AZ87" i="34"/>
  <c r="BA87" i="34"/>
  <c r="BB87" i="34"/>
  <c r="BC87" i="34"/>
  <c r="BD87" i="34"/>
  <c r="BE87" i="34"/>
  <c r="BF87" i="34"/>
  <c r="BG87" i="34"/>
  <c r="BH87" i="34"/>
  <c r="BI87" i="34"/>
  <c r="BJ87" i="34"/>
  <c r="BK87" i="34"/>
  <c r="BL87" i="34"/>
  <c r="BM87" i="34"/>
  <c r="BN87" i="34"/>
  <c r="BO87" i="34"/>
  <c r="BP87" i="34"/>
  <c r="BQ87" i="34"/>
  <c r="BR87" i="34"/>
  <c r="BS87" i="34"/>
  <c r="BT87" i="34"/>
  <c r="BU87" i="34"/>
  <c r="BV87" i="34"/>
  <c r="BW87" i="34"/>
  <c r="BX87" i="34"/>
  <c r="BY87" i="34"/>
  <c r="BZ87" i="34"/>
  <c r="CA87" i="34"/>
  <c r="CB87" i="34"/>
  <c r="CC87" i="34"/>
  <c r="C88" i="34"/>
  <c r="CH4" i="33"/>
  <c r="CI4" i="33"/>
  <c r="D88" i="34"/>
  <c r="E88" i="34"/>
  <c r="F88" i="34"/>
  <c r="G88" i="34"/>
  <c r="H88" i="34"/>
  <c r="I88" i="34"/>
  <c r="J88" i="34"/>
  <c r="K88" i="34"/>
  <c r="L88" i="34"/>
  <c r="M88" i="34"/>
  <c r="N88" i="34"/>
  <c r="O88" i="34"/>
  <c r="P88" i="34"/>
  <c r="Q88" i="34"/>
  <c r="R88" i="34"/>
  <c r="S88" i="34"/>
  <c r="T88" i="34"/>
  <c r="U88" i="34"/>
  <c r="V88" i="34"/>
  <c r="W88" i="34"/>
  <c r="X88" i="34"/>
  <c r="Y88" i="34"/>
  <c r="Z88" i="34"/>
  <c r="AA88" i="34"/>
  <c r="AB88" i="34"/>
  <c r="AC88" i="34"/>
  <c r="AD88" i="34"/>
  <c r="AE88" i="34"/>
  <c r="AF88" i="34"/>
  <c r="AG88" i="34"/>
  <c r="AH88" i="34"/>
  <c r="AI88" i="34"/>
  <c r="AJ88" i="34"/>
  <c r="AK88" i="34"/>
  <c r="AL88" i="34"/>
  <c r="AM88" i="34"/>
  <c r="AN88" i="34"/>
  <c r="AO88" i="34"/>
  <c r="AP88" i="34"/>
  <c r="AQ88" i="34"/>
  <c r="AR88" i="34"/>
  <c r="AS88" i="34"/>
  <c r="AT88" i="34"/>
  <c r="AU88" i="34"/>
  <c r="AV88" i="34"/>
  <c r="AW88" i="34"/>
  <c r="AX88" i="34"/>
  <c r="AY88" i="34"/>
  <c r="AZ88" i="34"/>
  <c r="BA88" i="34"/>
  <c r="BB88" i="34"/>
  <c r="BC88" i="34"/>
  <c r="BD88" i="34"/>
  <c r="BE88" i="34"/>
  <c r="BF88" i="34"/>
  <c r="BG88" i="34"/>
  <c r="BH88" i="34"/>
  <c r="BI88" i="34"/>
  <c r="BJ88" i="34"/>
  <c r="BK88" i="34"/>
  <c r="BL88" i="34"/>
  <c r="BM88" i="34"/>
  <c r="BN88" i="34"/>
  <c r="BO88" i="34"/>
  <c r="BP88" i="34"/>
  <c r="BQ88" i="34"/>
  <c r="BR88" i="34"/>
  <c r="BS88" i="34"/>
  <c r="BT88" i="34"/>
  <c r="BU88" i="34"/>
  <c r="BV88" i="34"/>
  <c r="BW88" i="34"/>
  <c r="BX88" i="34"/>
  <c r="BY88" i="34"/>
  <c r="BZ88" i="34"/>
  <c r="CA88" i="34"/>
  <c r="CB88" i="34"/>
  <c r="CC88" i="34"/>
  <c r="C89" i="34"/>
  <c r="CH5" i="33"/>
  <c r="CI5" i="33"/>
  <c r="D89" i="34"/>
  <c r="E89" i="34"/>
  <c r="F89" i="34"/>
  <c r="G89" i="34"/>
  <c r="H89" i="34"/>
  <c r="I89" i="34"/>
  <c r="J89" i="34"/>
  <c r="K89" i="34"/>
  <c r="L89" i="34"/>
  <c r="M89" i="34"/>
  <c r="N89" i="34"/>
  <c r="O89" i="34"/>
  <c r="P89" i="34"/>
  <c r="Q89" i="34"/>
  <c r="R89" i="34"/>
  <c r="S89" i="34"/>
  <c r="T89" i="34"/>
  <c r="U89" i="34"/>
  <c r="V89" i="34"/>
  <c r="W89" i="34"/>
  <c r="X89" i="34"/>
  <c r="Y89" i="34"/>
  <c r="Z89" i="34"/>
  <c r="AA89" i="34"/>
  <c r="AB89" i="34"/>
  <c r="AC89" i="34"/>
  <c r="AD89" i="34"/>
  <c r="AE89" i="34"/>
  <c r="AF89" i="34"/>
  <c r="AG89" i="34"/>
  <c r="AH89" i="34"/>
  <c r="AI89" i="34"/>
  <c r="AJ89" i="34"/>
  <c r="AK89" i="34"/>
  <c r="AL89" i="34"/>
  <c r="AM89" i="34"/>
  <c r="AN89" i="34"/>
  <c r="AO89" i="34"/>
  <c r="AP89" i="34"/>
  <c r="AQ89" i="34"/>
  <c r="AR89" i="34"/>
  <c r="AS89" i="34"/>
  <c r="AT89" i="34"/>
  <c r="AU89" i="34"/>
  <c r="AV89" i="34"/>
  <c r="AW89" i="34"/>
  <c r="AX89" i="34"/>
  <c r="AY89" i="34"/>
  <c r="AZ89" i="34"/>
  <c r="BA89" i="34"/>
  <c r="BB89" i="34"/>
  <c r="BC89" i="34"/>
  <c r="BD89" i="34"/>
  <c r="BE89" i="34"/>
  <c r="BF89" i="34"/>
  <c r="BG89" i="34"/>
  <c r="BH89" i="34"/>
  <c r="BI89" i="34"/>
  <c r="BJ89" i="34"/>
  <c r="BK89" i="34"/>
  <c r="BL89" i="34"/>
  <c r="BM89" i="34"/>
  <c r="BN89" i="34"/>
  <c r="BO89" i="34"/>
  <c r="BP89" i="34"/>
  <c r="BQ89" i="34"/>
  <c r="BR89" i="34"/>
  <c r="BS89" i="34"/>
  <c r="BT89" i="34"/>
  <c r="BU89" i="34"/>
  <c r="BV89" i="34"/>
  <c r="BW89" i="34"/>
  <c r="BX89" i="34"/>
  <c r="BY89" i="34"/>
  <c r="BZ89" i="34"/>
  <c r="CA89" i="34"/>
  <c r="CB89" i="34"/>
  <c r="CC89" i="34"/>
  <c r="C90" i="34"/>
  <c r="CH6" i="33"/>
  <c r="CI6" i="33"/>
  <c r="D90" i="34"/>
  <c r="E90" i="34"/>
  <c r="F90" i="34"/>
  <c r="G90" i="34"/>
  <c r="H90" i="34"/>
  <c r="I90" i="34"/>
  <c r="J90" i="34"/>
  <c r="K90" i="34"/>
  <c r="L90" i="34"/>
  <c r="M90" i="34"/>
  <c r="N90" i="34"/>
  <c r="O90" i="34"/>
  <c r="P90" i="34"/>
  <c r="Q90" i="34"/>
  <c r="R90" i="34"/>
  <c r="S90" i="34"/>
  <c r="T90" i="34"/>
  <c r="U90" i="34"/>
  <c r="V90" i="34"/>
  <c r="W90" i="34"/>
  <c r="X90" i="34"/>
  <c r="Y90" i="34"/>
  <c r="Z90" i="34"/>
  <c r="AA90" i="34"/>
  <c r="AB90" i="34"/>
  <c r="AC90" i="34"/>
  <c r="AD90" i="34"/>
  <c r="AE90" i="34"/>
  <c r="AF90" i="34"/>
  <c r="AG90" i="34"/>
  <c r="AH90" i="34"/>
  <c r="AI90" i="34"/>
  <c r="AJ90" i="34"/>
  <c r="AK90" i="34"/>
  <c r="AL90" i="34"/>
  <c r="AM90" i="34"/>
  <c r="AN90" i="34"/>
  <c r="AO90" i="34"/>
  <c r="AP90" i="34"/>
  <c r="AQ90" i="34"/>
  <c r="AR90" i="34"/>
  <c r="AS90" i="34"/>
  <c r="AT90" i="34"/>
  <c r="AU90" i="34"/>
  <c r="AV90" i="34"/>
  <c r="AW90" i="34"/>
  <c r="AX90" i="34"/>
  <c r="AY90" i="34"/>
  <c r="AZ90" i="34"/>
  <c r="BA90" i="34"/>
  <c r="BB90" i="34"/>
  <c r="BC90" i="34"/>
  <c r="BD90" i="34"/>
  <c r="BE90" i="34"/>
  <c r="BF90" i="34"/>
  <c r="BG90" i="34"/>
  <c r="BH90" i="34"/>
  <c r="BI90" i="34"/>
  <c r="BJ90" i="34"/>
  <c r="BK90" i="34"/>
  <c r="BL90" i="34"/>
  <c r="BM90" i="34"/>
  <c r="BN90" i="34"/>
  <c r="BO90" i="34"/>
  <c r="BP90" i="34"/>
  <c r="BQ90" i="34"/>
  <c r="BR90" i="34"/>
  <c r="BS90" i="34"/>
  <c r="BT90" i="34"/>
  <c r="BU90" i="34"/>
  <c r="BV90" i="34"/>
  <c r="BW90" i="34"/>
  <c r="BX90" i="34"/>
  <c r="BY90" i="34"/>
  <c r="BZ90" i="34"/>
  <c r="CA90" i="34"/>
  <c r="CB90" i="34"/>
  <c r="CC90" i="34"/>
  <c r="B87" i="34"/>
  <c r="B88" i="34"/>
  <c r="B89" i="34"/>
  <c r="B90" i="34"/>
  <c r="A88" i="34"/>
  <c r="A89" i="34"/>
  <c r="A90" i="34"/>
  <c r="A87" i="34"/>
  <c r="B741" i="33"/>
  <c r="B746" i="33" s="1"/>
  <c r="B751" i="33" s="1"/>
  <c r="B756" i="33" s="1"/>
  <c r="B761" i="33" s="1"/>
  <c r="B766" i="33" s="1"/>
  <c r="B771" i="33" s="1"/>
  <c r="B776" i="33" s="1"/>
  <c r="B781" i="33" s="1"/>
  <c r="H737" i="33"/>
  <c r="H738" i="33" s="1"/>
  <c r="H739" i="33" s="1"/>
  <c r="C90" i="33"/>
  <c r="C148" i="33" s="1"/>
  <c r="C206" i="33" s="1"/>
  <c r="C264" i="33" s="1"/>
  <c r="C322" i="33" s="1"/>
  <c r="C380" i="33" s="1"/>
  <c r="C438" i="33" s="1"/>
  <c r="C496" i="33" s="1"/>
  <c r="C554" i="33" s="1"/>
  <c r="C612" i="33" s="1"/>
  <c r="C670" i="33" s="1"/>
  <c r="C728" i="33" s="1"/>
  <c r="C786" i="33" s="1"/>
  <c r="C844" i="33" s="1"/>
  <c r="B799" i="33"/>
  <c r="B804" i="33" s="1"/>
  <c r="B809" i="33" s="1"/>
  <c r="B814" i="33" s="1"/>
  <c r="B819" i="33" s="1"/>
  <c r="B824" i="33" s="1"/>
  <c r="B829" i="33" s="1"/>
  <c r="B834" i="33" s="1"/>
  <c r="B839" i="33" s="1"/>
  <c r="H795" i="33"/>
  <c r="H796" i="33" s="1"/>
  <c r="H797" i="33" s="1"/>
  <c r="B683" i="33"/>
  <c r="B688" i="33" s="1"/>
  <c r="B693" i="33" s="1"/>
  <c r="B698" i="33" s="1"/>
  <c r="B703" i="33" s="1"/>
  <c r="B708" i="33" s="1"/>
  <c r="B713" i="33" s="1"/>
  <c r="B718" i="33" s="1"/>
  <c r="B723" i="33" s="1"/>
  <c r="H679" i="33"/>
  <c r="H680" i="33" s="1"/>
  <c r="H681" i="33" s="1"/>
  <c r="B625" i="33"/>
  <c r="B630" i="33" s="1"/>
  <c r="B635" i="33" s="1"/>
  <c r="B640" i="33" s="1"/>
  <c r="B645" i="33" s="1"/>
  <c r="B650" i="33" s="1"/>
  <c r="B655" i="33" s="1"/>
  <c r="B660" i="33" s="1"/>
  <c r="B665" i="33" s="1"/>
  <c r="H621" i="33"/>
  <c r="H622" i="33" s="1"/>
  <c r="H623" i="33" s="1"/>
  <c r="E12" i="33"/>
  <c r="D12" i="33"/>
  <c r="C12" i="33"/>
  <c r="B12" i="33"/>
  <c r="B857" i="33"/>
  <c r="B862" i="33" s="1"/>
  <c r="B867" i="33" s="1"/>
  <c r="B872" i="33" s="1"/>
  <c r="B877" i="33" s="1"/>
  <c r="B882" i="33" s="1"/>
  <c r="B887" i="33" s="1"/>
  <c r="B892" i="33" s="1"/>
  <c r="B897" i="33" s="1"/>
  <c r="H853" i="33"/>
  <c r="H854" i="33" s="1"/>
  <c r="H855" i="33" s="1"/>
  <c r="B567" i="33"/>
  <c r="B572" i="33" s="1"/>
  <c r="B577" i="33" s="1"/>
  <c r="B582" i="33" s="1"/>
  <c r="B587" i="33" s="1"/>
  <c r="B592" i="33" s="1"/>
  <c r="B597" i="33" s="1"/>
  <c r="B602" i="33" s="1"/>
  <c r="B607" i="33" s="1"/>
  <c r="H563" i="33"/>
  <c r="H564" i="33" s="1"/>
  <c r="H565" i="33" s="1"/>
  <c r="B509" i="33"/>
  <c r="B514" i="33" s="1"/>
  <c r="B519" i="33" s="1"/>
  <c r="B524" i="33" s="1"/>
  <c r="B529" i="33" s="1"/>
  <c r="B534" i="33" s="1"/>
  <c r="B539" i="33" s="1"/>
  <c r="B544" i="33" s="1"/>
  <c r="B549" i="33" s="1"/>
  <c r="H505" i="33"/>
  <c r="H506" i="33" s="1"/>
  <c r="H507" i="33" s="1"/>
  <c r="B451" i="33"/>
  <c r="B456" i="33" s="1"/>
  <c r="B461" i="33" s="1"/>
  <c r="B466" i="33" s="1"/>
  <c r="B471" i="33" s="1"/>
  <c r="B476" i="33" s="1"/>
  <c r="B481" i="33" s="1"/>
  <c r="B486" i="33" s="1"/>
  <c r="B491" i="33" s="1"/>
  <c r="H447" i="33"/>
  <c r="H448" i="33" s="1"/>
  <c r="H449" i="33" s="1"/>
  <c r="B393" i="33"/>
  <c r="B398" i="33" s="1"/>
  <c r="B403" i="33" s="1"/>
  <c r="B408" i="33" s="1"/>
  <c r="B413" i="33" s="1"/>
  <c r="B418" i="33" s="1"/>
  <c r="B423" i="33" s="1"/>
  <c r="B428" i="33" s="1"/>
  <c r="B433" i="33" s="1"/>
  <c r="H389" i="33"/>
  <c r="H390" i="33" s="1"/>
  <c r="H391" i="33" s="1"/>
  <c r="B335" i="33"/>
  <c r="B340" i="33" s="1"/>
  <c r="B345" i="33" s="1"/>
  <c r="B350" i="33" s="1"/>
  <c r="B355" i="33" s="1"/>
  <c r="B360" i="33" s="1"/>
  <c r="B365" i="33" s="1"/>
  <c r="B370" i="33" s="1"/>
  <c r="B375" i="33" s="1"/>
  <c r="H331" i="33"/>
  <c r="H332" i="33" s="1"/>
  <c r="H333" i="33" s="1"/>
  <c r="B277" i="33"/>
  <c r="B282" i="33" s="1"/>
  <c r="B287" i="33" s="1"/>
  <c r="B292" i="33" s="1"/>
  <c r="B297" i="33" s="1"/>
  <c r="B302" i="33" s="1"/>
  <c r="B307" i="33" s="1"/>
  <c r="B312" i="33" s="1"/>
  <c r="B317" i="33" s="1"/>
  <c r="H273" i="33"/>
  <c r="H274" i="33" s="1"/>
  <c r="H275" i="33" s="1"/>
  <c r="B219" i="33"/>
  <c r="B224" i="33" s="1"/>
  <c r="B229" i="33" s="1"/>
  <c r="B234" i="33" s="1"/>
  <c r="B239" i="33" s="1"/>
  <c r="B244" i="33" s="1"/>
  <c r="B249" i="33" s="1"/>
  <c r="B254" i="33" s="1"/>
  <c r="B259" i="33" s="1"/>
  <c r="H215" i="33"/>
  <c r="H216" i="33" s="1"/>
  <c r="H217" i="33" s="1"/>
  <c r="B161" i="33"/>
  <c r="B166" i="33" s="1"/>
  <c r="B171" i="33" s="1"/>
  <c r="B176" i="33" s="1"/>
  <c r="B181" i="33" s="1"/>
  <c r="B186" i="33" s="1"/>
  <c r="B191" i="33" s="1"/>
  <c r="B196" i="33" s="1"/>
  <c r="B201" i="33" s="1"/>
  <c r="H157" i="33"/>
  <c r="H158" i="33" s="1"/>
  <c r="H159" i="33" s="1"/>
  <c r="E45" i="33"/>
  <c r="B103" i="33"/>
  <c r="B108" i="33" s="1"/>
  <c r="B113" i="33" s="1"/>
  <c r="B118" i="33" s="1"/>
  <c r="B123" i="33" s="1"/>
  <c r="B128" i="33" s="1"/>
  <c r="B133" i="33" s="1"/>
  <c r="B138" i="33" s="1"/>
  <c r="B143" i="33" s="1"/>
  <c r="H99" i="33"/>
  <c r="H100" i="33" s="1"/>
  <c r="H101" i="33" s="1"/>
  <c r="I43" i="33"/>
  <c r="I48" i="33" s="1"/>
  <c r="I53" i="33" s="1"/>
  <c r="I58" i="33" s="1"/>
  <c r="I63" i="33" s="1"/>
  <c r="I68" i="33" s="1"/>
  <c r="I73" i="33" s="1"/>
  <c r="I78" i="33" s="1"/>
  <c r="I83" i="33" s="1"/>
  <c r="I88" i="33" s="1"/>
  <c r="I40" i="33"/>
  <c r="I45" i="33" s="1"/>
  <c r="I50" i="33" s="1"/>
  <c r="I55" i="33" s="1"/>
  <c r="I60" i="33" s="1"/>
  <c r="I65" i="33" s="1"/>
  <c r="I70" i="33" s="1"/>
  <c r="I75" i="33" s="1"/>
  <c r="I80" i="33" s="1"/>
  <c r="I85" i="33" s="1"/>
  <c r="I41" i="33"/>
  <c r="I46" i="33" s="1"/>
  <c r="I51" i="33" s="1"/>
  <c r="I56" i="33" s="1"/>
  <c r="I61" i="33" s="1"/>
  <c r="I66" i="33" s="1"/>
  <c r="I71" i="33" s="1"/>
  <c r="I76" i="33" s="1"/>
  <c r="I81" i="33" s="1"/>
  <c r="I86" i="33" s="1"/>
  <c r="I42" i="33"/>
  <c r="I47" i="33" s="1"/>
  <c r="I52" i="33" s="1"/>
  <c r="I57" i="33" s="1"/>
  <c r="I62" i="33" s="1"/>
  <c r="I67" i="33" s="1"/>
  <c r="I72" i="33" s="1"/>
  <c r="I77" i="33" s="1"/>
  <c r="I82" i="33" s="1"/>
  <c r="I87" i="33" s="1"/>
  <c r="B45" i="33"/>
  <c r="B50" i="33" s="1"/>
  <c r="B55" i="33" s="1"/>
  <c r="B60" i="33" s="1"/>
  <c r="B65" i="33" s="1"/>
  <c r="B70" i="33" s="1"/>
  <c r="B75" i="33" s="1"/>
  <c r="B80" i="33" s="1"/>
  <c r="B85" i="33" s="1"/>
  <c r="A16" i="28"/>
  <c r="A22" i="28" s="1"/>
  <c r="G23" i="28" s="1"/>
  <c r="E55" i="34"/>
  <c r="D55" i="34"/>
  <c r="C55" i="34"/>
  <c r="B55" i="34"/>
  <c r="E58" i="34"/>
  <c r="D58" i="34"/>
  <c r="C58" i="34"/>
  <c r="B58" i="34"/>
  <c r="E47" i="34"/>
  <c r="D47" i="34"/>
  <c r="C47" i="34"/>
  <c r="B47" i="34"/>
  <c r="E75" i="34"/>
  <c r="D75" i="34"/>
  <c r="C75" i="34"/>
  <c r="B75" i="34"/>
  <c r="E26" i="34"/>
  <c r="D26" i="34"/>
  <c r="C26" i="34"/>
  <c r="B26" i="34"/>
  <c r="E39" i="34"/>
  <c r="D39" i="34"/>
  <c r="C39" i="34"/>
  <c r="B39" i="34"/>
  <c r="E70" i="34"/>
  <c r="D70" i="34"/>
  <c r="C70" i="34"/>
  <c r="B70" i="34"/>
  <c r="E17" i="34"/>
  <c r="D17" i="34"/>
  <c r="C17" i="34"/>
  <c r="B17" i="34"/>
  <c r="E83" i="34"/>
  <c r="D83" i="34"/>
  <c r="C83" i="34"/>
  <c r="B83" i="34"/>
  <c r="E59" i="34"/>
  <c r="D59" i="34"/>
  <c r="C59" i="34"/>
  <c r="B59" i="34"/>
  <c r="E84" i="34"/>
  <c r="D84" i="34"/>
  <c r="C84" i="34"/>
  <c r="B84" i="34"/>
  <c r="E34" i="34"/>
  <c r="D34" i="34"/>
  <c r="C34" i="34"/>
  <c r="B34" i="34"/>
  <c r="E57" i="34"/>
  <c r="D57" i="34"/>
  <c r="C57" i="34"/>
  <c r="B57" i="34"/>
  <c r="E16" i="34"/>
  <c r="D16" i="34"/>
  <c r="C16" i="34"/>
  <c r="B16" i="34"/>
  <c r="E64" i="34"/>
  <c r="D64" i="34"/>
  <c r="C64" i="34"/>
  <c r="B64" i="34"/>
  <c r="E9" i="34"/>
  <c r="D9" i="34"/>
  <c r="C9" i="34"/>
  <c r="B9" i="34"/>
  <c r="E54" i="34"/>
  <c r="D54" i="34"/>
  <c r="C54" i="34"/>
  <c r="B54" i="34"/>
  <c r="E40" i="34"/>
  <c r="D40" i="34"/>
  <c r="C40" i="34"/>
  <c r="B40" i="34"/>
  <c r="E46" i="34"/>
  <c r="D46" i="34"/>
  <c r="C46" i="34"/>
  <c r="B46" i="34"/>
  <c r="E50" i="34"/>
  <c r="D50" i="34"/>
  <c r="C50" i="34"/>
  <c r="B50" i="34"/>
  <c r="E33" i="34"/>
  <c r="D33" i="34"/>
  <c r="C33" i="34"/>
  <c r="B33" i="34"/>
  <c r="E24" i="34"/>
  <c r="D24" i="34"/>
  <c r="C24" i="34"/>
  <c r="B24" i="34"/>
  <c r="E32" i="34"/>
  <c r="D32" i="34"/>
  <c r="C32" i="34"/>
  <c r="B32" i="34"/>
  <c r="E18" i="34"/>
  <c r="D18" i="34"/>
  <c r="C18" i="34"/>
  <c r="B18" i="34"/>
  <c r="E28" i="34"/>
  <c r="D28" i="34"/>
  <c r="C28" i="34"/>
  <c r="B28" i="34"/>
  <c r="E25" i="34"/>
  <c r="D25" i="34"/>
  <c r="C25" i="34"/>
  <c r="B25" i="34"/>
  <c r="E13" i="34"/>
  <c r="D13" i="34"/>
  <c r="C13" i="34"/>
  <c r="B13" i="34"/>
  <c r="E61" i="34"/>
  <c r="D61" i="34"/>
  <c r="C61" i="34"/>
  <c r="B61" i="34"/>
  <c r="E6" i="34"/>
  <c r="D6" i="34"/>
  <c r="C6" i="34"/>
  <c r="B6" i="34"/>
  <c r="E29" i="34"/>
  <c r="D29" i="34"/>
  <c r="C29" i="34"/>
  <c r="B29" i="34"/>
  <c r="E21" i="34"/>
  <c r="D21" i="34"/>
  <c r="C21" i="34"/>
  <c r="B21" i="34"/>
  <c r="E73" i="34"/>
  <c r="D73" i="34"/>
  <c r="C73" i="34"/>
  <c r="B73" i="34"/>
  <c r="E5" i="34"/>
  <c r="D5" i="34"/>
  <c r="C5" i="34"/>
  <c r="B5" i="34"/>
  <c r="E23" i="34"/>
  <c r="D23" i="34"/>
  <c r="C23" i="34"/>
  <c r="B23" i="34"/>
  <c r="E71" i="34"/>
  <c r="D71" i="34"/>
  <c r="C71" i="34"/>
  <c r="B71" i="34"/>
  <c r="E62" i="34"/>
  <c r="D62" i="34"/>
  <c r="C62" i="34"/>
  <c r="B62" i="34"/>
  <c r="E12" i="34"/>
  <c r="D12" i="34"/>
  <c r="C12" i="34"/>
  <c r="B12" i="34"/>
  <c r="E7" i="34"/>
  <c r="D7" i="34"/>
  <c r="C7" i="34"/>
  <c r="B7" i="34"/>
  <c r="E8" i="34"/>
  <c r="D8" i="34"/>
  <c r="C8" i="34"/>
  <c r="B8" i="34"/>
  <c r="E56" i="34"/>
  <c r="D56" i="34"/>
  <c r="C56" i="34"/>
  <c r="B56" i="34"/>
  <c r="E76" i="34"/>
  <c r="D76" i="34"/>
  <c r="C76" i="34"/>
  <c r="B76" i="34"/>
  <c r="E77" i="34"/>
  <c r="D77" i="34"/>
  <c r="C77" i="34"/>
  <c r="B77" i="34"/>
  <c r="E42" i="34"/>
  <c r="D42" i="34"/>
  <c r="C42" i="34"/>
  <c r="B42" i="34"/>
  <c r="E44" i="34"/>
  <c r="D44" i="34"/>
  <c r="C44" i="34"/>
  <c r="B44" i="34"/>
  <c r="E36" i="34"/>
  <c r="D36" i="34"/>
  <c r="C36" i="34"/>
  <c r="B36" i="34"/>
  <c r="E63" i="34"/>
  <c r="D63" i="34"/>
  <c r="C63" i="34"/>
  <c r="B63" i="34"/>
  <c r="E31" i="34"/>
  <c r="D31" i="34"/>
  <c r="C31" i="34"/>
  <c r="B31" i="34"/>
  <c r="E27" i="34"/>
  <c r="D27" i="34"/>
  <c r="C27" i="34"/>
  <c r="B27" i="34"/>
  <c r="E41" i="34"/>
  <c r="D41" i="34"/>
  <c r="C41" i="34"/>
  <c r="B41" i="34"/>
  <c r="E43" i="34"/>
  <c r="D43" i="34"/>
  <c r="C43" i="34"/>
  <c r="B43" i="34"/>
  <c r="E20" i="34"/>
  <c r="D20" i="34"/>
  <c r="C20" i="34"/>
  <c r="B20" i="34"/>
  <c r="E78" i="34"/>
  <c r="D78" i="34"/>
  <c r="C78" i="34"/>
  <c r="B78" i="34"/>
  <c r="E48" i="34"/>
  <c r="D48" i="34"/>
  <c r="C48" i="34"/>
  <c r="B48" i="34"/>
  <c r="E65" i="34"/>
  <c r="D65" i="34"/>
  <c r="C65" i="34"/>
  <c r="B65" i="34"/>
  <c r="E4" i="34"/>
  <c r="D4" i="34"/>
  <c r="C4" i="34"/>
  <c r="B4" i="34"/>
  <c r="E80" i="34"/>
  <c r="D80" i="34"/>
  <c r="C80" i="34"/>
  <c r="B80" i="34"/>
  <c r="E2" i="34"/>
  <c r="E124" i="28" s="1"/>
  <c r="Q124" i="28" s="1"/>
  <c r="D2" i="34"/>
  <c r="D124" i="28" s="1"/>
  <c r="P124" i="28" s="1"/>
  <c r="C2" i="34"/>
  <c r="C46" i="28" s="1"/>
  <c r="O46" i="28" s="1"/>
  <c r="B2" i="34"/>
  <c r="B124" i="28" s="1"/>
  <c r="N124" i="28" s="1"/>
  <c r="A2" i="32"/>
  <c r="G11" i="28"/>
  <c r="G12" i="28"/>
  <c r="H12" i="28" s="1"/>
  <c r="G13" i="28"/>
  <c r="E82" i="34"/>
  <c r="D82" i="34"/>
  <c r="C82" i="34"/>
  <c r="B82" i="34"/>
  <c r="E81" i="34"/>
  <c r="D81" i="34"/>
  <c r="C81" i="34"/>
  <c r="B81" i="34"/>
  <c r="E79" i="34"/>
  <c r="D79" i="34"/>
  <c r="C79" i="34"/>
  <c r="B79" i="34"/>
  <c r="E74" i="34"/>
  <c r="D74" i="34"/>
  <c r="C74" i="34"/>
  <c r="B74" i="34"/>
  <c r="E72" i="34"/>
  <c r="D72" i="34"/>
  <c r="C72" i="34"/>
  <c r="B72" i="34"/>
  <c r="E69" i="34"/>
  <c r="D69" i="34"/>
  <c r="C69" i="34"/>
  <c r="B69" i="34"/>
  <c r="E68" i="34"/>
  <c r="D68" i="34"/>
  <c r="C68" i="34"/>
  <c r="B68" i="34"/>
  <c r="E67" i="34"/>
  <c r="D67" i="34"/>
  <c r="C67" i="34"/>
  <c r="B67" i="34"/>
  <c r="E66" i="34"/>
  <c r="D66" i="34"/>
  <c r="C66" i="34"/>
  <c r="B66" i="34"/>
  <c r="E60" i="34"/>
  <c r="D60" i="34"/>
  <c r="C60" i="34"/>
  <c r="B60" i="34"/>
  <c r="E53" i="34"/>
  <c r="D53" i="34"/>
  <c r="C53" i="34"/>
  <c r="B53" i="34"/>
  <c r="E52" i="34"/>
  <c r="D52" i="34"/>
  <c r="C52" i="34"/>
  <c r="B52" i="34"/>
  <c r="E51" i="34"/>
  <c r="D51" i="34"/>
  <c r="C51" i="34"/>
  <c r="B51" i="34"/>
  <c r="E49" i="34"/>
  <c r="D49" i="34"/>
  <c r="C49" i="34"/>
  <c r="B49" i="34"/>
  <c r="E45" i="34"/>
  <c r="D45" i="34"/>
  <c r="C45" i="34"/>
  <c r="B45" i="34"/>
  <c r="E38" i="34"/>
  <c r="D38" i="34"/>
  <c r="C38" i="34"/>
  <c r="B38" i="34"/>
  <c r="E37" i="34"/>
  <c r="D37" i="34"/>
  <c r="C37" i="34"/>
  <c r="B37" i="34"/>
  <c r="E35" i="34"/>
  <c r="D35" i="34"/>
  <c r="C35" i="34"/>
  <c r="B35" i="34"/>
  <c r="E30" i="34"/>
  <c r="D30" i="34"/>
  <c r="C30" i="34"/>
  <c r="B30" i="34"/>
  <c r="E22" i="34"/>
  <c r="D22" i="34"/>
  <c r="C22" i="34"/>
  <c r="B22" i="34"/>
  <c r="E19" i="34"/>
  <c r="D19" i="34"/>
  <c r="C19" i="34"/>
  <c r="B19" i="34"/>
  <c r="E15" i="34"/>
  <c r="D15" i="34"/>
  <c r="C15" i="34"/>
  <c r="B15" i="34"/>
  <c r="E14" i="34"/>
  <c r="D14" i="34"/>
  <c r="C14" i="34"/>
  <c r="B14" i="34"/>
  <c r="E11" i="34"/>
  <c r="D11" i="34"/>
  <c r="C11" i="34"/>
  <c r="B11" i="34"/>
  <c r="E10" i="34"/>
  <c r="D10" i="34"/>
  <c r="C10" i="34"/>
  <c r="B10" i="34"/>
  <c r="P1" i="31"/>
  <c r="B96" i="30"/>
  <c r="C96"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AG96" i="30"/>
  <c r="AH96" i="30"/>
  <c r="AI96" i="30"/>
  <c r="AJ96" i="30"/>
  <c r="AK96" i="30"/>
  <c r="AL96" i="30"/>
  <c r="AM96" i="30"/>
  <c r="AN96" i="30"/>
  <c r="AO96" i="30"/>
  <c r="AP96" i="30"/>
  <c r="AQ96" i="30"/>
  <c r="AR96" i="30"/>
  <c r="AS96" i="30"/>
  <c r="AT96" i="30"/>
  <c r="AU96" i="30"/>
  <c r="AV96" i="30"/>
  <c r="AW96" i="30"/>
  <c r="AX96" i="30"/>
  <c r="AY96" i="30"/>
  <c r="AZ96" i="30"/>
  <c r="BA96" i="30"/>
  <c r="BB96" i="30"/>
  <c r="BC96" i="30"/>
  <c r="BD96" i="30"/>
  <c r="BE96" i="30"/>
  <c r="BF96" i="30"/>
  <c r="BG96" i="30"/>
  <c r="BH96" i="30"/>
  <c r="BI96" i="30"/>
  <c r="B99" i="30"/>
  <c r="C99"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AG99" i="30"/>
  <c r="AH99" i="30"/>
  <c r="AI99" i="30"/>
  <c r="AJ99" i="30"/>
  <c r="AK99" i="30"/>
  <c r="AL99" i="30"/>
  <c r="AM99" i="30"/>
  <c r="AN99" i="30"/>
  <c r="AO99" i="30"/>
  <c r="AP99" i="30"/>
  <c r="AQ99" i="30"/>
  <c r="AR99" i="30"/>
  <c r="AS99" i="30"/>
  <c r="AT99" i="30"/>
  <c r="AU99" i="30"/>
  <c r="AV99" i="30"/>
  <c r="AW99" i="30"/>
  <c r="AX99" i="30"/>
  <c r="AY99" i="30"/>
  <c r="AZ99" i="30"/>
  <c r="BA99" i="30"/>
  <c r="BB99" i="30"/>
  <c r="BC99" i="30"/>
  <c r="BD99" i="30"/>
  <c r="BE99" i="30"/>
  <c r="BF99" i="30"/>
  <c r="BG99" i="30"/>
  <c r="BH99" i="30"/>
  <c r="BI99" i="30"/>
  <c r="B102" i="30"/>
  <c r="C102"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AG102" i="30"/>
  <c r="AH102" i="30"/>
  <c r="AI102" i="30"/>
  <c r="AJ102" i="30"/>
  <c r="AK102" i="30"/>
  <c r="AL102" i="30"/>
  <c r="AM102" i="30"/>
  <c r="AN102" i="30"/>
  <c r="AO102" i="30"/>
  <c r="AP102" i="30"/>
  <c r="AQ102" i="30"/>
  <c r="AR102" i="30"/>
  <c r="AS102" i="30"/>
  <c r="AT102" i="30"/>
  <c r="AU102" i="30"/>
  <c r="AV102" i="30"/>
  <c r="AW102" i="30"/>
  <c r="AX102" i="30"/>
  <c r="AY102" i="30"/>
  <c r="AZ102" i="30"/>
  <c r="BA102" i="30"/>
  <c r="BB102" i="30"/>
  <c r="BC102" i="30"/>
  <c r="BD102" i="30"/>
  <c r="BE102" i="30"/>
  <c r="BF102" i="30"/>
  <c r="BG102" i="30"/>
  <c r="BH102" i="30"/>
  <c r="BI102" i="30"/>
  <c r="B105" i="30"/>
  <c r="C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AG105" i="30"/>
  <c r="AH105" i="30"/>
  <c r="AI105" i="30"/>
  <c r="AJ105" i="30"/>
  <c r="AK105" i="30"/>
  <c r="AL105" i="30"/>
  <c r="AM105" i="30"/>
  <c r="AN105" i="30"/>
  <c r="AO105" i="30"/>
  <c r="AP105" i="30"/>
  <c r="AQ105" i="30"/>
  <c r="AR105" i="30"/>
  <c r="AS105" i="30"/>
  <c r="AT105" i="30"/>
  <c r="AU105" i="30"/>
  <c r="AV105" i="30"/>
  <c r="AW105" i="30"/>
  <c r="AX105" i="30"/>
  <c r="AY105" i="30"/>
  <c r="AZ105" i="30"/>
  <c r="BA105" i="30"/>
  <c r="BB105" i="30"/>
  <c r="BC105" i="30"/>
  <c r="BD105" i="30"/>
  <c r="BE105" i="30"/>
  <c r="BF105" i="30"/>
  <c r="BG105" i="30"/>
  <c r="BH105" i="30"/>
  <c r="BI105" i="30"/>
  <c r="B108" i="30"/>
  <c r="C108"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AG108" i="30"/>
  <c r="AH108" i="30"/>
  <c r="AI108" i="30"/>
  <c r="AJ108" i="30"/>
  <c r="AK108" i="30"/>
  <c r="AL108" i="30"/>
  <c r="AM108" i="30"/>
  <c r="AN108" i="30"/>
  <c r="AO108" i="30"/>
  <c r="AP108" i="30"/>
  <c r="AQ108" i="30"/>
  <c r="AR108" i="30"/>
  <c r="AS108" i="30"/>
  <c r="AT108" i="30"/>
  <c r="AU108" i="30"/>
  <c r="AV108" i="30"/>
  <c r="AW108" i="30"/>
  <c r="AX108" i="30"/>
  <c r="AY108" i="30"/>
  <c r="AZ108" i="30"/>
  <c r="BA108" i="30"/>
  <c r="BB108" i="30"/>
  <c r="BC108" i="30"/>
  <c r="BD108" i="30"/>
  <c r="BE108" i="30"/>
  <c r="BF108" i="30"/>
  <c r="BG108" i="30"/>
  <c r="BH108" i="30"/>
  <c r="BI108" i="30"/>
  <c r="B111" i="30"/>
  <c r="C111"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AG111" i="30"/>
  <c r="AH111" i="30"/>
  <c r="AI111" i="30"/>
  <c r="AJ111" i="30"/>
  <c r="AK111" i="30"/>
  <c r="AL111" i="30"/>
  <c r="AM111" i="30"/>
  <c r="AN111" i="30"/>
  <c r="AO111" i="30"/>
  <c r="AP111" i="30"/>
  <c r="AQ111" i="30"/>
  <c r="AR111" i="30"/>
  <c r="AS111" i="30"/>
  <c r="AT111" i="30"/>
  <c r="AU111" i="30"/>
  <c r="AV111" i="30"/>
  <c r="AW111" i="30"/>
  <c r="AX111" i="30"/>
  <c r="AY111" i="30"/>
  <c r="AZ111" i="30"/>
  <c r="BA111" i="30"/>
  <c r="BB111" i="30"/>
  <c r="BC111" i="30"/>
  <c r="BD111" i="30"/>
  <c r="BE111" i="30"/>
  <c r="BF111" i="30"/>
  <c r="BG111" i="30"/>
  <c r="BH111" i="30"/>
  <c r="BI111" i="30"/>
  <c r="B114" i="30"/>
  <c r="C114"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AG114" i="30"/>
  <c r="AH114" i="30"/>
  <c r="AI114" i="30"/>
  <c r="AJ114" i="30"/>
  <c r="AK114" i="30"/>
  <c r="AL114" i="30"/>
  <c r="AM114" i="30"/>
  <c r="AN114" i="30"/>
  <c r="AO114" i="30"/>
  <c r="AP114" i="30"/>
  <c r="AQ114" i="30"/>
  <c r="AR114" i="30"/>
  <c r="AS114" i="30"/>
  <c r="AT114" i="30"/>
  <c r="AU114" i="30"/>
  <c r="AV114" i="30"/>
  <c r="AW114" i="30"/>
  <c r="AX114" i="30"/>
  <c r="AY114" i="30"/>
  <c r="AZ114" i="30"/>
  <c r="BA114" i="30"/>
  <c r="BB114" i="30"/>
  <c r="BC114" i="30"/>
  <c r="BD114" i="30"/>
  <c r="BE114" i="30"/>
  <c r="BF114" i="30"/>
  <c r="BG114" i="30"/>
  <c r="BH114" i="30"/>
  <c r="BI114" i="30"/>
  <c r="B117" i="30"/>
  <c r="C117"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AG117" i="30"/>
  <c r="AH117" i="30"/>
  <c r="AI117" i="30"/>
  <c r="AJ117" i="30"/>
  <c r="AK117" i="30"/>
  <c r="AL117" i="30"/>
  <c r="AM117" i="30"/>
  <c r="AN117" i="30"/>
  <c r="AO117" i="30"/>
  <c r="AP117" i="30"/>
  <c r="AQ117" i="30"/>
  <c r="AR117" i="30"/>
  <c r="AS117" i="30"/>
  <c r="AT117" i="30"/>
  <c r="AU117" i="30"/>
  <c r="AV117" i="30"/>
  <c r="AW117" i="30"/>
  <c r="AX117" i="30"/>
  <c r="AY117" i="30"/>
  <c r="AZ117" i="30"/>
  <c r="BA117" i="30"/>
  <c r="BB117" i="30"/>
  <c r="BC117" i="30"/>
  <c r="BD117" i="30"/>
  <c r="BE117" i="30"/>
  <c r="BF117" i="30"/>
  <c r="BG117" i="30"/>
  <c r="BH117" i="30"/>
  <c r="BI117" i="30"/>
  <c r="B120" i="30"/>
  <c r="C120"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AG120" i="30"/>
  <c r="AH120" i="30"/>
  <c r="AI120" i="30"/>
  <c r="AJ120" i="30"/>
  <c r="AK120" i="30"/>
  <c r="AL120" i="30"/>
  <c r="AM120" i="30"/>
  <c r="AN120" i="30"/>
  <c r="AO120" i="30"/>
  <c r="AP120" i="30"/>
  <c r="AQ120" i="30"/>
  <c r="AR120" i="30"/>
  <c r="AS120" i="30"/>
  <c r="AT120" i="30"/>
  <c r="AU120" i="30"/>
  <c r="AV120" i="30"/>
  <c r="AW120" i="30"/>
  <c r="AX120" i="30"/>
  <c r="AY120" i="30"/>
  <c r="AZ120" i="30"/>
  <c r="BA120" i="30"/>
  <c r="BB120" i="30"/>
  <c r="BC120" i="30"/>
  <c r="BD120" i="30"/>
  <c r="BE120" i="30"/>
  <c r="BF120" i="30"/>
  <c r="BG120" i="30"/>
  <c r="BH120" i="30"/>
  <c r="BI120" i="30"/>
  <c r="B123" i="30"/>
  <c r="C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AG123" i="30"/>
  <c r="AH123" i="30"/>
  <c r="AI123" i="30"/>
  <c r="AJ123" i="30"/>
  <c r="AK123" i="30"/>
  <c r="AL123" i="30"/>
  <c r="AM123" i="30"/>
  <c r="AN123" i="30"/>
  <c r="AO123" i="30"/>
  <c r="AP123" i="30"/>
  <c r="AQ123" i="30"/>
  <c r="AR123" i="30"/>
  <c r="AS123" i="30"/>
  <c r="AT123" i="30"/>
  <c r="AU123" i="30"/>
  <c r="AV123" i="30"/>
  <c r="AW123" i="30"/>
  <c r="AX123" i="30"/>
  <c r="AY123" i="30"/>
  <c r="AZ123" i="30"/>
  <c r="BA123" i="30"/>
  <c r="BB123" i="30"/>
  <c r="BC123" i="30"/>
  <c r="BD123" i="30"/>
  <c r="BE123" i="30"/>
  <c r="BF123" i="30"/>
  <c r="BG123" i="30"/>
  <c r="BH123" i="30"/>
  <c r="BI123" i="30"/>
  <c r="B126" i="30"/>
  <c r="C126"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AG126" i="30"/>
  <c r="AH126" i="30"/>
  <c r="AI126" i="30"/>
  <c r="AJ126" i="30"/>
  <c r="AK126" i="30"/>
  <c r="AL126" i="30"/>
  <c r="AM126" i="30"/>
  <c r="AN126" i="30"/>
  <c r="AO126" i="30"/>
  <c r="AP126" i="30"/>
  <c r="AQ126" i="30"/>
  <c r="AR126" i="30"/>
  <c r="AS126" i="30"/>
  <c r="AT126" i="30"/>
  <c r="AU126" i="30"/>
  <c r="AV126" i="30"/>
  <c r="AW126" i="30"/>
  <c r="AX126" i="30"/>
  <c r="AY126" i="30"/>
  <c r="AZ126" i="30"/>
  <c r="BA126" i="30"/>
  <c r="BB126" i="30"/>
  <c r="BC126" i="30"/>
  <c r="BD126" i="30"/>
  <c r="BE126" i="30"/>
  <c r="BF126" i="30"/>
  <c r="BG126" i="30"/>
  <c r="BH126" i="30"/>
  <c r="BI126" i="30"/>
  <c r="B129" i="30"/>
  <c r="C129"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AG129" i="30"/>
  <c r="AH129" i="30"/>
  <c r="AI129" i="30"/>
  <c r="AJ129" i="30"/>
  <c r="AK129" i="30"/>
  <c r="AL129" i="30"/>
  <c r="AM129" i="30"/>
  <c r="AN129" i="30"/>
  <c r="AO129" i="30"/>
  <c r="AP129" i="30"/>
  <c r="AQ129" i="30"/>
  <c r="AR129" i="30"/>
  <c r="AS129" i="30"/>
  <c r="AT129" i="30"/>
  <c r="AU129" i="30"/>
  <c r="AV129" i="30"/>
  <c r="AW129" i="30"/>
  <c r="AX129" i="30"/>
  <c r="AY129" i="30"/>
  <c r="AZ129" i="30"/>
  <c r="BA129" i="30"/>
  <c r="BB129" i="30"/>
  <c r="BC129" i="30"/>
  <c r="BD129" i="30"/>
  <c r="BE129" i="30"/>
  <c r="BF129" i="30"/>
  <c r="BG129" i="30"/>
  <c r="BH129" i="30"/>
  <c r="BI129" i="30"/>
  <c r="B132" i="30"/>
  <c r="C132"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AG132" i="30"/>
  <c r="AH132" i="30"/>
  <c r="AI132" i="30"/>
  <c r="AJ132" i="30"/>
  <c r="AK132" i="30"/>
  <c r="AL132" i="30"/>
  <c r="AM132" i="30"/>
  <c r="AN132" i="30"/>
  <c r="AO132" i="30"/>
  <c r="AP132" i="30"/>
  <c r="AQ132" i="30"/>
  <c r="AR132" i="30"/>
  <c r="AS132" i="30"/>
  <c r="AT132" i="30"/>
  <c r="AU132" i="30"/>
  <c r="AV132" i="30"/>
  <c r="AW132" i="30"/>
  <c r="AX132" i="30"/>
  <c r="AY132" i="30"/>
  <c r="AZ132" i="30"/>
  <c r="BA132" i="30"/>
  <c r="BB132" i="30"/>
  <c r="BC132" i="30"/>
  <c r="BD132" i="30"/>
  <c r="BE132" i="30"/>
  <c r="BF132" i="30"/>
  <c r="BG132" i="30"/>
  <c r="BH132" i="30"/>
  <c r="BI132" i="30"/>
  <c r="B135" i="30"/>
  <c r="C135"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AG135" i="30"/>
  <c r="AH135" i="30"/>
  <c r="AI135" i="30"/>
  <c r="AJ135" i="30"/>
  <c r="AK135" i="30"/>
  <c r="AL135" i="30"/>
  <c r="AM135" i="30"/>
  <c r="AN135" i="30"/>
  <c r="AO135" i="30"/>
  <c r="AP135" i="30"/>
  <c r="AQ135" i="30"/>
  <c r="AR135" i="30"/>
  <c r="AS135" i="30"/>
  <c r="AT135" i="30"/>
  <c r="AU135" i="30"/>
  <c r="AV135" i="30"/>
  <c r="AW135" i="30"/>
  <c r="AX135" i="30"/>
  <c r="AY135" i="30"/>
  <c r="AZ135" i="30"/>
  <c r="BA135" i="30"/>
  <c r="BB135" i="30"/>
  <c r="BC135" i="30"/>
  <c r="BD135" i="30"/>
  <c r="BE135" i="30"/>
  <c r="BF135" i="30"/>
  <c r="BG135" i="30"/>
  <c r="BH135" i="30"/>
  <c r="BI135" i="30"/>
  <c r="B138" i="30"/>
  <c r="C138"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AG138" i="30"/>
  <c r="AH138" i="30"/>
  <c r="AI138" i="30"/>
  <c r="AJ138" i="30"/>
  <c r="AK138" i="30"/>
  <c r="AL138" i="30"/>
  <c r="AM138" i="30"/>
  <c r="AN138" i="30"/>
  <c r="AO138" i="30"/>
  <c r="AP138" i="30"/>
  <c r="AQ138" i="30"/>
  <c r="AR138" i="30"/>
  <c r="AS138" i="30"/>
  <c r="AT138" i="30"/>
  <c r="AU138" i="30"/>
  <c r="AV138" i="30"/>
  <c r="AW138" i="30"/>
  <c r="AX138" i="30"/>
  <c r="AY138" i="30"/>
  <c r="AZ138" i="30"/>
  <c r="BA138" i="30"/>
  <c r="BB138" i="30"/>
  <c r="BC138" i="30"/>
  <c r="BD138" i="30"/>
  <c r="BE138" i="30"/>
  <c r="BF138" i="30"/>
  <c r="BG138" i="30"/>
  <c r="BH138" i="30"/>
  <c r="BI138" i="30"/>
  <c r="B141" i="30"/>
  <c r="C141"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AG141" i="30"/>
  <c r="AH141" i="30"/>
  <c r="AI141" i="30"/>
  <c r="AJ141" i="30"/>
  <c r="AK141" i="30"/>
  <c r="AL141" i="30"/>
  <c r="AM141" i="30"/>
  <c r="AN141" i="30"/>
  <c r="AO141" i="30"/>
  <c r="AP141" i="30"/>
  <c r="AQ141" i="30"/>
  <c r="AR141" i="30"/>
  <c r="AS141" i="30"/>
  <c r="AT141" i="30"/>
  <c r="AU141" i="30"/>
  <c r="AV141" i="30"/>
  <c r="AW141" i="30"/>
  <c r="AX141" i="30"/>
  <c r="AY141" i="30"/>
  <c r="AZ141" i="30"/>
  <c r="BA141" i="30"/>
  <c r="BB141" i="30"/>
  <c r="BC141" i="30"/>
  <c r="BD141" i="30"/>
  <c r="BE141" i="30"/>
  <c r="BF141" i="30"/>
  <c r="BG141" i="30"/>
  <c r="BH141" i="30"/>
  <c r="BI141" i="30"/>
  <c r="B144" i="30"/>
  <c r="C144"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AG144" i="30"/>
  <c r="AH144" i="30"/>
  <c r="AI144" i="30"/>
  <c r="AJ144" i="30"/>
  <c r="AK144" i="30"/>
  <c r="AL144" i="30"/>
  <c r="AM144" i="30"/>
  <c r="AN144" i="30"/>
  <c r="AO144" i="30"/>
  <c r="AP144" i="30"/>
  <c r="AQ144" i="30"/>
  <c r="AR144" i="30"/>
  <c r="AS144" i="30"/>
  <c r="AT144" i="30"/>
  <c r="AU144" i="30"/>
  <c r="AV144" i="30"/>
  <c r="AW144" i="30"/>
  <c r="AX144" i="30"/>
  <c r="AY144" i="30"/>
  <c r="AZ144" i="30"/>
  <c r="BA144" i="30"/>
  <c r="BB144" i="30"/>
  <c r="BC144" i="30"/>
  <c r="BD144" i="30"/>
  <c r="BE144" i="30"/>
  <c r="BF144" i="30"/>
  <c r="BG144" i="30"/>
  <c r="BH144" i="30"/>
  <c r="BI144" i="30"/>
  <c r="B147" i="30"/>
  <c r="C147"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AG147" i="30"/>
  <c r="AH147" i="30"/>
  <c r="AI147" i="30"/>
  <c r="AJ147" i="30"/>
  <c r="AK147" i="30"/>
  <c r="AL147" i="30"/>
  <c r="AM147" i="30"/>
  <c r="AN147" i="30"/>
  <c r="AO147" i="30"/>
  <c r="AP147" i="30"/>
  <c r="AQ147" i="30"/>
  <c r="AR147" i="30"/>
  <c r="AS147" i="30"/>
  <c r="AT147" i="30"/>
  <c r="AU147" i="30"/>
  <c r="AV147" i="30"/>
  <c r="AW147" i="30"/>
  <c r="AX147" i="30"/>
  <c r="AY147" i="30"/>
  <c r="AZ147" i="30"/>
  <c r="BA147" i="30"/>
  <c r="BB147" i="30"/>
  <c r="BC147" i="30"/>
  <c r="BD147" i="30"/>
  <c r="BE147" i="30"/>
  <c r="BF147" i="30"/>
  <c r="BG147" i="30"/>
  <c r="BH147" i="30"/>
  <c r="BI147" i="30"/>
  <c r="B150" i="30"/>
  <c r="C150"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AG150" i="30"/>
  <c r="AH150" i="30"/>
  <c r="AI150" i="30"/>
  <c r="AJ150" i="30"/>
  <c r="AK150" i="30"/>
  <c r="AL150" i="30"/>
  <c r="AM150" i="30"/>
  <c r="AN150" i="30"/>
  <c r="AO150" i="30"/>
  <c r="AP150" i="30"/>
  <c r="AQ150" i="30"/>
  <c r="AR150" i="30"/>
  <c r="AS150" i="30"/>
  <c r="AT150" i="30"/>
  <c r="AU150" i="30"/>
  <c r="AV150" i="30"/>
  <c r="AW150" i="30"/>
  <c r="AX150" i="30"/>
  <c r="AY150" i="30"/>
  <c r="AZ150" i="30"/>
  <c r="BA150" i="30"/>
  <c r="BB150" i="30"/>
  <c r="BC150" i="30"/>
  <c r="BD150" i="30"/>
  <c r="BE150" i="30"/>
  <c r="BF150" i="30"/>
  <c r="BG150" i="30"/>
  <c r="BH150" i="30"/>
  <c r="BI150" i="30"/>
  <c r="B153" i="30"/>
  <c r="C153"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AG153" i="30"/>
  <c r="AH153" i="30"/>
  <c r="AI153" i="30"/>
  <c r="AJ153" i="30"/>
  <c r="AK153" i="30"/>
  <c r="AL153" i="30"/>
  <c r="AM153" i="30"/>
  <c r="AN153" i="30"/>
  <c r="AO153" i="30"/>
  <c r="AP153" i="30"/>
  <c r="AQ153" i="30"/>
  <c r="AR153" i="30"/>
  <c r="AS153" i="30"/>
  <c r="AT153" i="30"/>
  <c r="AU153" i="30"/>
  <c r="AV153" i="30"/>
  <c r="AW153" i="30"/>
  <c r="AX153" i="30"/>
  <c r="AY153" i="30"/>
  <c r="AZ153" i="30"/>
  <c r="BA153" i="30"/>
  <c r="BB153" i="30"/>
  <c r="BC153" i="30"/>
  <c r="BD153" i="30"/>
  <c r="BE153" i="30"/>
  <c r="BF153" i="30"/>
  <c r="BG153" i="30"/>
  <c r="BH153" i="30"/>
  <c r="BI153" i="30"/>
  <c r="B156" i="30"/>
  <c r="C156"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AG156" i="30"/>
  <c r="AH156" i="30"/>
  <c r="AI156" i="30"/>
  <c r="AJ156" i="30"/>
  <c r="AK156" i="30"/>
  <c r="AL156" i="30"/>
  <c r="AM156" i="30"/>
  <c r="AN156" i="30"/>
  <c r="AO156" i="30"/>
  <c r="AP156" i="30"/>
  <c r="AQ156" i="30"/>
  <c r="AR156" i="30"/>
  <c r="AS156" i="30"/>
  <c r="AT156" i="30"/>
  <c r="AU156" i="30"/>
  <c r="AV156" i="30"/>
  <c r="AW156" i="30"/>
  <c r="AX156" i="30"/>
  <c r="AY156" i="30"/>
  <c r="AZ156" i="30"/>
  <c r="BA156" i="30"/>
  <c r="BB156" i="30"/>
  <c r="BC156" i="30"/>
  <c r="BD156" i="30"/>
  <c r="BE156" i="30"/>
  <c r="BF156" i="30"/>
  <c r="BG156" i="30"/>
  <c r="BH156" i="30"/>
  <c r="BI156" i="30"/>
  <c r="B159" i="30"/>
  <c r="C159" i="30"/>
  <c r="D159" i="30"/>
  <c r="E159" i="30"/>
  <c r="F159" i="30"/>
  <c r="G159" i="30"/>
  <c r="H159" i="30"/>
  <c r="I159" i="30"/>
  <c r="J159" i="30"/>
  <c r="K159" i="30"/>
  <c r="L159" i="30"/>
  <c r="M159" i="30"/>
  <c r="N159" i="30"/>
  <c r="O159" i="30"/>
  <c r="P159" i="30"/>
  <c r="Q159" i="30"/>
  <c r="R159" i="30"/>
  <c r="S159" i="30"/>
  <c r="T159" i="30"/>
  <c r="U159" i="30"/>
  <c r="V159" i="30"/>
  <c r="W159" i="30"/>
  <c r="X159" i="30"/>
  <c r="Y159" i="30"/>
  <c r="Z159" i="30"/>
  <c r="AA159" i="30"/>
  <c r="AB159" i="30"/>
  <c r="AC159" i="30"/>
  <c r="AD159" i="30"/>
  <c r="AE159" i="30"/>
  <c r="AF159" i="30"/>
  <c r="AG159" i="30"/>
  <c r="AH159" i="30"/>
  <c r="AI159" i="30"/>
  <c r="AJ159" i="30"/>
  <c r="AK159" i="30"/>
  <c r="AL159" i="30"/>
  <c r="AM159" i="30"/>
  <c r="AN159" i="30"/>
  <c r="AO159" i="30"/>
  <c r="AP159" i="30"/>
  <c r="AQ159" i="30"/>
  <c r="AR159" i="30"/>
  <c r="AS159" i="30"/>
  <c r="AT159" i="30"/>
  <c r="AU159" i="30"/>
  <c r="AV159" i="30"/>
  <c r="AW159" i="30"/>
  <c r="AX159" i="30"/>
  <c r="AY159" i="30"/>
  <c r="AZ159" i="30"/>
  <c r="BA159" i="30"/>
  <c r="BB159" i="30"/>
  <c r="BC159" i="30"/>
  <c r="BD159" i="30"/>
  <c r="BE159" i="30"/>
  <c r="BF159" i="30"/>
  <c r="BG159" i="30"/>
  <c r="BH159" i="30"/>
  <c r="BI159" i="30"/>
  <c r="B162" i="30"/>
  <c r="C162" i="30"/>
  <c r="D162" i="30"/>
  <c r="E162" i="30"/>
  <c r="F162" i="30"/>
  <c r="G162" i="30"/>
  <c r="H162" i="30"/>
  <c r="I162" i="30"/>
  <c r="J162" i="30"/>
  <c r="K162" i="30"/>
  <c r="L162" i="30"/>
  <c r="M162" i="30"/>
  <c r="N162" i="30"/>
  <c r="O162" i="30"/>
  <c r="P162" i="30"/>
  <c r="Q162" i="30"/>
  <c r="R162" i="30"/>
  <c r="S162" i="30"/>
  <c r="T162" i="30"/>
  <c r="U162" i="30"/>
  <c r="V162" i="30"/>
  <c r="W162" i="30"/>
  <c r="X162" i="30"/>
  <c r="Y162" i="30"/>
  <c r="Z162" i="30"/>
  <c r="AA162" i="30"/>
  <c r="AB162" i="30"/>
  <c r="AC162" i="30"/>
  <c r="AD162" i="30"/>
  <c r="AE162" i="30"/>
  <c r="AF162" i="30"/>
  <c r="AG162" i="30"/>
  <c r="AH162" i="30"/>
  <c r="AI162" i="30"/>
  <c r="AJ162" i="30"/>
  <c r="AK162" i="30"/>
  <c r="AL162" i="30"/>
  <c r="AM162" i="30"/>
  <c r="AN162" i="30"/>
  <c r="AO162" i="30"/>
  <c r="AP162" i="30"/>
  <c r="AQ162" i="30"/>
  <c r="AR162" i="30"/>
  <c r="AS162" i="30"/>
  <c r="AT162" i="30"/>
  <c r="AU162" i="30"/>
  <c r="AV162" i="30"/>
  <c r="AW162" i="30"/>
  <c r="AX162" i="30"/>
  <c r="AY162" i="30"/>
  <c r="AZ162" i="30"/>
  <c r="BA162" i="30"/>
  <c r="BB162" i="30"/>
  <c r="BC162" i="30"/>
  <c r="BD162" i="30"/>
  <c r="BE162" i="30"/>
  <c r="BF162" i="30"/>
  <c r="BG162" i="30"/>
  <c r="BH162" i="30"/>
  <c r="BI162" i="30"/>
  <c r="B165" i="30"/>
  <c r="C165" i="30"/>
  <c r="D165" i="30"/>
  <c r="E165" i="30"/>
  <c r="F165" i="30"/>
  <c r="G165" i="30"/>
  <c r="H165" i="30"/>
  <c r="I165" i="30"/>
  <c r="J165" i="30"/>
  <c r="K165" i="30"/>
  <c r="L165" i="30"/>
  <c r="M165" i="30"/>
  <c r="N165" i="30"/>
  <c r="O165" i="30"/>
  <c r="P165" i="30"/>
  <c r="Q165" i="30"/>
  <c r="R165" i="30"/>
  <c r="S165" i="30"/>
  <c r="T165" i="30"/>
  <c r="U165" i="30"/>
  <c r="V165" i="30"/>
  <c r="W165" i="30"/>
  <c r="X165" i="30"/>
  <c r="Y165" i="30"/>
  <c r="Z165" i="30"/>
  <c r="AA165" i="30"/>
  <c r="AB165" i="30"/>
  <c r="AC165" i="30"/>
  <c r="AD165" i="30"/>
  <c r="AE165" i="30"/>
  <c r="AF165" i="30"/>
  <c r="AG165" i="30"/>
  <c r="AH165" i="30"/>
  <c r="AI165" i="30"/>
  <c r="AJ165" i="30"/>
  <c r="AK165" i="30"/>
  <c r="AL165" i="30"/>
  <c r="AM165" i="30"/>
  <c r="AN165" i="30"/>
  <c r="AO165" i="30"/>
  <c r="AP165" i="30"/>
  <c r="AQ165" i="30"/>
  <c r="AR165" i="30"/>
  <c r="AS165" i="30"/>
  <c r="AT165" i="30"/>
  <c r="AU165" i="30"/>
  <c r="AV165" i="30"/>
  <c r="AW165" i="30"/>
  <c r="AX165" i="30"/>
  <c r="AY165" i="30"/>
  <c r="AZ165" i="30"/>
  <c r="BA165" i="30"/>
  <c r="BB165" i="30"/>
  <c r="BC165" i="30"/>
  <c r="BD165" i="30"/>
  <c r="BE165" i="30"/>
  <c r="BF165" i="30"/>
  <c r="BG165" i="30"/>
  <c r="BH165" i="30"/>
  <c r="BI165" i="30"/>
  <c r="B168" i="30"/>
  <c r="C168" i="30"/>
  <c r="D168" i="30"/>
  <c r="E168" i="30"/>
  <c r="F168" i="30"/>
  <c r="G168" i="30"/>
  <c r="H168" i="30"/>
  <c r="I168" i="30"/>
  <c r="J168" i="30"/>
  <c r="K168" i="30"/>
  <c r="L168" i="30"/>
  <c r="M168" i="30"/>
  <c r="N168" i="30"/>
  <c r="O168" i="30"/>
  <c r="P168" i="30"/>
  <c r="Q168" i="30"/>
  <c r="R168" i="30"/>
  <c r="S168" i="30"/>
  <c r="T168" i="30"/>
  <c r="U168" i="30"/>
  <c r="V168" i="30"/>
  <c r="W168" i="30"/>
  <c r="X168" i="30"/>
  <c r="Y168" i="30"/>
  <c r="Z168" i="30"/>
  <c r="AA168" i="30"/>
  <c r="AB168" i="30"/>
  <c r="AC168" i="30"/>
  <c r="AD168" i="30"/>
  <c r="AE168" i="30"/>
  <c r="AF168" i="30"/>
  <c r="AG168" i="30"/>
  <c r="AH168" i="30"/>
  <c r="AI168" i="30"/>
  <c r="AJ168" i="30"/>
  <c r="AK168" i="30"/>
  <c r="AL168" i="30"/>
  <c r="AM168" i="30"/>
  <c r="AN168" i="30"/>
  <c r="AO168" i="30"/>
  <c r="AP168" i="30"/>
  <c r="AQ168" i="30"/>
  <c r="AR168" i="30"/>
  <c r="AS168" i="30"/>
  <c r="AT168" i="30"/>
  <c r="AU168" i="30"/>
  <c r="AV168" i="30"/>
  <c r="AW168" i="30"/>
  <c r="AX168" i="30"/>
  <c r="AY168" i="30"/>
  <c r="AZ168" i="30"/>
  <c r="BA168" i="30"/>
  <c r="BB168" i="30"/>
  <c r="BC168" i="30"/>
  <c r="BD168" i="30"/>
  <c r="BE168" i="30"/>
  <c r="BF168" i="30"/>
  <c r="BG168" i="30"/>
  <c r="BH168" i="30"/>
  <c r="BI168"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AF171" i="30"/>
  <c r="AG171" i="30"/>
  <c r="AH171" i="30"/>
  <c r="AI171" i="30"/>
  <c r="AJ171" i="30"/>
  <c r="AK171" i="30"/>
  <c r="AL171" i="30"/>
  <c r="AM171" i="30"/>
  <c r="AN171" i="30"/>
  <c r="AO171" i="30"/>
  <c r="AP171" i="30"/>
  <c r="AQ171" i="30"/>
  <c r="AR171" i="30"/>
  <c r="AS171" i="30"/>
  <c r="AT171" i="30"/>
  <c r="AU171" i="30"/>
  <c r="AV171" i="30"/>
  <c r="AW171" i="30"/>
  <c r="AX171" i="30"/>
  <c r="AY171" i="30"/>
  <c r="AZ171" i="30"/>
  <c r="BA171" i="30"/>
  <c r="BB171" i="30"/>
  <c r="BC171" i="30"/>
  <c r="BD171" i="30"/>
  <c r="BE171" i="30"/>
  <c r="BF171" i="30"/>
  <c r="BG171" i="30"/>
  <c r="BH171" i="30"/>
  <c r="BI171"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AF174" i="30"/>
  <c r="AG174" i="30"/>
  <c r="AH174" i="30"/>
  <c r="AI174" i="30"/>
  <c r="AJ174" i="30"/>
  <c r="AK174" i="30"/>
  <c r="AL174" i="30"/>
  <c r="AM174" i="30"/>
  <c r="AN174" i="30"/>
  <c r="AO174" i="30"/>
  <c r="AP174" i="30"/>
  <c r="AQ174" i="30"/>
  <c r="AR174" i="30"/>
  <c r="AS174" i="30"/>
  <c r="AT174" i="30"/>
  <c r="AU174" i="30"/>
  <c r="AV174" i="30"/>
  <c r="AW174" i="30"/>
  <c r="AX174" i="30"/>
  <c r="AY174" i="30"/>
  <c r="AZ174" i="30"/>
  <c r="BA174" i="30"/>
  <c r="BB174" i="30"/>
  <c r="BC174" i="30"/>
  <c r="BD174" i="30"/>
  <c r="BE174" i="30"/>
  <c r="BF174" i="30"/>
  <c r="BG174" i="30"/>
  <c r="BH174" i="30"/>
  <c r="BI174" i="30"/>
  <c r="B177" i="30"/>
  <c r="C177" i="30"/>
  <c r="D177" i="30"/>
  <c r="E177" i="30"/>
  <c r="F177" i="30"/>
  <c r="G177" i="30"/>
  <c r="H177" i="30"/>
  <c r="I177" i="30"/>
  <c r="J177" i="30"/>
  <c r="K177" i="30"/>
  <c r="L177" i="30"/>
  <c r="M177" i="30"/>
  <c r="N177" i="30"/>
  <c r="O177" i="30"/>
  <c r="P177" i="30"/>
  <c r="Q177" i="30"/>
  <c r="R177" i="30"/>
  <c r="S177" i="30"/>
  <c r="T177" i="30"/>
  <c r="U177" i="30"/>
  <c r="V177" i="30"/>
  <c r="W177" i="30"/>
  <c r="X177" i="30"/>
  <c r="Y177" i="30"/>
  <c r="Z177" i="30"/>
  <c r="AA177" i="30"/>
  <c r="AB177" i="30"/>
  <c r="AC177" i="30"/>
  <c r="AD177" i="30"/>
  <c r="AE177" i="30"/>
  <c r="AF177" i="30"/>
  <c r="AG177" i="30"/>
  <c r="AH177" i="30"/>
  <c r="AI177" i="30"/>
  <c r="AJ177" i="30"/>
  <c r="AK177" i="30"/>
  <c r="AL177" i="30"/>
  <c r="AM177" i="30"/>
  <c r="AN177" i="30"/>
  <c r="AO177" i="30"/>
  <c r="AP177" i="30"/>
  <c r="AQ177" i="30"/>
  <c r="AR177" i="30"/>
  <c r="AS177" i="30"/>
  <c r="AT177" i="30"/>
  <c r="AU177" i="30"/>
  <c r="AV177" i="30"/>
  <c r="AW177" i="30"/>
  <c r="AX177" i="30"/>
  <c r="AY177" i="30"/>
  <c r="AZ177" i="30"/>
  <c r="BA177" i="30"/>
  <c r="BB177" i="30"/>
  <c r="BC177" i="30"/>
  <c r="BD177" i="30"/>
  <c r="BE177" i="30"/>
  <c r="BF177" i="30"/>
  <c r="BG177" i="30"/>
  <c r="BH177" i="30"/>
  <c r="BI177" i="30"/>
  <c r="B180" i="30"/>
  <c r="C180" i="30"/>
  <c r="D180" i="30"/>
  <c r="E180" i="30"/>
  <c r="F180" i="30"/>
  <c r="G180" i="30"/>
  <c r="H180" i="30"/>
  <c r="I180" i="30"/>
  <c r="J180" i="30"/>
  <c r="K180" i="30"/>
  <c r="L180" i="30"/>
  <c r="M180" i="30"/>
  <c r="N180" i="30"/>
  <c r="O180" i="30"/>
  <c r="P180" i="30"/>
  <c r="Q180" i="30"/>
  <c r="R180" i="30"/>
  <c r="S180" i="30"/>
  <c r="T180" i="30"/>
  <c r="U180" i="30"/>
  <c r="V180" i="30"/>
  <c r="W180" i="30"/>
  <c r="X180" i="30"/>
  <c r="Y180" i="30"/>
  <c r="Z180" i="30"/>
  <c r="AA180" i="30"/>
  <c r="AB180" i="30"/>
  <c r="AC180" i="30"/>
  <c r="AD180" i="30"/>
  <c r="AE180" i="30"/>
  <c r="AF180" i="30"/>
  <c r="AG180" i="30"/>
  <c r="AH180" i="30"/>
  <c r="AI180" i="30"/>
  <c r="AJ180" i="30"/>
  <c r="AK180" i="30"/>
  <c r="AL180" i="30"/>
  <c r="AM180" i="30"/>
  <c r="AN180" i="30"/>
  <c r="AO180" i="30"/>
  <c r="AP180" i="30"/>
  <c r="AQ180" i="30"/>
  <c r="AR180" i="30"/>
  <c r="AS180" i="30"/>
  <c r="AT180" i="30"/>
  <c r="AU180" i="30"/>
  <c r="AV180" i="30"/>
  <c r="AW180" i="30"/>
  <c r="AX180" i="30"/>
  <c r="AY180" i="30"/>
  <c r="AZ180" i="30"/>
  <c r="BA180" i="30"/>
  <c r="BB180" i="30"/>
  <c r="BC180" i="30"/>
  <c r="BD180" i="30"/>
  <c r="BE180" i="30"/>
  <c r="BF180" i="30"/>
  <c r="BG180" i="30"/>
  <c r="BH180" i="30"/>
  <c r="BI180" i="30"/>
  <c r="B183" i="30"/>
  <c r="C183" i="30"/>
  <c r="D183" i="30"/>
  <c r="E183" i="30"/>
  <c r="F183" i="30"/>
  <c r="G183" i="30"/>
  <c r="H183" i="30"/>
  <c r="I183" i="30"/>
  <c r="J183" i="30"/>
  <c r="K183" i="30"/>
  <c r="L183" i="30"/>
  <c r="M183" i="30"/>
  <c r="N183" i="30"/>
  <c r="O183" i="30"/>
  <c r="P183" i="30"/>
  <c r="Q183" i="30"/>
  <c r="R183" i="30"/>
  <c r="S183" i="30"/>
  <c r="T183" i="30"/>
  <c r="U183" i="30"/>
  <c r="V183" i="30"/>
  <c r="W183" i="30"/>
  <c r="X183" i="30"/>
  <c r="Y183" i="30"/>
  <c r="Z183" i="30"/>
  <c r="AA183" i="30"/>
  <c r="AB183" i="30"/>
  <c r="AC183" i="30"/>
  <c r="AD183" i="30"/>
  <c r="AE183" i="30"/>
  <c r="AF183" i="30"/>
  <c r="AG183" i="30"/>
  <c r="AH183" i="30"/>
  <c r="AI183" i="30"/>
  <c r="AJ183" i="30"/>
  <c r="AK183" i="30"/>
  <c r="AL183" i="30"/>
  <c r="AM183" i="30"/>
  <c r="AN183" i="30"/>
  <c r="AO183" i="30"/>
  <c r="AP183" i="30"/>
  <c r="AQ183" i="30"/>
  <c r="AR183" i="30"/>
  <c r="AS183" i="30"/>
  <c r="AT183" i="30"/>
  <c r="AU183" i="30"/>
  <c r="AV183" i="30"/>
  <c r="AW183" i="30"/>
  <c r="AX183" i="30"/>
  <c r="AY183" i="30"/>
  <c r="AZ183" i="30"/>
  <c r="BA183" i="30"/>
  <c r="BB183" i="30"/>
  <c r="BC183" i="30"/>
  <c r="BD183" i="30"/>
  <c r="BE183" i="30"/>
  <c r="BF183" i="30"/>
  <c r="BG183" i="30"/>
  <c r="BH183" i="30"/>
  <c r="BI183" i="30"/>
  <c r="J11" i="28"/>
  <c r="J17" i="28"/>
  <c r="J23" i="28"/>
  <c r="J29" i="28"/>
  <c r="J35" i="28"/>
  <c r="J41" i="28"/>
  <c r="J47" i="28"/>
  <c r="J53" i="28"/>
  <c r="J59" i="28"/>
  <c r="J65" i="28"/>
  <c r="J71" i="28"/>
  <c r="J77" i="28"/>
  <c r="J83" i="28"/>
  <c r="J89" i="28"/>
  <c r="J95" i="28"/>
  <c r="J101" i="28"/>
  <c r="J107" i="28"/>
  <c r="J113" i="28"/>
  <c r="J119" i="28"/>
  <c r="J125" i="28"/>
  <c r="H41" i="33"/>
  <c r="H42" i="33" s="1"/>
  <c r="H43" i="33" s="1"/>
  <c r="H46" i="33"/>
  <c r="H47" i="33" s="1"/>
  <c r="H48" i="33" s="1"/>
  <c r="BJ37" i="30" l="1"/>
  <c r="BJ58" i="30"/>
  <c r="BJ34" i="30"/>
  <c r="B58" i="28"/>
  <c r="N58" i="28" s="1"/>
  <c r="C58" i="28"/>
  <c r="O58" i="28" s="1"/>
  <c r="D58" i="28"/>
  <c r="P58" i="28" s="1"/>
  <c r="BJ32" i="30"/>
  <c r="BJ19" i="30"/>
  <c r="B94" i="28"/>
  <c r="N94" i="28" s="1"/>
  <c r="C94" i="28"/>
  <c r="O94" i="28" s="1"/>
  <c r="C76" i="28"/>
  <c r="O76" i="28" s="1"/>
  <c r="D94" i="28"/>
  <c r="P94" i="28" s="1"/>
  <c r="B12" i="28"/>
  <c r="N12" i="28" s="1"/>
  <c r="BJ84" i="30"/>
  <c r="BJ59" i="30"/>
  <c r="C112" i="28"/>
  <c r="O112" i="28" s="1"/>
  <c r="BJ42" i="30"/>
  <c r="BJ17" i="30"/>
  <c r="B118" i="28"/>
  <c r="N118" i="28" s="1"/>
  <c r="C124" i="28"/>
  <c r="O124" i="28" s="1"/>
  <c r="C10" i="28"/>
  <c r="O10" i="28" s="1"/>
  <c r="G17" i="28"/>
  <c r="D17" i="28" s="1"/>
  <c r="P17" i="28" s="1"/>
  <c r="C16" i="28"/>
  <c r="O16" i="28" s="1"/>
  <c r="B22" i="28"/>
  <c r="N22" i="28" s="1"/>
  <c r="C22" i="28"/>
  <c r="O22" i="28" s="1"/>
  <c r="D46" i="28"/>
  <c r="P46" i="28" s="1"/>
  <c r="BJ48" i="30"/>
  <c r="C52" i="28"/>
  <c r="O52" i="28" s="1"/>
  <c r="E82" i="28"/>
  <c r="Q82" i="28" s="1"/>
  <c r="D10" i="28"/>
  <c r="P10" i="28" s="1"/>
  <c r="E46" i="28"/>
  <c r="Q46" i="28" s="1"/>
  <c r="C88" i="28"/>
  <c r="O88" i="28" s="1"/>
  <c r="E10" i="28"/>
  <c r="Q10" i="28" s="1"/>
  <c r="E94" i="28"/>
  <c r="Q94" i="28" s="1"/>
  <c r="D22" i="28"/>
  <c r="P22" i="28" s="1"/>
  <c r="E58" i="28"/>
  <c r="Q58" i="28" s="1"/>
  <c r="C100" i="28"/>
  <c r="O100" i="28" s="1"/>
  <c r="E22" i="28"/>
  <c r="Q22" i="28" s="1"/>
  <c r="C64" i="28"/>
  <c r="O64" i="28" s="1"/>
  <c r="B106" i="28"/>
  <c r="N106" i="28" s="1"/>
  <c r="C28" i="28"/>
  <c r="O28" i="28" s="1"/>
  <c r="B70" i="28"/>
  <c r="N70" i="28" s="1"/>
  <c r="C106" i="28"/>
  <c r="O106" i="28" s="1"/>
  <c r="B34" i="28"/>
  <c r="N34" i="28" s="1"/>
  <c r="C70" i="28"/>
  <c r="O70" i="28" s="1"/>
  <c r="D106" i="28"/>
  <c r="P106" i="28" s="1"/>
  <c r="C34" i="28"/>
  <c r="O34" i="28" s="1"/>
  <c r="D70" i="28"/>
  <c r="P70" i="28" s="1"/>
  <c r="E106" i="28"/>
  <c r="Q106" i="28" s="1"/>
  <c r="D34" i="28"/>
  <c r="P34" i="28" s="1"/>
  <c r="E70" i="28"/>
  <c r="Q70" i="28" s="1"/>
  <c r="E34" i="28"/>
  <c r="Q34" i="28" s="1"/>
  <c r="C40" i="28"/>
  <c r="O40" i="28" s="1"/>
  <c r="B82" i="28"/>
  <c r="N82" i="28" s="1"/>
  <c r="C118" i="28"/>
  <c r="O118" i="28" s="1"/>
  <c r="B46" i="28"/>
  <c r="N46" i="28" s="1"/>
  <c r="C82" i="28"/>
  <c r="O82" i="28" s="1"/>
  <c r="D118" i="28"/>
  <c r="P118" i="28" s="1"/>
  <c r="B10" i="28"/>
  <c r="N10" i="28" s="1"/>
  <c r="D82" i="28"/>
  <c r="P82" i="28" s="1"/>
  <c r="E118" i="28"/>
  <c r="Q118" i="28" s="1"/>
  <c r="CJ6" i="33"/>
  <c r="CK6" i="33" s="1"/>
  <c r="AF6" i="33" s="1"/>
  <c r="CJ5" i="33"/>
  <c r="CK5" i="33" s="1"/>
  <c r="BW5" i="33" s="1"/>
  <c r="CJ4" i="33"/>
  <c r="CK4" i="33" s="1"/>
  <c r="AC4" i="33" s="1"/>
  <c r="CJ3" i="33"/>
  <c r="CK3" i="33" s="1"/>
  <c r="AS3" i="33" s="1"/>
  <c r="D16" i="28"/>
  <c r="P16" i="28" s="1"/>
  <c r="D28" i="28"/>
  <c r="P28" i="28" s="1"/>
  <c r="D40" i="28"/>
  <c r="P40" i="28" s="1"/>
  <c r="D52" i="28"/>
  <c r="P52" i="28" s="1"/>
  <c r="D64" i="28"/>
  <c r="P64" i="28" s="1"/>
  <c r="D76" i="28"/>
  <c r="P76" i="28" s="1"/>
  <c r="D88" i="28"/>
  <c r="P88" i="28" s="1"/>
  <c r="D100" i="28"/>
  <c r="P100" i="28" s="1"/>
  <c r="D112" i="28"/>
  <c r="P112" i="28" s="1"/>
  <c r="E16" i="28"/>
  <c r="Q16" i="28" s="1"/>
  <c r="E28" i="28"/>
  <c r="Q28" i="28" s="1"/>
  <c r="E40" i="28"/>
  <c r="Q40" i="28" s="1"/>
  <c r="E52" i="28"/>
  <c r="Q52" i="28" s="1"/>
  <c r="E64" i="28"/>
  <c r="Q64" i="28" s="1"/>
  <c r="E76" i="28"/>
  <c r="Q76" i="28" s="1"/>
  <c r="E88" i="28"/>
  <c r="Q88" i="28" s="1"/>
  <c r="E100" i="28"/>
  <c r="Q100" i="28" s="1"/>
  <c r="E112" i="28"/>
  <c r="Q112" i="28" s="1"/>
  <c r="B13" i="28"/>
  <c r="N13" i="28" s="1"/>
  <c r="B16" i="28"/>
  <c r="N16" i="28" s="1"/>
  <c r="B28" i="28"/>
  <c r="N28" i="28" s="1"/>
  <c r="B40" i="28"/>
  <c r="N40" i="28" s="1"/>
  <c r="B52" i="28"/>
  <c r="N52" i="28" s="1"/>
  <c r="B64" i="28"/>
  <c r="N64" i="28" s="1"/>
  <c r="B76" i="28"/>
  <c r="N76" i="28" s="1"/>
  <c r="B88" i="28"/>
  <c r="N88" i="28" s="1"/>
  <c r="B100" i="28"/>
  <c r="N100" i="28" s="1"/>
  <c r="B112" i="28"/>
  <c r="N112" i="28" s="1"/>
  <c r="BJ92" i="30"/>
  <c r="BJ89" i="30"/>
  <c r="BJ87" i="30"/>
  <c r="BJ83" i="30"/>
  <c r="BJ79" i="30"/>
  <c r="BJ74" i="30"/>
  <c r="BJ65" i="30"/>
  <c r="BJ62" i="30"/>
  <c r="BJ55" i="30"/>
  <c r="BJ53" i="30"/>
  <c r="BJ51" i="30"/>
  <c r="BJ36" i="30"/>
  <c r="BJ20" i="30"/>
  <c r="BJ10" i="30"/>
  <c r="BJ4" i="30"/>
  <c r="C12" i="28"/>
  <c r="O12" i="28" s="1"/>
  <c r="D12" i="28"/>
  <c r="P12" i="28" s="1"/>
  <c r="E12" i="28"/>
  <c r="Q12" i="28" s="1"/>
  <c r="H23" i="28"/>
  <c r="D23" i="28"/>
  <c r="P23" i="28" s="1"/>
  <c r="A28" i="28"/>
  <c r="G24" i="28"/>
  <c r="E24" i="28" s="1"/>
  <c r="Q24" i="28" s="1"/>
  <c r="BJ72" i="30"/>
  <c r="BJ39" i="30"/>
  <c r="BJ26" i="30"/>
  <c r="BJ8" i="30"/>
  <c r="G25" i="28"/>
  <c r="BJ91" i="30"/>
  <c r="BJ80" i="30"/>
  <c r="BJ73" i="30"/>
  <c r="BJ45" i="30"/>
  <c r="BJ93" i="30"/>
  <c r="BJ12" i="30"/>
  <c r="BJ86" i="30"/>
  <c r="BJ81" i="30"/>
  <c r="BJ75" i="30"/>
  <c r="BJ68" i="30"/>
  <c r="BJ61" i="30"/>
  <c r="BJ56" i="30"/>
  <c r="BJ50" i="30"/>
  <c r="BJ90" i="30"/>
  <c r="BJ64" i="30"/>
  <c r="BJ41" i="30"/>
  <c r="BJ40" i="30"/>
  <c r="BJ5" i="30"/>
  <c r="BJ7" i="30"/>
  <c r="BJ76" i="30"/>
  <c r="BJ66" i="30"/>
  <c r="BS5" i="33"/>
  <c r="BJ54" i="30"/>
  <c r="BJ52" i="30"/>
  <c r="BJ28" i="30"/>
  <c r="BJ29" i="30"/>
  <c r="BJ88" i="30"/>
  <c r="BJ82" i="30"/>
  <c r="BJ77" i="30"/>
  <c r="BJ78" i="30"/>
  <c r="BJ71" i="30"/>
  <c r="BJ70" i="30"/>
  <c r="BJ60" i="30"/>
  <c r="BJ46" i="30"/>
  <c r="BJ35" i="30"/>
  <c r="BJ22" i="30"/>
  <c r="BJ23" i="30"/>
  <c r="BJ24" i="30"/>
  <c r="BJ18" i="30"/>
  <c r="BJ16" i="30"/>
  <c r="BJ11" i="30"/>
  <c r="BJ6" i="30"/>
  <c r="BJ30" i="30"/>
  <c r="BJ47" i="30"/>
  <c r="BJ67" i="30"/>
  <c r="BJ69" i="30"/>
  <c r="BJ49" i="30"/>
  <c r="BJ43" i="30"/>
  <c r="BJ44" i="30"/>
  <c r="BJ38" i="30"/>
  <c r="BJ33" i="30"/>
  <c r="BJ31" i="30"/>
  <c r="BJ27" i="30"/>
  <c r="BJ25" i="30"/>
  <c r="BJ21" i="30"/>
  <c r="BJ15" i="30"/>
  <c r="BJ14" i="30"/>
  <c r="BJ13" i="30"/>
  <c r="BJ9" i="30"/>
  <c r="E11" i="28"/>
  <c r="Q11" i="28" s="1"/>
  <c r="BJ57" i="30"/>
  <c r="BJ85" i="30"/>
  <c r="BJ63" i="30"/>
  <c r="G19" i="28"/>
  <c r="G18" i="28"/>
  <c r="AD5" i="33"/>
  <c r="E13" i="28"/>
  <c r="Q13" i="28" s="1"/>
  <c r="H13" i="28"/>
  <c r="D13" i="28"/>
  <c r="P13" i="28" s="1"/>
  <c r="H11" i="28"/>
  <c r="E23" i="28"/>
  <c r="Q23" i="28" s="1"/>
  <c r="C13" i="28"/>
  <c r="O13" i="28" s="1"/>
  <c r="AL14" i="31"/>
  <c r="AL15" i="31" s="1"/>
  <c r="N14" i="31"/>
  <c r="N15" i="31" s="1"/>
  <c r="AV32" i="31"/>
  <c r="AV33" i="31" s="1"/>
  <c r="AY92" i="31"/>
  <c r="AY93" i="31" s="1"/>
  <c r="AI92" i="31"/>
  <c r="AI93" i="31" s="1"/>
  <c r="S92" i="31"/>
  <c r="S93" i="31" s="1"/>
  <c r="C92" i="31"/>
  <c r="C93" i="31" s="1"/>
  <c r="BH89" i="31"/>
  <c r="BH90" i="31" s="1"/>
  <c r="AR89" i="31"/>
  <c r="AR90" i="31" s="1"/>
  <c r="T89" i="31"/>
  <c r="T90" i="31" s="1"/>
  <c r="D89" i="31"/>
  <c r="D90" i="31" s="1"/>
  <c r="BI86" i="31"/>
  <c r="BI87" i="31" s="1"/>
  <c r="AS86" i="31"/>
  <c r="AS87" i="31" s="1"/>
  <c r="AC86" i="31"/>
  <c r="AC87" i="31" s="1"/>
  <c r="M86" i="31"/>
  <c r="M87" i="31" s="1"/>
  <c r="AT83" i="31"/>
  <c r="AT84" i="31" s="1"/>
  <c r="AD83" i="31"/>
  <c r="AD84" i="31" s="1"/>
  <c r="N83" i="31"/>
  <c r="N84" i="31" s="1"/>
  <c r="BC80" i="31"/>
  <c r="BC81" i="31" s="1"/>
  <c r="AM80" i="31"/>
  <c r="AM81" i="31" s="1"/>
  <c r="W80" i="31"/>
  <c r="W81" i="31" s="1"/>
  <c r="G80" i="31"/>
  <c r="G81" i="31" s="1"/>
  <c r="AV77" i="31"/>
  <c r="AV78" i="31" s="1"/>
  <c r="AF77" i="31"/>
  <c r="AF78" i="31" s="1"/>
  <c r="P77" i="31"/>
  <c r="P78" i="31" s="1"/>
  <c r="AW74" i="31"/>
  <c r="AW75" i="31" s="1"/>
  <c r="AG74" i="31"/>
  <c r="AG75" i="31" s="1"/>
  <c r="Q74" i="31"/>
  <c r="Q75" i="31" s="1"/>
  <c r="BG92" i="31"/>
  <c r="BG93" i="31" s="1"/>
  <c r="AQ92" i="31"/>
  <c r="AQ93" i="31" s="1"/>
  <c r="AA92" i="31"/>
  <c r="AA93" i="31" s="1"/>
  <c r="K92" i="31"/>
  <c r="K93" i="31" s="1"/>
  <c r="AZ89" i="31"/>
  <c r="AZ90" i="31" s="1"/>
  <c r="AJ89" i="31"/>
  <c r="AJ90" i="31" s="1"/>
  <c r="AB89" i="31"/>
  <c r="AB90" i="31" s="1"/>
  <c r="L89" i="31"/>
  <c r="L90" i="31" s="1"/>
  <c r="BA86" i="31"/>
  <c r="BA87" i="31" s="1"/>
  <c r="AK86" i="31"/>
  <c r="AK87" i="31" s="1"/>
  <c r="U86" i="31"/>
  <c r="U87" i="31" s="1"/>
  <c r="E86" i="31"/>
  <c r="E87" i="31" s="1"/>
  <c r="BB83" i="31"/>
  <c r="BB84" i="31" s="1"/>
  <c r="AL83" i="31"/>
  <c r="AL84" i="31" s="1"/>
  <c r="V83" i="31"/>
  <c r="V84" i="31" s="1"/>
  <c r="F83" i="31"/>
  <c r="F84" i="31" s="1"/>
  <c r="AU80" i="31"/>
  <c r="AU81" i="31" s="1"/>
  <c r="AE80" i="31"/>
  <c r="AE81" i="31" s="1"/>
  <c r="O80" i="31"/>
  <c r="O81" i="31" s="1"/>
  <c r="BD77" i="31"/>
  <c r="BD78" i="31" s="1"/>
  <c r="AN77" i="31"/>
  <c r="AN78" i="31" s="1"/>
  <c r="X77" i="31"/>
  <c r="X78" i="31" s="1"/>
  <c r="H77" i="31"/>
  <c r="H78" i="31" s="1"/>
  <c r="BE74" i="31"/>
  <c r="BE75" i="31" s="1"/>
  <c r="AO74" i="31"/>
  <c r="AO75" i="31" s="1"/>
  <c r="Y74" i="31"/>
  <c r="Y75" i="31" s="1"/>
  <c r="BF71" i="31"/>
  <c r="BF72" i="31" s="1"/>
  <c r="AX71" i="31"/>
  <c r="AX72" i="31" s="1"/>
  <c r="AH71" i="31"/>
  <c r="AH72" i="31" s="1"/>
  <c r="R71" i="31"/>
  <c r="R72" i="31" s="1"/>
  <c r="AY68" i="31"/>
  <c r="AY69" i="31" s="1"/>
  <c r="AI68" i="31"/>
  <c r="AI69" i="31" s="1"/>
  <c r="S68" i="31"/>
  <c r="S69" i="31" s="1"/>
  <c r="K68" i="31"/>
  <c r="K69" i="31" s="1"/>
  <c r="BH65" i="31"/>
  <c r="BH66" i="31" s="1"/>
  <c r="AR65" i="31"/>
  <c r="AR66" i="31" s="1"/>
  <c r="AB65" i="31"/>
  <c r="AB66" i="31" s="1"/>
  <c r="L65" i="31"/>
  <c r="L66" i="31" s="1"/>
  <c r="BI62" i="31"/>
  <c r="BI63" i="31" s="1"/>
  <c r="AS62" i="31"/>
  <c r="AS63" i="31" s="1"/>
  <c r="AC62" i="31"/>
  <c r="AC63" i="31" s="1"/>
  <c r="M62" i="31"/>
  <c r="M63" i="31" s="1"/>
  <c r="BB59" i="31"/>
  <c r="BB60" i="31" s="1"/>
  <c r="AL59" i="31"/>
  <c r="AL60" i="31" s="1"/>
  <c r="V59" i="31"/>
  <c r="V60" i="31" s="1"/>
  <c r="F59" i="31"/>
  <c r="F60" i="31" s="1"/>
  <c r="AU56" i="31"/>
  <c r="AU57" i="31" s="1"/>
  <c r="AE56" i="31"/>
  <c r="AE57" i="31" s="1"/>
  <c r="G56" i="31"/>
  <c r="G57" i="31" s="1"/>
  <c r="BD53" i="31"/>
  <c r="BD54" i="31" s="1"/>
  <c r="AN53" i="31"/>
  <c r="AN54" i="31" s="1"/>
  <c r="X53" i="31"/>
  <c r="X54" i="31" s="1"/>
  <c r="H53" i="31"/>
  <c r="H54" i="31" s="1"/>
  <c r="AW50" i="31"/>
  <c r="AW51" i="31" s="1"/>
  <c r="AG50" i="31"/>
  <c r="AG51" i="31" s="1"/>
  <c r="Q50" i="31"/>
  <c r="Q51" i="31" s="1"/>
  <c r="AX47" i="31"/>
  <c r="AX48" i="31" s="1"/>
  <c r="AH47" i="31"/>
  <c r="AH48" i="31" s="1"/>
  <c r="R47" i="31"/>
  <c r="R48" i="31" s="1"/>
  <c r="AY44" i="31"/>
  <c r="AY45" i="31" s="1"/>
  <c r="AQ44" i="31"/>
  <c r="AQ45" i="31" s="1"/>
  <c r="AA44" i="31"/>
  <c r="AA45" i="31" s="1"/>
  <c r="C44" i="31"/>
  <c r="C45" i="31" s="1"/>
  <c r="BH41" i="31"/>
  <c r="BH42" i="31" s="1"/>
  <c r="AR41" i="31"/>
  <c r="AR42" i="31" s="1"/>
  <c r="AB41" i="31"/>
  <c r="AB42" i="31" s="1"/>
  <c r="L41" i="31"/>
  <c r="L42" i="31" s="1"/>
  <c r="BI38" i="31"/>
  <c r="BI39" i="31" s="1"/>
  <c r="AS38" i="31"/>
  <c r="AS39" i="31" s="1"/>
  <c r="AC38" i="31"/>
  <c r="AC39" i="31" s="1"/>
  <c r="M38" i="31"/>
  <c r="M39" i="31" s="1"/>
  <c r="BB35" i="31"/>
  <c r="BB36" i="31" s="1"/>
  <c r="AT35" i="31"/>
  <c r="AT36" i="31" s="1"/>
  <c r="AD35" i="31"/>
  <c r="AD36" i="31" s="1"/>
  <c r="V35" i="31"/>
  <c r="V36" i="31" s="1"/>
  <c r="N35" i="31"/>
  <c r="N36" i="31" s="1"/>
  <c r="F35" i="31"/>
  <c r="F36" i="31" s="1"/>
  <c r="AU32" i="31"/>
  <c r="AU33" i="31" s="1"/>
  <c r="AE32" i="31"/>
  <c r="AE33" i="31" s="1"/>
  <c r="O32" i="31"/>
  <c r="O33" i="31" s="1"/>
  <c r="AV29" i="31"/>
  <c r="AV30" i="31" s="1"/>
  <c r="AF29" i="31"/>
  <c r="AF30" i="31" s="1"/>
  <c r="P29" i="31"/>
  <c r="P30" i="31" s="1"/>
  <c r="BE26" i="31"/>
  <c r="BE27" i="31" s="1"/>
  <c r="AO26" i="31"/>
  <c r="AO27" i="31" s="1"/>
  <c r="Y26" i="31"/>
  <c r="Y27" i="31" s="1"/>
  <c r="I26" i="31"/>
  <c r="I27" i="31" s="1"/>
  <c r="AX23" i="31"/>
  <c r="AX24" i="31" s="1"/>
  <c r="AH23" i="31"/>
  <c r="AH24" i="31" s="1"/>
  <c r="R23" i="31"/>
  <c r="R24" i="31" s="1"/>
  <c r="AY20" i="31"/>
  <c r="AY21" i="31" s="1"/>
  <c r="AI20" i="31"/>
  <c r="AI21" i="31" s="1"/>
  <c r="S20" i="31"/>
  <c r="S21" i="31" s="1"/>
  <c r="C20" i="31"/>
  <c r="C21" i="31" s="1"/>
  <c r="BH17" i="31"/>
  <c r="BH18" i="31" s="1"/>
  <c r="AR17" i="31"/>
  <c r="AR18" i="31" s="1"/>
  <c r="AB17" i="31"/>
  <c r="AB18" i="31" s="1"/>
  <c r="D17" i="31"/>
  <c r="D18" i="31" s="1"/>
  <c r="BI14" i="31"/>
  <c r="BI15" i="31" s="1"/>
  <c r="AS14" i="31"/>
  <c r="AS15" i="31" s="1"/>
  <c r="AC14" i="31"/>
  <c r="AC15" i="31" s="1"/>
  <c r="M14" i="31"/>
  <c r="M15" i="31" s="1"/>
  <c r="AT11" i="31"/>
  <c r="AT12" i="31" s="1"/>
  <c r="AD11" i="31"/>
  <c r="AD12" i="31" s="1"/>
  <c r="N11" i="31"/>
  <c r="N12" i="31" s="1"/>
  <c r="AU8" i="31"/>
  <c r="AU9" i="31" s="1"/>
  <c r="AE8" i="31"/>
  <c r="AE9" i="31" s="1"/>
  <c r="O8" i="31"/>
  <c r="O9" i="31" s="1"/>
  <c r="AN5" i="31"/>
  <c r="AN6" i="31" s="1"/>
  <c r="I74" i="31"/>
  <c r="I75" i="31" s="1"/>
  <c r="AP71" i="31"/>
  <c r="AP72" i="31" s="1"/>
  <c r="Z71" i="31"/>
  <c r="Z72" i="31" s="1"/>
  <c r="J71" i="31"/>
  <c r="J72" i="31" s="1"/>
  <c r="BG68" i="31"/>
  <c r="BG69" i="31" s="1"/>
  <c r="AQ68" i="31"/>
  <c r="AQ69" i="31" s="1"/>
  <c r="AA68" i="31"/>
  <c r="AA69" i="31" s="1"/>
  <c r="C68" i="31"/>
  <c r="C69" i="31" s="1"/>
  <c r="AZ65" i="31"/>
  <c r="AZ66" i="31" s="1"/>
  <c r="AJ65" i="31"/>
  <c r="AJ66" i="31" s="1"/>
  <c r="T65" i="31"/>
  <c r="T66" i="31" s="1"/>
  <c r="D65" i="31"/>
  <c r="D66" i="31" s="1"/>
  <c r="BA62" i="31"/>
  <c r="BA63" i="31" s="1"/>
  <c r="AK62" i="31"/>
  <c r="AK63" i="31" s="1"/>
  <c r="U62" i="31"/>
  <c r="U63" i="31" s="1"/>
  <c r="E62" i="31"/>
  <c r="E63" i="31" s="1"/>
  <c r="AT59" i="31"/>
  <c r="AT60" i="31" s="1"/>
  <c r="AD59" i="31"/>
  <c r="AD60" i="31" s="1"/>
  <c r="N59" i="31"/>
  <c r="N60" i="31" s="1"/>
  <c r="BC56" i="31"/>
  <c r="BC57" i="31" s="1"/>
  <c r="AM56" i="31"/>
  <c r="AM57" i="31" s="1"/>
  <c r="W56" i="31"/>
  <c r="W57" i="31" s="1"/>
  <c r="O56" i="31"/>
  <c r="O57" i="31" s="1"/>
  <c r="AV53" i="31"/>
  <c r="AV54" i="31" s="1"/>
  <c r="AF53" i="31"/>
  <c r="AF54" i="31" s="1"/>
  <c r="P53" i="31"/>
  <c r="P54" i="31" s="1"/>
  <c r="BE50" i="31"/>
  <c r="BE51" i="31" s="1"/>
  <c r="AO50" i="31"/>
  <c r="AO51" i="31" s="1"/>
  <c r="Y50" i="31"/>
  <c r="Y51" i="31" s="1"/>
  <c r="I50" i="31"/>
  <c r="I51" i="31" s="1"/>
  <c r="BF47" i="31"/>
  <c r="BF48" i="31" s="1"/>
  <c r="AP47" i="31"/>
  <c r="AP48" i="31" s="1"/>
  <c r="Z47" i="31"/>
  <c r="Z48" i="31" s="1"/>
  <c r="J47" i="31"/>
  <c r="J48" i="31" s="1"/>
  <c r="BG44" i="31"/>
  <c r="BG45" i="31" s="1"/>
  <c r="AI44" i="31"/>
  <c r="AI45" i="31" s="1"/>
  <c r="S44" i="31"/>
  <c r="S45" i="31" s="1"/>
  <c r="K44" i="31"/>
  <c r="K45" i="31" s="1"/>
  <c r="AZ41" i="31"/>
  <c r="AZ42" i="31" s="1"/>
  <c r="AJ41" i="31"/>
  <c r="AJ42" i="31" s="1"/>
  <c r="T41" i="31"/>
  <c r="T42" i="31" s="1"/>
  <c r="D41" i="31"/>
  <c r="D42" i="31" s="1"/>
  <c r="BA38" i="31"/>
  <c r="BA39" i="31" s="1"/>
  <c r="AK38" i="31"/>
  <c r="AK39" i="31" s="1"/>
  <c r="U38" i="31"/>
  <c r="U39" i="31" s="1"/>
  <c r="E38" i="31"/>
  <c r="E39" i="31" s="1"/>
  <c r="AL35" i="31"/>
  <c r="AL36" i="31" s="1"/>
  <c r="BC32" i="31"/>
  <c r="BC33" i="31" s="1"/>
  <c r="AM32" i="31"/>
  <c r="AM33" i="31" s="1"/>
  <c r="W32" i="31"/>
  <c r="W33" i="31" s="1"/>
  <c r="G32" i="31"/>
  <c r="G33" i="31" s="1"/>
  <c r="BD29" i="31"/>
  <c r="BD30" i="31" s="1"/>
  <c r="AN29" i="31"/>
  <c r="AN30" i="31" s="1"/>
  <c r="X29" i="31"/>
  <c r="X30" i="31" s="1"/>
  <c r="H29" i="31"/>
  <c r="H30" i="31" s="1"/>
  <c r="AW26" i="31"/>
  <c r="AW27" i="31" s="1"/>
  <c r="AG26" i="31"/>
  <c r="AG27" i="31" s="1"/>
  <c r="Q26" i="31"/>
  <c r="Q27" i="31" s="1"/>
  <c r="BF23" i="31"/>
  <c r="BF24" i="31" s="1"/>
  <c r="AP23" i="31"/>
  <c r="AP24" i="31" s="1"/>
  <c r="Z23" i="31"/>
  <c r="Z24" i="31" s="1"/>
  <c r="J23" i="31"/>
  <c r="J24" i="31" s="1"/>
  <c r="BG20" i="31"/>
  <c r="BG21" i="31" s="1"/>
  <c r="AQ20" i="31"/>
  <c r="AQ21" i="31" s="1"/>
  <c r="AA20" i="31"/>
  <c r="AA21" i="31" s="1"/>
  <c r="K20" i="31"/>
  <c r="K21" i="31" s="1"/>
  <c r="AZ17" i="31"/>
  <c r="AZ18" i="31" s="1"/>
  <c r="AJ17" i="31"/>
  <c r="AJ18" i="31" s="1"/>
  <c r="T17" i="31"/>
  <c r="T18" i="31" s="1"/>
  <c r="L17" i="31"/>
  <c r="L18" i="31" s="1"/>
  <c r="BA14" i="31"/>
  <c r="BA15" i="31" s="1"/>
  <c r="AK14" i="31"/>
  <c r="AK15" i="31" s="1"/>
  <c r="U14" i="31"/>
  <c r="U15" i="31" s="1"/>
  <c r="E14" i="31"/>
  <c r="E15" i="31" s="1"/>
  <c r="BB11" i="31"/>
  <c r="BB12" i="31" s="1"/>
  <c r="AL11" i="31"/>
  <c r="AL12" i="31" s="1"/>
  <c r="V11" i="31"/>
  <c r="V12" i="31" s="1"/>
  <c r="F11" i="31"/>
  <c r="F12" i="31" s="1"/>
  <c r="BC8" i="31"/>
  <c r="BC9" i="31" s="1"/>
  <c r="AM8" i="31"/>
  <c r="AM9" i="31" s="1"/>
  <c r="W8" i="31"/>
  <c r="W9" i="31" s="1"/>
  <c r="G8" i="31"/>
  <c r="G9" i="31" s="1"/>
  <c r="BD5" i="31"/>
  <c r="BD6" i="31" s="1"/>
  <c r="AV5" i="31"/>
  <c r="AV6" i="31" s="1"/>
  <c r="J1" i="28"/>
  <c r="C1" i="28" s="1"/>
  <c r="D11" i="28"/>
  <c r="P11" i="28" s="1"/>
  <c r="B11" i="28"/>
  <c r="N11" i="28" s="1"/>
  <c r="B23" i="28"/>
  <c r="N23" i="28" s="1"/>
  <c r="C11" i="28"/>
  <c r="O11" i="28" s="1"/>
  <c r="C23" i="28"/>
  <c r="O23" i="28" s="1"/>
  <c r="BC92" i="31"/>
  <c r="BC93" i="31" s="1"/>
  <c r="AU92" i="31"/>
  <c r="AU93" i="31" s="1"/>
  <c r="AM92" i="31"/>
  <c r="AM93" i="31" s="1"/>
  <c r="AE92" i="31"/>
  <c r="AE93" i="31" s="1"/>
  <c r="W92" i="31"/>
  <c r="W93" i="31" s="1"/>
  <c r="O92" i="31"/>
  <c r="O93" i="31" s="1"/>
  <c r="G92" i="31"/>
  <c r="G93" i="31" s="1"/>
  <c r="BD89" i="31"/>
  <c r="BD90" i="31" s="1"/>
  <c r="AV89" i="31"/>
  <c r="AV90" i="31" s="1"/>
  <c r="AN89" i="31"/>
  <c r="AN90" i="31" s="1"/>
  <c r="AF89" i="31"/>
  <c r="AF90" i="31" s="1"/>
  <c r="X89" i="31"/>
  <c r="X90" i="31" s="1"/>
  <c r="P89" i="31"/>
  <c r="P90" i="31" s="1"/>
  <c r="H89" i="31"/>
  <c r="H90" i="31" s="1"/>
  <c r="BE86" i="31"/>
  <c r="BE87" i="31" s="1"/>
  <c r="AW86" i="31"/>
  <c r="AW87" i="31" s="1"/>
  <c r="AO86" i="31"/>
  <c r="AO87" i="31" s="1"/>
  <c r="AG86" i="31"/>
  <c r="AG87" i="31" s="1"/>
  <c r="Y86" i="31"/>
  <c r="Y87" i="31" s="1"/>
  <c r="Q86" i="31"/>
  <c r="Q87" i="31" s="1"/>
  <c r="I86" i="31"/>
  <c r="I87" i="31" s="1"/>
  <c r="BF83" i="31"/>
  <c r="BF84" i="31" s="1"/>
  <c r="AX83" i="31"/>
  <c r="AX84" i="31" s="1"/>
  <c r="AP83" i="31"/>
  <c r="AP84" i="31" s="1"/>
  <c r="AH83" i="31"/>
  <c r="AH84" i="31" s="1"/>
  <c r="Z83" i="31"/>
  <c r="Z84" i="31" s="1"/>
  <c r="R83" i="31"/>
  <c r="R84" i="31" s="1"/>
  <c r="J83" i="31"/>
  <c r="J84" i="31" s="1"/>
  <c r="BG80" i="31"/>
  <c r="BG81" i="31" s="1"/>
  <c r="AY80" i="31"/>
  <c r="AY81" i="31" s="1"/>
  <c r="AQ80" i="31"/>
  <c r="AQ81" i="31" s="1"/>
  <c r="AI80" i="31"/>
  <c r="AI81" i="31" s="1"/>
  <c r="AA80" i="31"/>
  <c r="AA81" i="31" s="1"/>
  <c r="S80" i="31"/>
  <c r="S81" i="31" s="1"/>
  <c r="K80" i="31"/>
  <c r="K81" i="31" s="1"/>
  <c r="C80" i="31"/>
  <c r="C81" i="31" s="1"/>
  <c r="BH77" i="31"/>
  <c r="BH78" i="31" s="1"/>
  <c r="AZ77" i="31"/>
  <c r="AZ78" i="31" s="1"/>
  <c r="AR77" i="31"/>
  <c r="AR78" i="31" s="1"/>
  <c r="AJ77" i="31"/>
  <c r="AJ78" i="31" s="1"/>
  <c r="AB77" i="31"/>
  <c r="AB78" i="31" s="1"/>
  <c r="T77" i="31"/>
  <c r="T78" i="31" s="1"/>
  <c r="L77" i="31"/>
  <c r="L78" i="31" s="1"/>
  <c r="D77" i="31"/>
  <c r="D78" i="31" s="1"/>
  <c r="BI74" i="31"/>
  <c r="BI75" i="31" s="1"/>
  <c r="BA74" i="31"/>
  <c r="BA75" i="31" s="1"/>
  <c r="AS74" i="31"/>
  <c r="AS75" i="31" s="1"/>
  <c r="AK74" i="31"/>
  <c r="AK75" i="31" s="1"/>
  <c r="AC74" i="31"/>
  <c r="AC75" i="31" s="1"/>
  <c r="U74" i="31"/>
  <c r="U75" i="31" s="1"/>
  <c r="M74" i="31"/>
  <c r="M75" i="31" s="1"/>
  <c r="E74" i="31"/>
  <c r="E75" i="31" s="1"/>
  <c r="BB71" i="31"/>
  <c r="BB72" i="31" s="1"/>
  <c r="AT71" i="31"/>
  <c r="AT72" i="31" s="1"/>
  <c r="AL71" i="31"/>
  <c r="AL72" i="31" s="1"/>
  <c r="AD71" i="31"/>
  <c r="AD72" i="31" s="1"/>
  <c r="V71" i="31"/>
  <c r="V72" i="31" s="1"/>
  <c r="N71" i="31"/>
  <c r="N72" i="31" s="1"/>
  <c r="F71" i="31"/>
  <c r="F72" i="31" s="1"/>
  <c r="BC68" i="31"/>
  <c r="BC69" i="31" s="1"/>
  <c r="AU68" i="31"/>
  <c r="AU69" i="31" s="1"/>
  <c r="AM68" i="31"/>
  <c r="AM69" i="31" s="1"/>
  <c r="AE68" i="31"/>
  <c r="AE69" i="31" s="1"/>
  <c r="E5" i="31"/>
  <c r="E6" i="31" s="1"/>
  <c r="B7" i="33" a="1"/>
  <c r="G7" i="33" s="1"/>
  <c r="W68" i="31"/>
  <c r="W69" i="31" s="1"/>
  <c r="O68" i="31"/>
  <c r="O69" i="31" s="1"/>
  <c r="G68" i="31"/>
  <c r="G69" i="31" s="1"/>
  <c r="BD65" i="31"/>
  <c r="BD66" i="31" s="1"/>
  <c r="AV65" i="31"/>
  <c r="AV66" i="31" s="1"/>
  <c r="AN65" i="31"/>
  <c r="AN66" i="31" s="1"/>
  <c r="AF65" i="31"/>
  <c r="AF66" i="31" s="1"/>
  <c r="X65" i="31"/>
  <c r="X66" i="31" s="1"/>
  <c r="P65" i="31"/>
  <c r="P66" i="31" s="1"/>
  <c r="H65" i="31"/>
  <c r="H66" i="31" s="1"/>
  <c r="BE62" i="31"/>
  <c r="BE63" i="31" s="1"/>
  <c r="AW62" i="31"/>
  <c r="AW63" i="31" s="1"/>
  <c r="AO62" i="31"/>
  <c r="AO63" i="31" s="1"/>
  <c r="AG62" i="31"/>
  <c r="AG63" i="31" s="1"/>
  <c r="Y62" i="31"/>
  <c r="Y63" i="31" s="1"/>
  <c r="Q62" i="31"/>
  <c r="Q63" i="31" s="1"/>
  <c r="I62" i="31"/>
  <c r="I63" i="31" s="1"/>
  <c r="BF59" i="31"/>
  <c r="BF60" i="31" s="1"/>
  <c r="AX59" i="31"/>
  <c r="AX60" i="31" s="1"/>
  <c r="AP59" i="31"/>
  <c r="AP60" i="31" s="1"/>
  <c r="AH59" i="31"/>
  <c r="AH60" i="31" s="1"/>
  <c r="Z59" i="31"/>
  <c r="Z60" i="31" s="1"/>
  <c r="R59" i="31"/>
  <c r="R60" i="31" s="1"/>
  <c r="J59" i="31"/>
  <c r="J60" i="31" s="1"/>
  <c r="BG56" i="31"/>
  <c r="BG57" i="31" s="1"/>
  <c r="AY56" i="31"/>
  <c r="AY57" i="31" s="1"/>
  <c r="AQ56" i="31"/>
  <c r="AQ57" i="31" s="1"/>
  <c r="AI56" i="31"/>
  <c r="AI57" i="31" s="1"/>
  <c r="AA56" i="31"/>
  <c r="AA57" i="31" s="1"/>
  <c r="S56" i="31"/>
  <c r="S57" i="31" s="1"/>
  <c r="K56" i="31"/>
  <c r="K57" i="31" s="1"/>
  <c r="C56" i="31"/>
  <c r="C57" i="31" s="1"/>
  <c r="BH53" i="31"/>
  <c r="BH54" i="31" s="1"/>
  <c r="AZ53" i="31"/>
  <c r="AZ54" i="31" s="1"/>
  <c r="AR53" i="31"/>
  <c r="AR54" i="31" s="1"/>
  <c r="AJ53" i="31"/>
  <c r="AJ54" i="31" s="1"/>
  <c r="AB53" i="31"/>
  <c r="AB54" i="31" s="1"/>
  <c r="T53" i="31"/>
  <c r="T54" i="31" s="1"/>
  <c r="L53" i="31"/>
  <c r="L54" i="31" s="1"/>
  <c r="D53" i="31"/>
  <c r="D54" i="31" s="1"/>
  <c r="BI50" i="31"/>
  <c r="BI51" i="31" s="1"/>
  <c r="BA50" i="31"/>
  <c r="BA51" i="31" s="1"/>
  <c r="AS50" i="31"/>
  <c r="AS51" i="31" s="1"/>
  <c r="AK50" i="31"/>
  <c r="AK51" i="31" s="1"/>
  <c r="AC50" i="31"/>
  <c r="AC51" i="31" s="1"/>
  <c r="U50" i="31"/>
  <c r="U51" i="31" s="1"/>
  <c r="M50" i="31"/>
  <c r="M51" i="31" s="1"/>
  <c r="E50" i="31"/>
  <c r="E51" i="31" s="1"/>
  <c r="BB47" i="31"/>
  <c r="BB48" i="31" s="1"/>
  <c r="AT47" i="31"/>
  <c r="AT48" i="31" s="1"/>
  <c r="AL47" i="31"/>
  <c r="AL48" i="31" s="1"/>
  <c r="AD47" i="31"/>
  <c r="AD48" i="31" s="1"/>
  <c r="V47" i="31"/>
  <c r="V48" i="31" s="1"/>
  <c r="N47" i="31"/>
  <c r="N48" i="31" s="1"/>
  <c r="F47" i="31"/>
  <c r="F48" i="31" s="1"/>
  <c r="BC44" i="31"/>
  <c r="BC45" i="31" s="1"/>
  <c r="AU44" i="31"/>
  <c r="AU45" i="31" s="1"/>
  <c r="AM44" i="31"/>
  <c r="AM45" i="31" s="1"/>
  <c r="AE44" i="31"/>
  <c r="AE45" i="31" s="1"/>
  <c r="W44" i="31"/>
  <c r="W45" i="31" s="1"/>
  <c r="O44" i="31"/>
  <c r="O45" i="31" s="1"/>
  <c r="G44" i="31"/>
  <c r="G45" i="31" s="1"/>
  <c r="BD41" i="31"/>
  <c r="BD42" i="31" s="1"/>
  <c r="AV41" i="31"/>
  <c r="AV42" i="31" s="1"/>
  <c r="AN41" i="31"/>
  <c r="AN42" i="31" s="1"/>
  <c r="AF41" i="31"/>
  <c r="AF42" i="31" s="1"/>
  <c r="X41" i="31"/>
  <c r="X42" i="31" s="1"/>
  <c r="P41" i="31"/>
  <c r="P42" i="31" s="1"/>
  <c r="H41" i="31"/>
  <c r="H42" i="31" s="1"/>
  <c r="BE38" i="31"/>
  <c r="BE39" i="31" s="1"/>
  <c r="AW38" i="31"/>
  <c r="AW39" i="31" s="1"/>
  <c r="AO38" i="31"/>
  <c r="AO39" i="31" s="1"/>
  <c r="AG38" i="31"/>
  <c r="AG39" i="31" s="1"/>
  <c r="Y38" i="31"/>
  <c r="Y39" i="31" s="1"/>
  <c r="Q38" i="31"/>
  <c r="Q39" i="31" s="1"/>
  <c r="I38" i="31"/>
  <c r="I39" i="31" s="1"/>
  <c r="BF35" i="31"/>
  <c r="BF36" i="31" s="1"/>
  <c r="AX35" i="31"/>
  <c r="AX36" i="31" s="1"/>
  <c r="AP35" i="31"/>
  <c r="AP36" i="31" s="1"/>
  <c r="AH35" i="31"/>
  <c r="AH36" i="31" s="1"/>
  <c r="Z35" i="31"/>
  <c r="Z36" i="31" s="1"/>
  <c r="R35" i="31"/>
  <c r="R36" i="31" s="1"/>
  <c r="J35" i="31"/>
  <c r="J36" i="31" s="1"/>
  <c r="BG32" i="31"/>
  <c r="BG33" i="31" s="1"/>
  <c r="AY32" i="31"/>
  <c r="AY33" i="31" s="1"/>
  <c r="AQ32" i="31"/>
  <c r="AQ33" i="31" s="1"/>
  <c r="AI32" i="31"/>
  <c r="AI33" i="31" s="1"/>
  <c r="AA32" i="31"/>
  <c r="AA33" i="31" s="1"/>
  <c r="S32" i="31"/>
  <c r="S33" i="31" s="1"/>
  <c r="K32" i="31"/>
  <c r="K33" i="31" s="1"/>
  <c r="C32" i="31"/>
  <c r="C33" i="31" s="1"/>
  <c r="BH29" i="31"/>
  <c r="BH30" i="31" s="1"/>
  <c r="AZ29" i="31"/>
  <c r="AZ30" i="31" s="1"/>
  <c r="AR29" i="31"/>
  <c r="AR30" i="31" s="1"/>
  <c r="AJ29" i="31"/>
  <c r="AJ30" i="31" s="1"/>
  <c r="AB29" i="31"/>
  <c r="AB30" i="31" s="1"/>
  <c r="T29" i="31"/>
  <c r="T30" i="31" s="1"/>
  <c r="L29" i="31"/>
  <c r="L30" i="31" s="1"/>
  <c r="D29" i="31"/>
  <c r="D30" i="31" s="1"/>
  <c r="BI26" i="31"/>
  <c r="BI27" i="31" s="1"/>
  <c r="BA26" i="31"/>
  <c r="BA27" i="31" s="1"/>
  <c r="AS26" i="31"/>
  <c r="AS27" i="31" s="1"/>
  <c r="AK26" i="31"/>
  <c r="AK27" i="31" s="1"/>
  <c r="AC26" i="31"/>
  <c r="AC27" i="31" s="1"/>
  <c r="U26" i="31"/>
  <c r="U27" i="31" s="1"/>
  <c r="M26" i="31"/>
  <c r="M27" i="31" s="1"/>
  <c r="E26" i="31"/>
  <c r="E27" i="31" s="1"/>
  <c r="BB23" i="31"/>
  <c r="BB24" i="31" s="1"/>
  <c r="AT23" i="31"/>
  <c r="AT24" i="31" s="1"/>
  <c r="AL23" i="31"/>
  <c r="AL24" i="31" s="1"/>
  <c r="AD23" i="31"/>
  <c r="AD24" i="31" s="1"/>
  <c r="V23" i="31"/>
  <c r="V24" i="31" s="1"/>
  <c r="N23" i="31"/>
  <c r="N24" i="31" s="1"/>
  <c r="F23" i="31"/>
  <c r="F24" i="31" s="1"/>
  <c r="BC20" i="31"/>
  <c r="BC21" i="31" s="1"/>
  <c r="AU20" i="31"/>
  <c r="AU21" i="31" s="1"/>
  <c r="AM20" i="31"/>
  <c r="AM21" i="31" s="1"/>
  <c r="AE20" i="31"/>
  <c r="AE21" i="31" s="1"/>
  <c r="W20" i="31"/>
  <c r="W21" i="31" s="1"/>
  <c r="O20" i="31"/>
  <c r="O21" i="31" s="1"/>
  <c r="G20" i="31"/>
  <c r="G21" i="31" s="1"/>
  <c r="BD17" i="31"/>
  <c r="BD18" i="31" s="1"/>
  <c r="AV17" i="31"/>
  <c r="AV18" i="31" s="1"/>
  <c r="AN17" i="31"/>
  <c r="AN18" i="31" s="1"/>
  <c r="AF17" i="31"/>
  <c r="AF18" i="31" s="1"/>
  <c r="X17" i="31"/>
  <c r="X18" i="31" s="1"/>
  <c r="P17" i="31"/>
  <c r="P18" i="31" s="1"/>
  <c r="H17" i="31"/>
  <c r="H18" i="31" s="1"/>
  <c r="BE14" i="31"/>
  <c r="BE15" i="31" s="1"/>
  <c r="AW14" i="31"/>
  <c r="AW15" i="31" s="1"/>
  <c r="AO14" i="31"/>
  <c r="AO15" i="31" s="1"/>
  <c r="AG14" i="31"/>
  <c r="AG15" i="31" s="1"/>
  <c r="Y14" i="31"/>
  <c r="Y15" i="31" s="1"/>
  <c r="Q14" i="31"/>
  <c r="Q15" i="31" s="1"/>
  <c r="I14" i="31"/>
  <c r="I15" i="31" s="1"/>
  <c r="BF11" i="31"/>
  <c r="BF12" i="31" s="1"/>
  <c r="AX11" i="31"/>
  <c r="AX12" i="31" s="1"/>
  <c r="AP11" i="31"/>
  <c r="AP12" i="31" s="1"/>
  <c r="AH11" i="31"/>
  <c r="AH12" i="31" s="1"/>
  <c r="Z11" i="31"/>
  <c r="Z12" i="31" s="1"/>
  <c r="R11" i="31"/>
  <c r="R12" i="31" s="1"/>
  <c r="J11" i="31"/>
  <c r="J12" i="31" s="1"/>
  <c r="BG8" i="31"/>
  <c r="BG9" i="31" s="1"/>
  <c r="AY8" i="31"/>
  <c r="AY9" i="31" s="1"/>
  <c r="AQ8" i="31"/>
  <c r="AQ9" i="31" s="1"/>
  <c r="AI8" i="31"/>
  <c r="AI9" i="31" s="1"/>
  <c r="AA8" i="31"/>
  <c r="AA9" i="31" s="1"/>
  <c r="S8" i="31"/>
  <c r="S9" i="31" s="1"/>
  <c r="K8" i="31"/>
  <c r="K9" i="31" s="1"/>
  <c r="C8" i="31"/>
  <c r="C9" i="31" s="1"/>
  <c r="BH5" i="31"/>
  <c r="BH6" i="31" s="1"/>
  <c r="AZ5" i="31"/>
  <c r="AZ6" i="31" s="1"/>
  <c r="AR5" i="31"/>
  <c r="AR6" i="31" s="1"/>
  <c r="AJ5" i="31"/>
  <c r="AJ6" i="31" s="1"/>
  <c r="AB5" i="31"/>
  <c r="AB6" i="31" s="1"/>
  <c r="T5" i="31"/>
  <c r="T6" i="31" s="1"/>
  <c r="L5" i="31"/>
  <c r="L6" i="31" s="1"/>
  <c r="D5" i="31"/>
  <c r="D6" i="31" s="1"/>
  <c r="AB80" i="31"/>
  <c r="AV92" i="31"/>
  <c r="AV93" i="31" s="1"/>
  <c r="BC47" i="31"/>
  <c r="BC48" i="31" s="1"/>
  <c r="B80" i="31"/>
  <c r="B81" i="31" s="1"/>
  <c r="B32" i="31"/>
  <c r="B33" i="31" s="1"/>
  <c r="H23" i="31"/>
  <c r="H24" i="31" s="1"/>
  <c r="B8" i="31"/>
  <c r="B9" i="31" s="1"/>
  <c r="B56" i="31"/>
  <c r="B57" i="31" s="1"/>
  <c r="BF92" i="31"/>
  <c r="BF93" i="31" s="1"/>
  <c r="AX92" i="31"/>
  <c r="AX93" i="31" s="1"/>
  <c r="AP92" i="31"/>
  <c r="AP93" i="31" s="1"/>
  <c r="AH92" i="31"/>
  <c r="AH93" i="31" s="1"/>
  <c r="Z92" i="31"/>
  <c r="Z93" i="31" s="1"/>
  <c r="R92" i="31"/>
  <c r="R93" i="31" s="1"/>
  <c r="J92" i="31"/>
  <c r="J93" i="31" s="1"/>
  <c r="BG89" i="31"/>
  <c r="BG90" i="31" s="1"/>
  <c r="AY89" i="31"/>
  <c r="AY90" i="31" s="1"/>
  <c r="AQ89" i="31"/>
  <c r="AQ90" i="31" s="1"/>
  <c r="AI89" i="31"/>
  <c r="AI90" i="31" s="1"/>
  <c r="AA89" i="31"/>
  <c r="AA90" i="31" s="1"/>
  <c r="S89" i="31"/>
  <c r="S90" i="31" s="1"/>
  <c r="K89" i="31"/>
  <c r="K90" i="31" s="1"/>
  <c r="C89" i="31"/>
  <c r="C90" i="31" s="1"/>
  <c r="BH86" i="31"/>
  <c r="BH87" i="31" s="1"/>
  <c r="AZ86" i="31"/>
  <c r="AZ87" i="31" s="1"/>
  <c r="AR86" i="31"/>
  <c r="AR87" i="31" s="1"/>
  <c r="AJ86" i="31"/>
  <c r="AJ87" i="31" s="1"/>
  <c r="AB86" i="31"/>
  <c r="AB87" i="31" s="1"/>
  <c r="T86" i="31"/>
  <c r="T87" i="31" s="1"/>
  <c r="L86" i="31"/>
  <c r="L87" i="31" s="1"/>
  <c r="D86" i="31"/>
  <c r="D87" i="31" s="1"/>
  <c r="BI83" i="31"/>
  <c r="BI84" i="31" s="1"/>
  <c r="BA83" i="31"/>
  <c r="BA84" i="31" s="1"/>
  <c r="AK83" i="31"/>
  <c r="AK84" i="31" s="1"/>
  <c r="AC83" i="31"/>
  <c r="AC84" i="31" s="1"/>
  <c r="U83" i="31"/>
  <c r="U84" i="31" s="1"/>
  <c r="M83" i="31"/>
  <c r="M84" i="31" s="1"/>
  <c r="E83" i="31"/>
  <c r="E84" i="31" s="1"/>
  <c r="BB80" i="31"/>
  <c r="BB81" i="31" s="1"/>
  <c r="AL80" i="31"/>
  <c r="AL81" i="31" s="1"/>
  <c r="AD80" i="31"/>
  <c r="AD81" i="31" s="1"/>
  <c r="V80" i="31"/>
  <c r="V81" i="31" s="1"/>
  <c r="N80" i="31"/>
  <c r="N81" i="31" s="1"/>
  <c r="F80" i="31"/>
  <c r="F81" i="31" s="1"/>
  <c r="BC77" i="31"/>
  <c r="BC78" i="31" s="1"/>
  <c r="AU77" i="31"/>
  <c r="AU78" i="31" s="1"/>
  <c r="AM77" i="31"/>
  <c r="AM78" i="31" s="1"/>
  <c r="AE77" i="31"/>
  <c r="AE78" i="31" s="1"/>
  <c r="W77" i="31"/>
  <c r="W78" i="31" s="1"/>
  <c r="O77" i="31"/>
  <c r="O78" i="31" s="1"/>
  <c r="G77" i="31"/>
  <c r="G78" i="31" s="1"/>
  <c r="BD74" i="31"/>
  <c r="BD75" i="31" s="1"/>
  <c r="AV74" i="31"/>
  <c r="AV75" i="31" s="1"/>
  <c r="AN74" i="31"/>
  <c r="AN75" i="31" s="1"/>
  <c r="AF74" i="31"/>
  <c r="AF75" i="31" s="1"/>
  <c r="X74" i="31"/>
  <c r="X75" i="31" s="1"/>
  <c r="P74" i="31"/>
  <c r="P75" i="31" s="1"/>
  <c r="H74" i="31"/>
  <c r="H75" i="31" s="1"/>
  <c r="BE71" i="31"/>
  <c r="BE72" i="31" s="1"/>
  <c r="AW71" i="31"/>
  <c r="AW72" i="31" s="1"/>
  <c r="AO71" i="31"/>
  <c r="AO72" i="31" s="1"/>
  <c r="AG71" i="31"/>
  <c r="AG72" i="31" s="1"/>
  <c r="Y71" i="31"/>
  <c r="Y72" i="31" s="1"/>
  <c r="Q71" i="31"/>
  <c r="Q72" i="31" s="1"/>
  <c r="I71" i="31"/>
  <c r="I72" i="31" s="1"/>
  <c r="BF68" i="31"/>
  <c r="BF69" i="31" s="1"/>
  <c r="AX68" i="31"/>
  <c r="AX69" i="31" s="1"/>
  <c r="AH68" i="31"/>
  <c r="AH69" i="31" s="1"/>
  <c r="Z68" i="31"/>
  <c r="Z69" i="31" s="1"/>
  <c r="R68" i="31"/>
  <c r="R69" i="31" s="1"/>
  <c r="J68" i="31"/>
  <c r="J69" i="31" s="1"/>
  <c r="BG65" i="31"/>
  <c r="BG66" i="31" s="1"/>
  <c r="AY65" i="31"/>
  <c r="AY66" i="31" s="1"/>
  <c r="AQ65" i="31"/>
  <c r="AQ66" i="31" s="1"/>
  <c r="AI65" i="31"/>
  <c r="AI66" i="31" s="1"/>
  <c r="AA65" i="31"/>
  <c r="AA66" i="31" s="1"/>
  <c r="S65" i="31"/>
  <c r="S66" i="31" s="1"/>
  <c r="K65" i="31"/>
  <c r="K66" i="31" s="1"/>
  <c r="BH62" i="31"/>
  <c r="BH63" i="31" s="1"/>
  <c r="AZ62" i="31"/>
  <c r="AZ63" i="31" s="1"/>
  <c r="AR62" i="31"/>
  <c r="AR63" i="31" s="1"/>
  <c r="AJ62" i="31"/>
  <c r="AJ63" i="31" s="1"/>
  <c r="AB62" i="31"/>
  <c r="AB63" i="31" s="1"/>
  <c r="T62" i="31"/>
  <c r="T63" i="31" s="1"/>
  <c r="L62" i="31"/>
  <c r="L63" i="31" s="1"/>
  <c r="D62" i="31"/>
  <c r="D63" i="31" s="1"/>
  <c r="BI59" i="31"/>
  <c r="BI60" i="31" s="1"/>
  <c r="BA59" i="31"/>
  <c r="BA60" i="31" s="1"/>
  <c r="AS59" i="31"/>
  <c r="AS60" i="31" s="1"/>
  <c r="AK59" i="31"/>
  <c r="AK60" i="31" s="1"/>
  <c r="AC59" i="31"/>
  <c r="AC60" i="31" s="1"/>
  <c r="U59" i="31"/>
  <c r="U60" i="31" s="1"/>
  <c r="M59" i="31"/>
  <c r="M60" i="31" s="1"/>
  <c r="E59" i="31"/>
  <c r="E60" i="31" s="1"/>
  <c r="BB56" i="31"/>
  <c r="BB57" i="31" s="1"/>
  <c r="AT56" i="31"/>
  <c r="AT57" i="31" s="1"/>
  <c r="AL56" i="31"/>
  <c r="AL57" i="31" s="1"/>
  <c r="AD56" i="31"/>
  <c r="AD57" i="31" s="1"/>
  <c r="V56" i="31"/>
  <c r="V57" i="31" s="1"/>
  <c r="N56" i="31"/>
  <c r="N57" i="31" s="1"/>
  <c r="F56" i="31"/>
  <c r="F57" i="31" s="1"/>
  <c r="BC53" i="31"/>
  <c r="BC54" i="31" s="1"/>
  <c r="AU53" i="31"/>
  <c r="AU54" i="31" s="1"/>
  <c r="AM53" i="31"/>
  <c r="AM54" i="31" s="1"/>
  <c r="AE53" i="31"/>
  <c r="AE54" i="31" s="1"/>
  <c r="W53" i="31"/>
  <c r="W54" i="31" s="1"/>
  <c r="O53" i="31"/>
  <c r="O54" i="31" s="1"/>
  <c r="G53" i="31"/>
  <c r="G54" i="31" s="1"/>
  <c r="BD50" i="31"/>
  <c r="BD51" i="31" s="1"/>
  <c r="AV50" i="31"/>
  <c r="AV51" i="31" s="1"/>
  <c r="AN50" i="31"/>
  <c r="AN51" i="31" s="1"/>
  <c r="AF50" i="31"/>
  <c r="AF51" i="31" s="1"/>
  <c r="X50" i="31"/>
  <c r="X51" i="31" s="1"/>
  <c r="P50" i="31"/>
  <c r="P51" i="31" s="1"/>
  <c r="H50" i="31"/>
  <c r="H51" i="31" s="1"/>
  <c r="BE47" i="31"/>
  <c r="BE48" i="31" s="1"/>
  <c r="AW47" i="31"/>
  <c r="AW48" i="31" s="1"/>
  <c r="AO47" i="31"/>
  <c r="AO48" i="31" s="1"/>
  <c r="AG47" i="31"/>
  <c r="AG48" i="31" s="1"/>
  <c r="Y47" i="31"/>
  <c r="Y48" i="31" s="1"/>
  <c r="Q47" i="31"/>
  <c r="Q48" i="31" s="1"/>
  <c r="I47" i="31"/>
  <c r="I48" i="31" s="1"/>
  <c r="BF44" i="31"/>
  <c r="BF45" i="31" s="1"/>
  <c r="AX44" i="31"/>
  <c r="AX45" i="31" s="1"/>
  <c r="AP44" i="31"/>
  <c r="AP45" i="31" s="1"/>
  <c r="AH44" i="31"/>
  <c r="AH45" i="31" s="1"/>
  <c r="Z44" i="31"/>
  <c r="Z45" i="31" s="1"/>
  <c r="R44" i="31"/>
  <c r="R45" i="31" s="1"/>
  <c r="J44" i="31"/>
  <c r="J45" i="31" s="1"/>
  <c r="BG41" i="31"/>
  <c r="BG42" i="31" s="1"/>
  <c r="AY41" i="31"/>
  <c r="AY42" i="31" s="1"/>
  <c r="AQ41" i="31"/>
  <c r="AQ42" i="31" s="1"/>
  <c r="AI41" i="31"/>
  <c r="AI42" i="31" s="1"/>
  <c r="AA41" i="31"/>
  <c r="AA42" i="31" s="1"/>
  <c r="S41" i="31"/>
  <c r="S42" i="31" s="1"/>
  <c r="K41" i="31"/>
  <c r="K42" i="31" s="1"/>
  <c r="C41" i="31"/>
  <c r="C42" i="31" s="1"/>
  <c r="BH38" i="31"/>
  <c r="BH39" i="31" s="1"/>
  <c r="AZ38" i="31"/>
  <c r="AZ39" i="31" s="1"/>
  <c r="AR38" i="31"/>
  <c r="AR39" i="31" s="1"/>
  <c r="AJ38" i="31"/>
  <c r="AJ39" i="31" s="1"/>
  <c r="AB38" i="31"/>
  <c r="AB39" i="31" s="1"/>
  <c r="T38" i="31"/>
  <c r="T39" i="31" s="1"/>
  <c r="L38" i="31"/>
  <c r="L39" i="31" s="1"/>
  <c r="D38" i="31"/>
  <c r="D39" i="31" s="1"/>
  <c r="BI35" i="31"/>
  <c r="BI36" i="31" s="1"/>
  <c r="BA35" i="31"/>
  <c r="BA36" i="31" s="1"/>
  <c r="AS35" i="31"/>
  <c r="AS36" i="31" s="1"/>
  <c r="AK35" i="31"/>
  <c r="AK36" i="31" s="1"/>
  <c r="AC35" i="31"/>
  <c r="AC36" i="31" s="1"/>
  <c r="U35" i="31"/>
  <c r="U36" i="31" s="1"/>
  <c r="M35" i="31"/>
  <c r="M36" i="31" s="1"/>
  <c r="E35" i="31"/>
  <c r="E36" i="31" s="1"/>
  <c r="BB32" i="31"/>
  <c r="BB33" i="31" s="1"/>
  <c r="AT32" i="31"/>
  <c r="AT33" i="31" s="1"/>
  <c r="AL32" i="31"/>
  <c r="AL33" i="31" s="1"/>
  <c r="AD32" i="31"/>
  <c r="AD33" i="31" s="1"/>
  <c r="V32" i="31"/>
  <c r="V33" i="31" s="1"/>
  <c r="N32" i="31"/>
  <c r="N33" i="31" s="1"/>
  <c r="F32" i="31"/>
  <c r="F33" i="31" s="1"/>
  <c r="BC29" i="31"/>
  <c r="BC30" i="31" s="1"/>
  <c r="AU29" i="31"/>
  <c r="AU30" i="31" s="1"/>
  <c r="AM29" i="31"/>
  <c r="AM30" i="31" s="1"/>
  <c r="AE29" i="31"/>
  <c r="AE30" i="31" s="1"/>
  <c r="W29" i="31"/>
  <c r="W30" i="31" s="1"/>
  <c r="O29" i="31"/>
  <c r="O30" i="31" s="1"/>
  <c r="G29" i="31"/>
  <c r="G30" i="31" s="1"/>
  <c r="BD26" i="31"/>
  <c r="BD27" i="31" s="1"/>
  <c r="AV26" i="31"/>
  <c r="AV27" i="31" s="1"/>
  <c r="AN26" i="31"/>
  <c r="AN27" i="31" s="1"/>
  <c r="AF26" i="31"/>
  <c r="AF27" i="31" s="1"/>
  <c r="X26" i="31"/>
  <c r="X27" i="31" s="1"/>
  <c r="P26" i="31"/>
  <c r="P27" i="31" s="1"/>
  <c r="H26" i="31"/>
  <c r="H27" i="31" s="1"/>
  <c r="BE23" i="31"/>
  <c r="BE24" i="31" s="1"/>
  <c r="AW23" i="31"/>
  <c r="AW24" i="31" s="1"/>
  <c r="AO23" i="31"/>
  <c r="AO24" i="31" s="1"/>
  <c r="AG23" i="31"/>
  <c r="AG24" i="31" s="1"/>
  <c r="Y23" i="31"/>
  <c r="Y24" i="31" s="1"/>
  <c r="Q23" i="31"/>
  <c r="Q24" i="31" s="1"/>
  <c r="I23" i="31"/>
  <c r="I24" i="31" s="1"/>
  <c r="BF20" i="31"/>
  <c r="BF21" i="31" s="1"/>
  <c r="AX20" i="31"/>
  <c r="AX21" i="31" s="1"/>
  <c r="AP20" i="31"/>
  <c r="AP21" i="31" s="1"/>
  <c r="AH20" i="31"/>
  <c r="AH21" i="31" s="1"/>
  <c r="Z20" i="31"/>
  <c r="Z21" i="31" s="1"/>
  <c r="R20" i="31"/>
  <c r="R21" i="31" s="1"/>
  <c r="J20" i="31"/>
  <c r="J21" i="31" s="1"/>
  <c r="BG17" i="31"/>
  <c r="BG18" i="31" s="1"/>
  <c r="AY17" i="31"/>
  <c r="AY18" i="31" s="1"/>
  <c r="AQ17" i="31"/>
  <c r="AQ18" i="31" s="1"/>
  <c r="AI17" i="31"/>
  <c r="AI18" i="31" s="1"/>
  <c r="AA17" i="31"/>
  <c r="AA18" i="31" s="1"/>
  <c r="S17" i="31"/>
  <c r="S18" i="31" s="1"/>
  <c r="K17" i="31"/>
  <c r="K18" i="31" s="1"/>
  <c r="C17" i="31"/>
  <c r="C18" i="31" s="1"/>
  <c r="BH14" i="31"/>
  <c r="BH15" i="31" s="1"/>
  <c r="AZ14" i="31"/>
  <c r="AZ15" i="31" s="1"/>
  <c r="AR14" i="31"/>
  <c r="AR15" i="31" s="1"/>
  <c r="AJ14" i="31"/>
  <c r="AJ15" i="31" s="1"/>
  <c r="AB14" i="31"/>
  <c r="AB15" i="31" s="1"/>
  <c r="T14" i="31"/>
  <c r="T15" i="31" s="1"/>
  <c r="L14" i="31"/>
  <c r="L15" i="31" s="1"/>
  <c r="D14" i="31"/>
  <c r="D15" i="31" s="1"/>
  <c r="BI11" i="31"/>
  <c r="BI12" i="31" s="1"/>
  <c r="BA11" i="31"/>
  <c r="BA12" i="31" s="1"/>
  <c r="AS11" i="31"/>
  <c r="AS12" i="31" s="1"/>
  <c r="AK11" i="31"/>
  <c r="AK12" i="31" s="1"/>
  <c r="AC11" i="31"/>
  <c r="AC12" i="31" s="1"/>
  <c r="U11" i="31"/>
  <c r="U12" i="31" s="1"/>
  <c r="M11" i="31"/>
  <c r="M12" i="31" s="1"/>
  <c r="E11" i="31"/>
  <c r="E12" i="31" s="1"/>
  <c r="BB8" i="31"/>
  <c r="BB9" i="31" s="1"/>
  <c r="AT8" i="31"/>
  <c r="AT9" i="31" s="1"/>
  <c r="AL8" i="31"/>
  <c r="AL9" i="31" s="1"/>
  <c r="AD8" i="31"/>
  <c r="AD9" i="31" s="1"/>
  <c r="V8" i="31"/>
  <c r="V9" i="31" s="1"/>
  <c r="N8" i="31"/>
  <c r="N9" i="31" s="1"/>
  <c r="F8" i="31"/>
  <c r="F9" i="31" s="1"/>
  <c r="BC5" i="31"/>
  <c r="BC6" i="31" s="1"/>
  <c r="AU5" i="31"/>
  <c r="AU6" i="31" s="1"/>
  <c r="AM5" i="31"/>
  <c r="AM6" i="31" s="1"/>
  <c r="AE5" i="31"/>
  <c r="AE6" i="31" s="1"/>
  <c r="W5" i="31"/>
  <c r="W6" i="31" s="1"/>
  <c r="O5" i="31"/>
  <c r="O6" i="31" s="1"/>
  <c r="G5" i="31"/>
  <c r="G6" i="31" s="1"/>
  <c r="Q92" i="31"/>
  <c r="Q93" i="31" s="1"/>
  <c r="BF89" i="31"/>
  <c r="BF90" i="31" s="1"/>
  <c r="AX89" i="31"/>
  <c r="AX90" i="31" s="1"/>
  <c r="AP89" i="31"/>
  <c r="AP90" i="31" s="1"/>
  <c r="Z89" i="31"/>
  <c r="Z90" i="31" s="1"/>
  <c r="R89" i="31"/>
  <c r="R90" i="31" s="1"/>
  <c r="J89" i="31"/>
  <c r="J90" i="31" s="1"/>
  <c r="U89" i="31"/>
  <c r="U90" i="31" s="1"/>
  <c r="E89" i="31"/>
  <c r="E90" i="31" s="1"/>
  <c r="BG86" i="31"/>
  <c r="BG87" i="31" s="1"/>
  <c r="AY86" i="31"/>
  <c r="AY87" i="31" s="1"/>
  <c r="AQ86" i="31"/>
  <c r="AQ87" i="31" s="1"/>
  <c r="AI86" i="31"/>
  <c r="AI87" i="31" s="1"/>
  <c r="AA86" i="31"/>
  <c r="AA87" i="31" s="1"/>
  <c r="S86" i="31"/>
  <c r="S87" i="31" s="1"/>
  <c r="K86" i="31"/>
  <c r="K87" i="31" s="1"/>
  <c r="C86" i="31"/>
  <c r="C87" i="31" s="1"/>
  <c r="BH83" i="31"/>
  <c r="BH84" i="31" s="1"/>
  <c r="AZ83" i="31"/>
  <c r="AZ84" i="31" s="1"/>
  <c r="AR83" i="31"/>
  <c r="AR84" i="31" s="1"/>
  <c r="AJ83" i="31"/>
  <c r="AJ84" i="31" s="1"/>
  <c r="AB83" i="31"/>
  <c r="AB84" i="31" s="1"/>
  <c r="T83" i="31"/>
  <c r="T84" i="31" s="1"/>
  <c r="B17" i="31"/>
  <c r="B18" i="31" s="1"/>
  <c r="B41" i="31"/>
  <c r="B42" i="31" s="1"/>
  <c r="B11" i="31"/>
  <c r="B12" i="31" s="1"/>
  <c r="B35" i="31"/>
  <c r="B36" i="31" s="1"/>
  <c r="B59" i="31"/>
  <c r="B60" i="31" s="1"/>
  <c r="B83" i="31"/>
  <c r="B84" i="31" s="1"/>
  <c r="G89" i="31"/>
  <c r="L83" i="31"/>
  <c r="L84" i="31" s="1"/>
  <c r="D83" i="31"/>
  <c r="D84" i="31" s="1"/>
  <c r="BI80" i="31"/>
  <c r="BI81" i="31" s="1"/>
  <c r="BA80" i="31"/>
  <c r="BA81" i="31" s="1"/>
  <c r="AS80" i="31"/>
  <c r="AS81" i="31" s="1"/>
  <c r="AK80" i="31"/>
  <c r="AK81" i="31" s="1"/>
  <c r="AC80" i="31"/>
  <c r="AC81" i="31" s="1"/>
  <c r="U80" i="31"/>
  <c r="U81" i="31" s="1"/>
  <c r="M80" i="31"/>
  <c r="M81" i="31" s="1"/>
  <c r="E80" i="31"/>
  <c r="E81" i="31" s="1"/>
  <c r="X80" i="31"/>
  <c r="AQ53" i="31"/>
  <c r="BB77" i="31"/>
  <c r="BB78" i="31" s="1"/>
  <c r="AT77" i="31"/>
  <c r="AT78" i="31" s="1"/>
  <c r="AL77" i="31"/>
  <c r="AL78" i="31" s="1"/>
  <c r="AD77" i="31"/>
  <c r="AD78" i="31" s="1"/>
  <c r="V77" i="31"/>
  <c r="V78" i="31" s="1"/>
  <c r="N77" i="31"/>
  <c r="N78" i="31" s="1"/>
  <c r="F77" i="31"/>
  <c r="F78" i="31" s="1"/>
  <c r="BC74" i="31"/>
  <c r="BC75" i="31" s="1"/>
  <c r="AU74" i="31"/>
  <c r="AU75" i="31" s="1"/>
  <c r="AM74" i="31"/>
  <c r="AM75" i="31" s="1"/>
  <c r="AE74" i="31"/>
  <c r="AE75" i="31" s="1"/>
  <c r="W74" i="31"/>
  <c r="W75" i="31" s="1"/>
  <c r="O74" i="31"/>
  <c r="O75" i="31" s="1"/>
  <c r="G74" i="31"/>
  <c r="G75" i="31" s="1"/>
  <c r="R74" i="31"/>
  <c r="BD71" i="31"/>
  <c r="BD72" i="31" s="1"/>
  <c r="AV71" i="31"/>
  <c r="AV72" i="31" s="1"/>
  <c r="AN71" i="31"/>
  <c r="AN72" i="31" s="1"/>
  <c r="AF71" i="31"/>
  <c r="AF72" i="31" s="1"/>
  <c r="X71" i="31"/>
  <c r="X72" i="31" s="1"/>
  <c r="P71" i="31"/>
  <c r="P72" i="31" s="1"/>
  <c r="H71" i="31"/>
  <c r="H72" i="31" s="1"/>
  <c r="BE68" i="31"/>
  <c r="BE69" i="31" s="1"/>
  <c r="AW68" i="31"/>
  <c r="AW69" i="31" s="1"/>
  <c r="AO68" i="31"/>
  <c r="AO69" i="31" s="1"/>
  <c r="AG68" i="31"/>
  <c r="AG69" i="31" s="1"/>
  <c r="Y68" i="31"/>
  <c r="Y69" i="31" s="1"/>
  <c r="Q68" i="31"/>
  <c r="Q69" i="31" s="1"/>
  <c r="I68" i="31"/>
  <c r="I69" i="31" s="1"/>
  <c r="BF65" i="31"/>
  <c r="BF66" i="31" s="1"/>
  <c r="AX65" i="31"/>
  <c r="AX66" i="31" s="1"/>
  <c r="AP65" i="31"/>
  <c r="AP66" i="31" s="1"/>
  <c r="AH65" i="31"/>
  <c r="AH66" i="31" s="1"/>
  <c r="Z65" i="31"/>
  <c r="Z66" i="31" s="1"/>
  <c r="R65" i="31"/>
  <c r="R66" i="31" s="1"/>
  <c r="J65" i="31"/>
  <c r="J66" i="31" s="1"/>
  <c r="E65" i="31"/>
  <c r="BG62" i="31"/>
  <c r="BG63" i="31" s="1"/>
  <c r="AY62" i="31"/>
  <c r="AY63" i="31" s="1"/>
  <c r="AQ62" i="31"/>
  <c r="AQ63" i="31" s="1"/>
  <c r="AI62" i="31"/>
  <c r="AI63" i="31" s="1"/>
  <c r="AA62" i="31"/>
  <c r="AA63" i="31" s="1"/>
  <c r="S62" i="31"/>
  <c r="S63" i="31" s="1"/>
  <c r="K62" i="31"/>
  <c r="K63" i="31" s="1"/>
  <c r="C62" i="31"/>
  <c r="C63" i="31" s="1"/>
  <c r="BH59" i="31"/>
  <c r="BH60" i="31" s="1"/>
  <c r="AZ59" i="31"/>
  <c r="AZ60" i="31" s="1"/>
  <c r="AR59" i="31"/>
  <c r="AR60" i="31" s="1"/>
  <c r="AJ59" i="31"/>
  <c r="AJ60" i="31" s="1"/>
  <c r="AB59" i="31"/>
  <c r="AB60" i="31" s="1"/>
  <c r="T59" i="31"/>
  <c r="T60" i="31" s="1"/>
  <c r="L59" i="31"/>
  <c r="L60" i="31" s="1"/>
  <c r="D59" i="31"/>
  <c r="D60" i="31" s="1"/>
  <c r="BI56" i="31"/>
  <c r="BI57" i="31" s="1"/>
  <c r="BA56" i="31"/>
  <c r="BA57" i="31" s="1"/>
  <c r="AS56" i="31"/>
  <c r="AS57" i="31" s="1"/>
  <c r="AK56" i="31"/>
  <c r="AK57" i="31" s="1"/>
  <c r="AC56" i="31"/>
  <c r="AC57" i="31" s="1"/>
  <c r="U56" i="31"/>
  <c r="U57" i="31" s="1"/>
  <c r="M56" i="31"/>
  <c r="M57" i="31" s="1"/>
  <c r="E56" i="31"/>
  <c r="E57" i="31" s="1"/>
  <c r="BB53" i="31"/>
  <c r="BB54" i="31" s="1"/>
  <c r="AT53" i="31"/>
  <c r="AT54" i="31" s="1"/>
  <c r="AL53" i="31"/>
  <c r="AL54" i="31" s="1"/>
  <c r="AD53" i="31"/>
  <c r="AD54" i="31" s="1"/>
  <c r="V53" i="31"/>
  <c r="V54" i="31" s="1"/>
  <c r="N53" i="31"/>
  <c r="N54" i="31" s="1"/>
  <c r="F53" i="31"/>
  <c r="F54" i="31" s="1"/>
  <c r="BC50" i="31"/>
  <c r="BC51" i="31" s="1"/>
  <c r="AU50" i="31"/>
  <c r="AU51" i="31" s="1"/>
  <c r="AM50" i="31"/>
  <c r="AM51" i="31" s="1"/>
  <c r="AE50" i="31"/>
  <c r="AE51" i="31" s="1"/>
  <c r="W50" i="31"/>
  <c r="W51" i="31" s="1"/>
  <c r="O50" i="31"/>
  <c r="O51" i="31" s="1"/>
  <c r="G50" i="31"/>
  <c r="G51" i="31" s="1"/>
  <c r="BD47" i="31"/>
  <c r="BD48" i="31" s="1"/>
  <c r="AV47" i="31"/>
  <c r="AV48" i="31" s="1"/>
  <c r="AN47" i="31"/>
  <c r="AN48" i="31" s="1"/>
  <c r="AF47" i="31"/>
  <c r="AF48" i="31" s="1"/>
  <c r="X47" i="31"/>
  <c r="X48" i="31" s="1"/>
  <c r="P47" i="31"/>
  <c r="P48" i="31" s="1"/>
  <c r="H47" i="31"/>
  <c r="H48" i="31" s="1"/>
  <c r="BE44" i="31"/>
  <c r="BE45" i="31" s="1"/>
  <c r="AW44" i="31"/>
  <c r="AW45" i="31" s="1"/>
  <c r="AO44" i="31"/>
  <c r="AO45" i="31" s="1"/>
  <c r="AG44" i="31"/>
  <c r="AG45" i="31" s="1"/>
  <c r="Y44" i="31"/>
  <c r="Y45" i="31" s="1"/>
  <c r="Q44" i="31"/>
  <c r="Q45" i="31" s="1"/>
  <c r="I44" i="31"/>
  <c r="I45" i="31" s="1"/>
  <c r="BF41" i="31"/>
  <c r="BF42" i="31" s="1"/>
  <c r="AX41" i="31"/>
  <c r="AX42" i="31" s="1"/>
  <c r="AP41" i="31"/>
  <c r="AP42" i="31" s="1"/>
  <c r="AH41" i="31"/>
  <c r="AH42" i="31" s="1"/>
  <c r="Z41" i="31"/>
  <c r="Z42" i="31" s="1"/>
  <c r="R41" i="31"/>
  <c r="R42" i="31" s="1"/>
  <c r="J41" i="31"/>
  <c r="J42" i="31" s="1"/>
  <c r="BG38" i="31"/>
  <c r="BG39" i="31" s="1"/>
  <c r="AY38" i="31"/>
  <c r="AY39" i="31" s="1"/>
  <c r="AQ38" i="31"/>
  <c r="AQ39" i="31" s="1"/>
  <c r="AI38" i="31"/>
  <c r="AI39" i="31" s="1"/>
  <c r="AA38" i="31"/>
  <c r="AA39" i="31" s="1"/>
  <c r="S38" i="31"/>
  <c r="S39" i="31" s="1"/>
  <c r="K38" i="31"/>
  <c r="K39" i="31" s="1"/>
  <c r="C38" i="31"/>
  <c r="C39" i="31" s="1"/>
  <c r="BH35" i="31"/>
  <c r="BH36" i="31" s="1"/>
  <c r="AZ35" i="31"/>
  <c r="AZ36" i="31" s="1"/>
  <c r="AR35" i="31"/>
  <c r="AR36" i="31" s="1"/>
  <c r="AJ35" i="31"/>
  <c r="AJ36" i="31" s="1"/>
  <c r="AB35" i="31"/>
  <c r="AB36" i="31" s="1"/>
  <c r="T35" i="31"/>
  <c r="T36" i="31" s="1"/>
  <c r="L35" i="31"/>
  <c r="L36" i="31" s="1"/>
  <c r="D35" i="31"/>
  <c r="D36" i="31" s="1"/>
  <c r="BI32" i="31"/>
  <c r="BI33" i="31" s="1"/>
  <c r="BA32" i="31"/>
  <c r="BA33" i="31" s="1"/>
  <c r="AS32" i="31"/>
  <c r="AS33" i="31" s="1"/>
  <c r="AK32" i="31"/>
  <c r="AK33" i="31" s="1"/>
  <c r="AC32" i="31"/>
  <c r="AC33" i="31" s="1"/>
  <c r="U32" i="31"/>
  <c r="U33" i="31" s="1"/>
  <c r="M32" i="31"/>
  <c r="M33" i="31" s="1"/>
  <c r="E32" i="31"/>
  <c r="E33" i="31" s="1"/>
  <c r="BB29" i="31"/>
  <c r="BB30" i="31" s="1"/>
  <c r="AT29" i="31"/>
  <c r="AT30" i="31" s="1"/>
  <c r="AL29" i="31"/>
  <c r="AL30" i="31" s="1"/>
  <c r="AD29" i="31"/>
  <c r="AD30" i="31" s="1"/>
  <c r="N29" i="31"/>
  <c r="N30" i="31" s="1"/>
  <c r="BC26" i="31"/>
  <c r="BC27" i="31" s="1"/>
  <c r="AM26" i="31"/>
  <c r="AM27" i="31" s="1"/>
  <c r="W26" i="31"/>
  <c r="W27" i="31" s="1"/>
  <c r="O26" i="31"/>
  <c r="O27" i="31" s="1"/>
  <c r="G26" i="31"/>
  <c r="G27" i="31" s="1"/>
  <c r="BD23" i="31"/>
  <c r="BD24" i="31" s="1"/>
  <c r="AV23" i="31"/>
  <c r="AV24" i="31" s="1"/>
  <c r="AN23" i="31"/>
  <c r="AN24" i="31" s="1"/>
  <c r="AF23" i="31"/>
  <c r="AF24" i="31" s="1"/>
  <c r="X23" i="31"/>
  <c r="X24" i="31" s="1"/>
  <c r="P23" i="31"/>
  <c r="P24" i="31" s="1"/>
  <c r="BE20" i="31"/>
  <c r="BE21" i="31" s="1"/>
  <c r="AW20" i="31"/>
  <c r="AW21" i="31" s="1"/>
  <c r="AO20" i="31"/>
  <c r="AO21" i="31" s="1"/>
  <c r="AG20" i="31"/>
  <c r="AG21" i="31" s="1"/>
  <c r="Y20" i="31"/>
  <c r="Y21" i="31" s="1"/>
  <c r="I20" i="31"/>
  <c r="I21" i="31" s="1"/>
  <c r="BF17" i="31"/>
  <c r="BF18" i="31" s="1"/>
  <c r="AX17" i="31"/>
  <c r="AX18" i="31" s="1"/>
  <c r="AP17" i="31"/>
  <c r="AP18" i="31" s="1"/>
  <c r="AH17" i="31"/>
  <c r="AH18" i="31" s="1"/>
  <c r="Z17" i="31"/>
  <c r="Z18" i="31" s="1"/>
  <c r="R17" i="31"/>
  <c r="R18" i="31" s="1"/>
  <c r="J17" i="31"/>
  <c r="J18" i="31" s="1"/>
  <c r="BG14" i="31"/>
  <c r="BG15" i="31" s="1"/>
  <c r="AY14" i="31"/>
  <c r="AY15" i="31" s="1"/>
  <c r="AQ14" i="31"/>
  <c r="AQ15" i="31" s="1"/>
  <c r="AI14" i="31"/>
  <c r="AI15" i="31" s="1"/>
  <c r="AA14" i="31"/>
  <c r="AA15" i="31" s="1"/>
  <c r="S14" i="31"/>
  <c r="S15" i="31" s="1"/>
  <c r="K14" i="31"/>
  <c r="K15" i="31" s="1"/>
  <c r="C14" i="31"/>
  <c r="C15" i="31" s="1"/>
  <c r="BH11" i="31"/>
  <c r="BH12" i="31" s="1"/>
  <c r="AZ11" i="31"/>
  <c r="AZ12" i="31" s="1"/>
  <c r="AR11" i="31"/>
  <c r="AR12" i="31" s="1"/>
  <c r="AJ11" i="31"/>
  <c r="AJ12" i="31" s="1"/>
  <c r="AB11" i="31"/>
  <c r="AB12" i="31" s="1"/>
  <c r="T11" i="31"/>
  <c r="T12" i="31" s="1"/>
  <c r="L11" i="31"/>
  <c r="L12" i="31" s="1"/>
  <c r="D11" i="31"/>
  <c r="D12" i="31" s="1"/>
  <c r="BI8" i="31"/>
  <c r="BI9" i="31" s="1"/>
  <c r="BA8" i="31"/>
  <c r="BA9" i="31" s="1"/>
  <c r="AS8" i="31"/>
  <c r="AS9" i="31" s="1"/>
  <c r="AK8" i="31"/>
  <c r="AK9" i="31" s="1"/>
  <c r="AC8" i="31"/>
  <c r="AC9" i="31" s="1"/>
  <c r="U8" i="31"/>
  <c r="U9" i="31" s="1"/>
  <c r="M8" i="31"/>
  <c r="M9" i="31" s="1"/>
  <c r="E8" i="31"/>
  <c r="E9" i="31" s="1"/>
  <c r="BB5" i="31"/>
  <c r="BB6" i="31" s="1"/>
  <c r="AT5" i="31"/>
  <c r="AT6" i="31" s="1"/>
  <c r="AL5" i="31"/>
  <c r="AL6" i="31" s="1"/>
  <c r="AD5" i="31"/>
  <c r="AD6" i="31" s="1"/>
  <c r="V5" i="31"/>
  <c r="V6" i="31" s="1"/>
  <c r="N5" i="31"/>
  <c r="N6" i="31" s="1"/>
  <c r="F5" i="31"/>
  <c r="F6" i="31" s="1"/>
  <c r="Y5" i="31"/>
  <c r="BI5" i="31"/>
  <c r="BI6" i="31" s="1"/>
  <c r="BA5" i="31"/>
  <c r="BA6" i="31" s="1"/>
  <c r="AS5" i="31"/>
  <c r="AS6" i="31" s="1"/>
  <c r="AK5" i="31"/>
  <c r="AK6" i="31" s="1"/>
  <c r="AC5" i="31"/>
  <c r="AC6" i="31" s="1"/>
  <c r="U5" i="31"/>
  <c r="U6" i="31" s="1"/>
  <c r="M5" i="31"/>
  <c r="M6" i="31" s="1"/>
  <c r="B25" i="31"/>
  <c r="B26" i="31"/>
  <c r="B50" i="31"/>
  <c r="B49" i="31"/>
  <c r="B74" i="31"/>
  <c r="B73" i="31"/>
  <c r="AF91" i="31"/>
  <c r="AF92" i="31"/>
  <c r="BE88" i="31"/>
  <c r="BE89" i="31"/>
  <c r="BG83" i="31"/>
  <c r="BG82" i="31"/>
  <c r="AA82" i="31"/>
  <c r="AA83" i="31"/>
  <c r="S82" i="31"/>
  <c r="S83" i="31"/>
  <c r="K83" i="31"/>
  <c r="K82" i="31"/>
  <c r="AJ79" i="31"/>
  <c r="AJ80" i="31"/>
  <c r="BB74" i="31"/>
  <c r="BB73" i="31"/>
  <c r="N73" i="31"/>
  <c r="N74" i="31"/>
  <c r="AW65" i="31"/>
  <c r="AW64" i="31"/>
  <c r="AO64" i="31"/>
  <c r="AO65" i="31"/>
  <c r="Z62" i="31"/>
  <c r="Z61" i="31"/>
  <c r="AQ59" i="31"/>
  <c r="AQ58" i="31"/>
  <c r="AI59" i="31"/>
  <c r="AI58" i="31"/>
  <c r="AJ55" i="31"/>
  <c r="AJ56" i="31"/>
  <c r="AK53" i="31"/>
  <c r="AK52" i="31"/>
  <c r="U52" i="31"/>
  <c r="U53" i="31"/>
  <c r="E52" i="31"/>
  <c r="E53" i="31"/>
  <c r="AL49" i="31"/>
  <c r="AL50" i="31"/>
  <c r="V50" i="31"/>
  <c r="V49" i="31"/>
  <c r="F50" i="31"/>
  <c r="F49" i="31"/>
  <c r="AO40" i="31"/>
  <c r="AO41" i="31"/>
  <c r="AX38" i="31"/>
  <c r="AX37" i="31"/>
  <c r="AP37" i="31"/>
  <c r="AP38" i="31"/>
  <c r="R37" i="31"/>
  <c r="R38" i="31"/>
  <c r="K34" i="31"/>
  <c r="K35" i="31"/>
  <c r="BB25" i="31"/>
  <c r="BB26" i="31"/>
  <c r="N25" i="31"/>
  <c r="N26" i="31"/>
  <c r="F26" i="31"/>
  <c r="F25" i="31"/>
  <c r="BC23" i="31"/>
  <c r="BC22" i="31"/>
  <c r="O23" i="31"/>
  <c r="O22" i="31"/>
  <c r="Y17" i="31"/>
  <c r="Y16" i="31"/>
  <c r="Z13" i="31"/>
  <c r="Z14" i="31"/>
  <c r="J13" i="31"/>
  <c r="J14" i="31"/>
  <c r="AY11" i="31"/>
  <c r="AY10" i="31"/>
  <c r="AI11" i="31"/>
  <c r="AI10" i="31"/>
  <c r="AB79" i="31"/>
  <c r="BI92" i="31"/>
  <c r="BI93" i="31" s="1"/>
  <c r="AC92" i="31"/>
  <c r="AC93" i="31" s="1"/>
  <c r="AJ47" i="31"/>
  <c r="BD92" i="31"/>
  <c r="BD93" i="31" s="1"/>
  <c r="AN92" i="31"/>
  <c r="AN93" i="31" s="1"/>
  <c r="X92" i="31"/>
  <c r="X93" i="31" s="1"/>
  <c r="P92" i="31"/>
  <c r="P93" i="31" s="1"/>
  <c r="H92" i="31"/>
  <c r="H93" i="31" s="1"/>
  <c r="AW89" i="31"/>
  <c r="AW90" i="31" s="1"/>
  <c r="AO89" i="31"/>
  <c r="AO90" i="31" s="1"/>
  <c r="AG89" i="31"/>
  <c r="AG90" i="31" s="1"/>
  <c r="Y89" i="31"/>
  <c r="Y90" i="31" s="1"/>
  <c r="Q89" i="31"/>
  <c r="Q90" i="31" s="1"/>
  <c r="I89" i="31"/>
  <c r="I90" i="31" s="1"/>
  <c r="BF86" i="31"/>
  <c r="BF87" i="31" s="1"/>
  <c r="AX86" i="31"/>
  <c r="AX87" i="31" s="1"/>
  <c r="AP86" i="31"/>
  <c r="AP87" i="31" s="1"/>
  <c r="AH86" i="31"/>
  <c r="AH87" i="31" s="1"/>
  <c r="Z86" i="31"/>
  <c r="Z87" i="31" s="1"/>
  <c r="R86" i="31"/>
  <c r="R87" i="31" s="1"/>
  <c r="J86" i="31"/>
  <c r="J87" i="31" s="1"/>
  <c r="AY83" i="31"/>
  <c r="AY84" i="31" s="1"/>
  <c r="AQ83" i="31"/>
  <c r="AQ84" i="31" s="1"/>
  <c r="AI83" i="31"/>
  <c r="AI84" i="31" s="1"/>
  <c r="C83" i="31"/>
  <c r="C84" i="31" s="1"/>
  <c r="BH80" i="31"/>
  <c r="BH81" i="31" s="1"/>
  <c r="AZ80" i="31"/>
  <c r="AZ81" i="31" s="1"/>
  <c r="AR80" i="31"/>
  <c r="AR81" i="31" s="1"/>
  <c r="T80" i="31"/>
  <c r="T81" i="31" s="1"/>
  <c r="L80" i="31"/>
  <c r="L81" i="31" s="1"/>
  <c r="D80" i="31"/>
  <c r="D81" i="31" s="1"/>
  <c r="BI77" i="31"/>
  <c r="BI78" i="31" s="1"/>
  <c r="BA77" i="31"/>
  <c r="BA78" i="31" s="1"/>
  <c r="AS77" i="31"/>
  <c r="AS78" i="31" s="1"/>
  <c r="AK77" i="31"/>
  <c r="AK78" i="31" s="1"/>
  <c r="AC77" i="31"/>
  <c r="AC78" i="31" s="1"/>
  <c r="U77" i="31"/>
  <c r="U78" i="31" s="1"/>
  <c r="M77" i="31"/>
  <c r="M78" i="31" s="1"/>
  <c r="E77" i="31"/>
  <c r="E78" i="31" s="1"/>
  <c r="AT74" i="31"/>
  <c r="AT75" i="31" s="1"/>
  <c r="AL74" i="31"/>
  <c r="AL75" i="31" s="1"/>
  <c r="AD74" i="31"/>
  <c r="AD75" i="31" s="1"/>
  <c r="V74" i="31"/>
  <c r="V75" i="31" s="1"/>
  <c r="F74" i="31"/>
  <c r="F75" i="31" s="1"/>
  <c r="BC71" i="31"/>
  <c r="BC72" i="31" s="1"/>
  <c r="AU71" i="31"/>
  <c r="AU72" i="31" s="1"/>
  <c r="AM71" i="31"/>
  <c r="AM72" i="31" s="1"/>
  <c r="AE71" i="31"/>
  <c r="AE72" i="31" s="1"/>
  <c r="W71" i="31"/>
  <c r="W72" i="31" s="1"/>
  <c r="O71" i="31"/>
  <c r="O72" i="31" s="1"/>
  <c r="G71" i="31"/>
  <c r="G72" i="31" s="1"/>
  <c r="BD68" i="31"/>
  <c r="BD69" i="31" s="1"/>
  <c r="AV68" i="31"/>
  <c r="AV69" i="31" s="1"/>
  <c r="AN68" i="31"/>
  <c r="AN69" i="31" s="1"/>
  <c r="AF68" i="31"/>
  <c r="AF69" i="31" s="1"/>
  <c r="X68" i="31"/>
  <c r="X69" i="31" s="1"/>
  <c r="P68" i="31"/>
  <c r="P69" i="31" s="1"/>
  <c r="H68" i="31"/>
  <c r="H69" i="31" s="1"/>
  <c r="BE65" i="31"/>
  <c r="BE66" i="31" s="1"/>
  <c r="AG65" i="31"/>
  <c r="AG66" i="31" s="1"/>
  <c r="Y65" i="31"/>
  <c r="Y66" i="31" s="1"/>
  <c r="Q65" i="31"/>
  <c r="Q66" i="31" s="1"/>
  <c r="I65" i="31"/>
  <c r="I66" i="31" s="1"/>
  <c r="BF62" i="31"/>
  <c r="BF63" i="31" s="1"/>
  <c r="AX62" i="31"/>
  <c r="AX63" i="31" s="1"/>
  <c r="AP62" i="31"/>
  <c r="AP63" i="31" s="1"/>
  <c r="AH62" i="31"/>
  <c r="AH63" i="31" s="1"/>
  <c r="R62" i="31"/>
  <c r="R63" i="31" s="1"/>
  <c r="J62" i="31"/>
  <c r="J63" i="31" s="1"/>
  <c r="BG59" i="31"/>
  <c r="BG60" i="31" s="1"/>
  <c r="AY59" i="31"/>
  <c r="AY60" i="31" s="1"/>
  <c r="AA59" i="31"/>
  <c r="AA60" i="31" s="1"/>
  <c r="S59" i="31"/>
  <c r="S60" i="31" s="1"/>
  <c r="K59" i="31"/>
  <c r="K60" i="31" s="1"/>
  <c r="C59" i="31"/>
  <c r="C60" i="31" s="1"/>
  <c r="BH56" i="31"/>
  <c r="BH57" i="31" s="1"/>
  <c r="AZ56" i="31"/>
  <c r="AZ57" i="31" s="1"/>
  <c r="AR56" i="31"/>
  <c r="AR57" i="31" s="1"/>
  <c r="AB56" i="31"/>
  <c r="AB57" i="31" s="1"/>
  <c r="T56" i="31"/>
  <c r="T57" i="31" s="1"/>
  <c r="L56" i="31"/>
  <c r="L57" i="31" s="1"/>
  <c r="D56" i="31"/>
  <c r="D57" i="31" s="1"/>
  <c r="BI53" i="31"/>
  <c r="BI54" i="31" s="1"/>
  <c r="BA53" i="31"/>
  <c r="BA54" i="31" s="1"/>
  <c r="AS53" i="31"/>
  <c r="AS54" i="31" s="1"/>
  <c r="AC53" i="31"/>
  <c r="AC54" i="31" s="1"/>
  <c r="M53" i="31"/>
  <c r="M54" i="31" s="1"/>
  <c r="BB50" i="31"/>
  <c r="BB51" i="31" s="1"/>
  <c r="AT50" i="31"/>
  <c r="AT51" i="31" s="1"/>
  <c r="AD50" i="31"/>
  <c r="AD51" i="31" s="1"/>
  <c r="N50" i="31"/>
  <c r="N51" i="31" s="1"/>
  <c r="AU47" i="31"/>
  <c r="AU48" i="31" s="1"/>
  <c r="AM47" i="31"/>
  <c r="AM48" i="31" s="1"/>
  <c r="AF5" i="31"/>
  <c r="AF6" i="31" s="1"/>
  <c r="X5" i="31"/>
  <c r="X6" i="31" s="1"/>
  <c r="P5" i="31"/>
  <c r="P6" i="31" s="1"/>
  <c r="H5" i="31"/>
  <c r="H6" i="31" s="1"/>
  <c r="AE47" i="31"/>
  <c r="AE48" i="31" s="1"/>
  <c r="W47" i="31"/>
  <c r="W48" i="31" s="1"/>
  <c r="O47" i="31"/>
  <c r="O48" i="31" s="1"/>
  <c r="G47" i="31"/>
  <c r="G48" i="31" s="1"/>
  <c r="BD44" i="31"/>
  <c r="BD45" i="31" s="1"/>
  <c r="AV44" i="31"/>
  <c r="AV45" i="31" s="1"/>
  <c r="AN44" i="31"/>
  <c r="AN45" i="31" s="1"/>
  <c r="AF44" i="31"/>
  <c r="AF45" i="31" s="1"/>
  <c r="X44" i="31"/>
  <c r="X45" i="31" s="1"/>
  <c r="P44" i="31"/>
  <c r="P45" i="31" s="1"/>
  <c r="H44" i="31"/>
  <c r="H45" i="31" s="1"/>
  <c r="BE41" i="31"/>
  <c r="BE42" i="31" s="1"/>
  <c r="AW41" i="31"/>
  <c r="AW42" i="31" s="1"/>
  <c r="AG41" i="31"/>
  <c r="AG42" i="31" s="1"/>
  <c r="Y41" i="31"/>
  <c r="Y42" i="31" s="1"/>
  <c r="Q41" i="31"/>
  <c r="Q42" i="31" s="1"/>
  <c r="I41" i="31"/>
  <c r="I42" i="31" s="1"/>
  <c r="BF38" i="31"/>
  <c r="BF39" i="31" s="1"/>
  <c r="AH38" i="31"/>
  <c r="AH39" i="31" s="1"/>
  <c r="Z38" i="31"/>
  <c r="Z39" i="31" s="1"/>
  <c r="J38" i="31"/>
  <c r="J39" i="31" s="1"/>
  <c r="BG35" i="31"/>
  <c r="BG36" i="31" s="1"/>
  <c r="AY35" i="31"/>
  <c r="AY36" i="31" s="1"/>
  <c r="AQ35" i="31"/>
  <c r="AQ36" i="31" s="1"/>
  <c r="AI35" i="31"/>
  <c r="AI36" i="31" s="1"/>
  <c r="AA35" i="31"/>
  <c r="AA36" i="31" s="1"/>
  <c r="S35" i="31"/>
  <c r="S36" i="31" s="1"/>
  <c r="C35" i="31"/>
  <c r="C36" i="31" s="1"/>
  <c r="BH32" i="31"/>
  <c r="BH33" i="31" s="1"/>
  <c r="AZ32" i="31"/>
  <c r="AZ33" i="31" s="1"/>
  <c r="AR32" i="31"/>
  <c r="AR33" i="31" s="1"/>
  <c r="AJ32" i="31"/>
  <c r="AJ33" i="31" s="1"/>
  <c r="AB32" i="31"/>
  <c r="AB33" i="31" s="1"/>
  <c r="T32" i="31"/>
  <c r="T33" i="31" s="1"/>
  <c r="L32" i="31"/>
  <c r="L33" i="31" s="1"/>
  <c r="D32" i="31"/>
  <c r="D33" i="31" s="1"/>
  <c r="BI29" i="31"/>
  <c r="BI30" i="31" s="1"/>
  <c r="BA29" i="31"/>
  <c r="BA30" i="31" s="1"/>
  <c r="AS29" i="31"/>
  <c r="AS30" i="31" s="1"/>
  <c r="AK29" i="31"/>
  <c r="AK30" i="31" s="1"/>
  <c r="AC29" i="31"/>
  <c r="AC30" i="31" s="1"/>
  <c r="U29" i="31"/>
  <c r="U30" i="31" s="1"/>
  <c r="M29" i="31"/>
  <c r="M30" i="31" s="1"/>
  <c r="E29" i="31"/>
  <c r="E30" i="31" s="1"/>
  <c r="AT26" i="31"/>
  <c r="AT27" i="31" s="1"/>
  <c r="AL26" i="31"/>
  <c r="AL27" i="31" s="1"/>
  <c r="AD26" i="31"/>
  <c r="AD27" i="31" s="1"/>
  <c r="V26" i="31"/>
  <c r="V27" i="31" s="1"/>
  <c r="AU23" i="31"/>
  <c r="AU24" i="31" s="1"/>
  <c r="AM23" i="31"/>
  <c r="AM24" i="31" s="1"/>
  <c r="AE23" i="31"/>
  <c r="AE24" i="31" s="1"/>
  <c r="W23" i="31"/>
  <c r="W24" i="31" s="1"/>
  <c r="G23" i="31"/>
  <c r="G24" i="31" s="1"/>
  <c r="BD20" i="31"/>
  <c r="BD21" i="31" s="1"/>
  <c r="AV20" i="31"/>
  <c r="AV21" i="31" s="1"/>
  <c r="AN20" i="31"/>
  <c r="AN21" i="31" s="1"/>
  <c r="AF20" i="31"/>
  <c r="AF21" i="31" s="1"/>
  <c r="X20" i="31"/>
  <c r="X21" i="31" s="1"/>
  <c r="P20" i="31"/>
  <c r="P21" i="31" s="1"/>
  <c r="H20" i="31"/>
  <c r="H21" i="31" s="1"/>
  <c r="BE17" i="31"/>
  <c r="BE18" i="31" s="1"/>
  <c r="AW17" i="31"/>
  <c r="AW18" i="31" s="1"/>
  <c r="AO17" i="31"/>
  <c r="AO18" i="31" s="1"/>
  <c r="AG17" i="31"/>
  <c r="AG18" i="31" s="1"/>
  <c r="Q17" i="31"/>
  <c r="Q18" i="31" s="1"/>
  <c r="I17" i="31"/>
  <c r="I18" i="31" s="1"/>
  <c r="BF14" i="31"/>
  <c r="BF15" i="31" s="1"/>
  <c r="AX14" i="31"/>
  <c r="AX15" i="31" s="1"/>
  <c r="AP14" i="31"/>
  <c r="AP15" i="31" s="1"/>
  <c r="AH14" i="31"/>
  <c r="AH15" i="31" s="1"/>
  <c r="R14" i="31"/>
  <c r="R15" i="31" s="1"/>
  <c r="BG11" i="31"/>
  <c r="BG12" i="31" s="1"/>
  <c r="AQ11" i="31"/>
  <c r="AQ12" i="31" s="1"/>
  <c r="AA11" i="31"/>
  <c r="AA12" i="31" s="1"/>
  <c r="S11" i="31"/>
  <c r="S12" i="31" s="1"/>
  <c r="K11" i="31"/>
  <c r="K12" i="31" s="1"/>
  <c r="C11" i="31"/>
  <c r="C12" i="31" s="1"/>
  <c r="BH8" i="31"/>
  <c r="BH9" i="31" s="1"/>
  <c r="AZ8" i="31"/>
  <c r="AZ9" i="31" s="1"/>
  <c r="AR8" i="31"/>
  <c r="AR9" i="31" s="1"/>
  <c r="AJ8" i="31"/>
  <c r="AJ9" i="31" s="1"/>
  <c r="AB8" i="31"/>
  <c r="AB9" i="31" s="1"/>
  <c r="T8" i="31"/>
  <c r="T9" i="31" s="1"/>
  <c r="L8" i="31"/>
  <c r="L9" i="31" s="1"/>
  <c r="D8" i="31"/>
  <c r="D9" i="31" s="1"/>
  <c r="T20" i="31"/>
  <c r="T21" i="31" s="1"/>
  <c r="B89" i="31"/>
  <c r="B90" i="31" s="1"/>
  <c r="AO5" i="31"/>
  <c r="AO6" i="31" s="1"/>
  <c r="AT14" i="31"/>
  <c r="AT15" i="31" s="1"/>
  <c r="B23" i="31"/>
  <c r="B24" i="31" s="1"/>
  <c r="P8" i="31"/>
  <c r="P9" i="31" s="1"/>
  <c r="AE83" i="31"/>
  <c r="AE84" i="31" s="1"/>
  <c r="AN8" i="31"/>
  <c r="AN9" i="31" s="1"/>
  <c r="V14" i="31"/>
  <c r="V15" i="31" s="1"/>
  <c r="AD65" i="31"/>
  <c r="AD66" i="31" s="1"/>
  <c r="BG23" i="31"/>
  <c r="BG24" i="31" s="1"/>
  <c r="O35" i="31"/>
  <c r="O36" i="31" s="1"/>
  <c r="Y4" i="31"/>
  <c r="X35" i="31"/>
  <c r="X36" i="31" s="1"/>
  <c r="R73" i="31"/>
  <c r="J5" i="31"/>
  <c r="J6" i="31" s="1"/>
  <c r="F14" i="31"/>
  <c r="F15" i="31" s="1"/>
  <c r="B47" i="31"/>
  <c r="B48" i="31" s="1"/>
  <c r="B71" i="31"/>
  <c r="B72" i="31" s="1"/>
  <c r="AH53" i="31"/>
  <c r="AH54" i="31" s="1"/>
  <c r="E64" i="31"/>
  <c r="BD80" i="31"/>
  <c r="BD81" i="31" s="1"/>
  <c r="Q8" i="31"/>
  <c r="Q9" i="31" s="1"/>
  <c r="AZ20" i="31"/>
  <c r="AZ21" i="31" s="1"/>
  <c r="BB38" i="31"/>
  <c r="BB39" i="31" s="1"/>
  <c r="K23" i="31"/>
  <c r="K24" i="31" s="1"/>
  <c r="AM83" i="31"/>
  <c r="AM84" i="31" s="1"/>
  <c r="Z50" i="31"/>
  <c r="Z51" i="31" s="1"/>
  <c r="AI50" i="31"/>
  <c r="AI51" i="31" s="1"/>
  <c r="X79" i="31"/>
  <c r="G11" i="31"/>
  <c r="G12" i="31" s="1"/>
  <c r="O11" i="31"/>
  <c r="O12" i="31" s="1"/>
  <c r="BE82" i="31"/>
  <c r="BE83" i="31"/>
  <c r="BD13" i="31"/>
  <c r="BD14" i="31"/>
  <c r="AV13" i="31"/>
  <c r="AV14" i="31"/>
  <c r="H13" i="31"/>
  <c r="H14" i="31"/>
  <c r="Q10" i="31"/>
  <c r="Q11" i="31"/>
  <c r="AH7" i="31"/>
  <c r="AH8" i="31"/>
  <c r="J7" i="31"/>
  <c r="J8" i="31"/>
  <c r="K4" i="31"/>
  <c r="K5" i="31"/>
  <c r="BA92" i="31"/>
  <c r="BA91" i="31"/>
  <c r="AS92" i="31"/>
  <c r="AS91" i="31"/>
  <c r="AK91" i="31"/>
  <c r="AK92" i="31"/>
  <c r="U92" i="31"/>
  <c r="U91" i="31"/>
  <c r="M92" i="31"/>
  <c r="M91" i="31"/>
  <c r="E91" i="31"/>
  <c r="E92" i="31"/>
  <c r="AT88" i="31"/>
  <c r="AT89" i="31"/>
  <c r="AD88" i="31"/>
  <c r="AD89" i="31"/>
  <c r="F88" i="31"/>
  <c r="F89" i="31"/>
  <c r="BC86" i="31"/>
  <c r="BC85" i="31"/>
  <c r="AU85" i="31"/>
  <c r="AU86" i="31"/>
  <c r="AE85" i="31"/>
  <c r="AE86" i="31"/>
  <c r="O85" i="31"/>
  <c r="O86" i="31"/>
  <c r="G85" i="31"/>
  <c r="G86" i="31"/>
  <c r="BD83" i="31"/>
  <c r="BD82" i="31"/>
  <c r="AF82" i="31"/>
  <c r="AF83" i="31"/>
  <c r="P82" i="31"/>
  <c r="P83" i="31"/>
  <c r="AW79" i="31"/>
  <c r="AW80" i="31"/>
  <c r="Y79" i="31"/>
  <c r="Y80" i="31"/>
  <c r="G64" i="31"/>
  <c r="G65" i="31"/>
  <c r="AV82" i="31"/>
  <c r="AV83" i="31"/>
  <c r="H82" i="31"/>
  <c r="H83" i="31"/>
  <c r="AF61" i="31"/>
  <c r="AF62" i="31"/>
  <c r="AL88" i="31"/>
  <c r="AL89" i="31"/>
  <c r="N88" i="31"/>
  <c r="N89" i="31"/>
  <c r="AM85" i="31"/>
  <c r="AM86" i="31"/>
  <c r="X82" i="31"/>
  <c r="X83" i="31"/>
  <c r="BE79" i="31"/>
  <c r="BE80" i="31"/>
  <c r="C5" i="31"/>
  <c r="C6" i="31" s="1"/>
  <c r="BB88" i="31"/>
  <c r="BB89" i="31"/>
  <c r="V88" i="31"/>
  <c r="V89" i="31"/>
  <c r="W85" i="31"/>
  <c r="W86" i="31"/>
  <c r="AN82" i="31"/>
  <c r="AN83" i="31"/>
  <c r="AO79" i="31"/>
  <c r="AO80" i="31"/>
  <c r="AG79" i="31"/>
  <c r="AG80" i="31"/>
  <c r="Q79" i="31"/>
  <c r="Q80" i="31"/>
  <c r="AI5" i="31"/>
  <c r="AI6" i="31" s="1"/>
  <c r="I79" i="31"/>
  <c r="I80" i="31"/>
  <c r="BF76" i="31"/>
  <c r="BF77" i="31"/>
  <c r="AX76" i="31"/>
  <c r="AX77" i="31"/>
  <c r="AP76" i="31"/>
  <c r="AP77" i="31"/>
  <c r="AH77" i="31"/>
  <c r="AH76" i="31"/>
  <c r="Z76" i="31"/>
  <c r="Z77" i="31"/>
  <c r="R76" i="31"/>
  <c r="R77" i="31"/>
  <c r="J77" i="31"/>
  <c r="J76" i="31"/>
  <c r="BG73" i="31"/>
  <c r="BG74" i="31"/>
  <c r="AY73" i="31"/>
  <c r="AY74" i="31"/>
  <c r="AI73" i="31"/>
  <c r="AI74" i="31"/>
  <c r="AA73" i="31"/>
  <c r="AA74" i="31"/>
  <c r="S73" i="31"/>
  <c r="S74" i="31"/>
  <c r="C73" i="31"/>
  <c r="C74" i="31"/>
  <c r="BH70" i="31"/>
  <c r="BH71" i="31"/>
  <c r="AR70" i="31"/>
  <c r="AR71" i="31"/>
  <c r="AJ70" i="31"/>
  <c r="AJ71" i="31"/>
  <c r="AB71" i="31"/>
  <c r="AB70" i="31"/>
  <c r="T70" i="31"/>
  <c r="T71" i="31"/>
  <c r="L70" i="31"/>
  <c r="L71" i="31"/>
  <c r="D70" i="31"/>
  <c r="D71" i="31"/>
  <c r="BI67" i="31"/>
  <c r="BI68" i="31"/>
  <c r="BA67" i="31"/>
  <c r="BA68" i="31"/>
  <c r="AS67" i="31"/>
  <c r="AS68" i="31"/>
  <c r="AK67" i="31"/>
  <c r="AK68" i="31"/>
  <c r="AC67" i="31"/>
  <c r="AC68" i="31"/>
  <c r="U67" i="31"/>
  <c r="U68" i="31"/>
  <c r="M67" i="31"/>
  <c r="M68" i="31"/>
  <c r="E67" i="31"/>
  <c r="E68" i="31"/>
  <c r="AL64" i="31"/>
  <c r="AL65" i="31"/>
  <c r="V64" i="31"/>
  <c r="V65" i="31"/>
  <c r="N64" i="31"/>
  <c r="N65" i="31"/>
  <c r="F64" i="31"/>
  <c r="F65" i="31"/>
  <c r="BC61" i="31"/>
  <c r="BC62" i="31"/>
  <c r="AU61" i="31"/>
  <c r="AU62" i="31"/>
  <c r="AM61" i="31"/>
  <c r="AM62" i="31"/>
  <c r="AE61" i="31"/>
  <c r="AE62" i="31"/>
  <c r="W61" i="31"/>
  <c r="W62" i="31"/>
  <c r="O62" i="31"/>
  <c r="O61" i="31"/>
  <c r="G61" i="31"/>
  <c r="G62" i="31"/>
  <c r="BD58" i="31"/>
  <c r="BD59" i="31"/>
  <c r="AV58" i="31"/>
  <c r="AV59" i="31"/>
  <c r="AN58" i="31"/>
  <c r="AN59" i="31"/>
  <c r="AF59" i="31"/>
  <c r="AF58" i="31"/>
  <c r="X58" i="31"/>
  <c r="X59" i="31"/>
  <c r="P58" i="31"/>
  <c r="P59" i="31"/>
  <c r="H58" i="31"/>
  <c r="H59" i="31"/>
  <c r="BE55" i="31"/>
  <c r="BE56" i="31"/>
  <c r="AW56" i="31"/>
  <c r="AW55" i="31"/>
  <c r="AO56" i="31"/>
  <c r="AO55" i="31"/>
  <c r="AG55" i="31"/>
  <c r="AG56" i="31"/>
  <c r="Y55" i="31"/>
  <c r="Y56" i="31"/>
  <c r="Q55" i="31"/>
  <c r="Q56" i="31"/>
  <c r="I55" i="31"/>
  <c r="I56" i="31"/>
  <c r="BF52" i="31"/>
  <c r="BF53" i="31"/>
  <c r="AX52" i="31"/>
  <c r="AX53" i="31"/>
  <c r="AP52" i="31"/>
  <c r="AP53" i="31"/>
  <c r="Z53" i="31"/>
  <c r="Z52" i="31"/>
  <c r="R53" i="31"/>
  <c r="R52" i="31"/>
  <c r="J52" i="31"/>
  <c r="J53" i="31"/>
  <c r="BG49" i="31"/>
  <c r="BG50" i="31"/>
  <c r="AY49" i="31"/>
  <c r="AY50" i="31"/>
  <c r="AQ49" i="31"/>
  <c r="AQ50" i="31"/>
  <c r="AA49" i="31"/>
  <c r="AA50" i="31"/>
  <c r="S49" i="31"/>
  <c r="S50" i="31"/>
  <c r="C49" i="31"/>
  <c r="C50" i="31"/>
  <c r="BH46" i="31"/>
  <c r="BH47" i="31"/>
  <c r="AZ47" i="31"/>
  <c r="AZ46" i="31"/>
  <c r="AB46" i="31"/>
  <c r="AB47" i="31"/>
  <c r="L46" i="31"/>
  <c r="L47" i="31"/>
  <c r="D46" i="31"/>
  <c r="D47" i="31"/>
  <c r="BA43" i="31"/>
  <c r="BA44" i="31"/>
  <c r="AS43" i="31"/>
  <c r="AS44" i="31"/>
  <c r="AK43" i="31"/>
  <c r="AK44" i="31"/>
  <c r="U43" i="31"/>
  <c r="U44" i="31"/>
  <c r="M43" i="31"/>
  <c r="M44" i="31"/>
  <c r="E43" i="31"/>
  <c r="E44" i="31"/>
  <c r="BB40" i="31"/>
  <c r="BB41" i="31"/>
  <c r="AT40" i="31"/>
  <c r="AT41" i="31"/>
  <c r="AL40" i="31"/>
  <c r="AL41" i="31"/>
  <c r="AD40" i="31"/>
  <c r="AD41" i="31"/>
  <c r="V40" i="31"/>
  <c r="V41" i="31"/>
  <c r="N40" i="31"/>
  <c r="N41" i="31"/>
  <c r="F41" i="31"/>
  <c r="F40" i="31"/>
  <c r="BC37" i="31"/>
  <c r="BC38" i="31"/>
  <c r="AU37" i="31"/>
  <c r="AU38" i="31"/>
  <c r="AM37" i="31"/>
  <c r="AM38" i="31"/>
  <c r="AE37" i="31"/>
  <c r="AE38" i="31"/>
  <c r="W37" i="31"/>
  <c r="W38" i="31"/>
  <c r="O37" i="31"/>
  <c r="O38" i="31"/>
  <c r="G38" i="31"/>
  <c r="G37" i="31"/>
  <c r="BD34" i="31"/>
  <c r="BD35" i="31"/>
  <c r="AV34" i="31"/>
  <c r="AV35" i="31"/>
  <c r="AN34" i="31"/>
  <c r="AN35" i="31"/>
  <c r="AF34" i="31"/>
  <c r="AF35" i="31"/>
  <c r="P34" i="31"/>
  <c r="P35" i="31"/>
  <c r="H34" i="31"/>
  <c r="H35" i="31"/>
  <c r="BE31" i="31"/>
  <c r="BE32" i="31"/>
  <c r="AW32" i="31"/>
  <c r="AW31" i="31"/>
  <c r="AO31" i="31"/>
  <c r="AO32" i="31"/>
  <c r="AG31" i="31"/>
  <c r="AG32" i="31"/>
  <c r="Y32" i="31"/>
  <c r="Y31" i="31"/>
  <c r="Q32" i="31"/>
  <c r="Q31" i="31"/>
  <c r="I31" i="31"/>
  <c r="I32" i="31"/>
  <c r="BF29" i="31"/>
  <c r="BF28" i="31"/>
  <c r="AX28" i="31"/>
  <c r="AX29" i="31"/>
  <c r="AP28" i="31"/>
  <c r="AP29" i="31"/>
  <c r="AH28" i="31"/>
  <c r="AH29" i="31"/>
  <c r="Z28" i="31"/>
  <c r="Z29" i="31"/>
  <c r="R29" i="31"/>
  <c r="R28" i="31"/>
  <c r="J29" i="31"/>
  <c r="J28" i="31"/>
  <c r="BG25" i="31"/>
  <c r="BG26" i="31"/>
  <c r="AQ25" i="31"/>
  <c r="AQ26" i="31"/>
  <c r="AA25" i="31"/>
  <c r="AA26" i="31"/>
  <c r="S25" i="31"/>
  <c r="S26" i="31"/>
  <c r="C25" i="31"/>
  <c r="C26" i="31"/>
  <c r="AZ22" i="31"/>
  <c r="AZ23" i="31"/>
  <c r="AR22" i="31"/>
  <c r="AR23" i="31"/>
  <c r="AJ22" i="31"/>
  <c r="AJ23" i="31"/>
  <c r="AB22" i="31"/>
  <c r="AB23" i="31"/>
  <c r="T22" i="31"/>
  <c r="T23" i="31"/>
  <c r="L22" i="31"/>
  <c r="L23" i="31"/>
  <c r="D22" i="31"/>
  <c r="D23" i="31"/>
  <c r="BI19" i="31"/>
  <c r="BI20" i="31"/>
  <c r="BA19" i="31"/>
  <c r="BA20" i="31"/>
  <c r="AS19" i="31"/>
  <c r="AS20" i="31"/>
  <c r="AK19" i="31"/>
  <c r="AK20" i="31"/>
  <c r="AC19" i="31"/>
  <c r="AC20" i="31"/>
  <c r="U19" i="31"/>
  <c r="U20" i="31"/>
  <c r="M19" i="31"/>
  <c r="M20" i="31"/>
  <c r="E20" i="31"/>
  <c r="E19" i="31"/>
  <c r="BB16" i="31"/>
  <c r="BB17" i="31"/>
  <c r="AT17" i="31"/>
  <c r="AT16" i="31"/>
  <c r="AL16" i="31"/>
  <c r="AL17" i="31"/>
  <c r="AD16" i="31"/>
  <c r="AD17" i="31"/>
  <c r="V17" i="31"/>
  <c r="V16" i="31"/>
  <c r="N17" i="31"/>
  <c r="N16" i="31"/>
  <c r="F16" i="31"/>
  <c r="F17" i="31"/>
  <c r="AU13" i="31"/>
  <c r="AU14" i="31"/>
  <c r="AM13" i="31"/>
  <c r="AM14" i="31"/>
  <c r="AE13" i="31"/>
  <c r="AE14" i="31"/>
  <c r="W13" i="31"/>
  <c r="W14" i="31"/>
  <c r="O13" i="31"/>
  <c r="O14" i="31"/>
  <c r="G13" i="31"/>
  <c r="G14" i="31"/>
  <c r="BD10" i="31"/>
  <c r="BD11" i="31"/>
  <c r="AF10" i="31"/>
  <c r="AF11" i="31"/>
  <c r="X10" i="31"/>
  <c r="X11" i="31"/>
  <c r="P10" i="31"/>
  <c r="P11" i="31"/>
  <c r="H10" i="31"/>
  <c r="H11" i="31"/>
  <c r="BE7" i="31"/>
  <c r="BE8" i="31"/>
  <c r="AO7" i="31"/>
  <c r="AO8" i="31"/>
  <c r="AG7" i="31"/>
  <c r="AG8" i="31"/>
  <c r="Y7" i="31"/>
  <c r="Y8" i="31"/>
  <c r="BF4" i="31"/>
  <c r="BF5" i="31"/>
  <c r="AX4" i="31"/>
  <c r="AX5" i="31"/>
  <c r="AP4" i="31"/>
  <c r="AP5" i="31"/>
  <c r="AH4" i="31"/>
  <c r="AH5" i="31"/>
  <c r="Z4" i="31"/>
  <c r="Z5" i="31"/>
  <c r="R4" i="31"/>
  <c r="R5" i="31"/>
  <c r="AT65" i="31"/>
  <c r="AT66" i="31" s="1"/>
  <c r="AZ71" i="31"/>
  <c r="AZ72" i="31" s="1"/>
  <c r="K74" i="31"/>
  <c r="K75" i="31" s="1"/>
  <c r="B5" i="31"/>
  <c r="B6" i="31" s="1"/>
  <c r="B13" i="31"/>
  <c r="B14" i="31"/>
  <c r="B29" i="31"/>
  <c r="B30" i="31" s="1"/>
  <c r="B37" i="31"/>
  <c r="B38" i="31"/>
  <c r="B53" i="31"/>
  <c r="B54" i="31" s="1"/>
  <c r="B61" i="31"/>
  <c r="B62" i="31"/>
  <c r="B77" i="31"/>
  <c r="B78" i="31" s="1"/>
  <c r="BH91" i="31"/>
  <c r="BH92" i="31"/>
  <c r="AZ91" i="31"/>
  <c r="AZ92" i="31"/>
  <c r="AR91" i="31"/>
  <c r="AR92" i="31"/>
  <c r="AJ92" i="31"/>
  <c r="AJ91" i="31"/>
  <c r="AB91" i="31"/>
  <c r="AB92" i="31"/>
  <c r="T91" i="31"/>
  <c r="T92" i="31"/>
  <c r="L91" i="31"/>
  <c r="L92" i="31"/>
  <c r="D91" i="31"/>
  <c r="D92" i="31"/>
  <c r="BI88" i="31"/>
  <c r="BI89" i="31"/>
  <c r="BA88" i="31"/>
  <c r="BA89" i="31"/>
  <c r="AS88" i="31"/>
  <c r="AS89" i="31"/>
  <c r="AK88" i="31"/>
  <c r="AK89" i="31"/>
  <c r="AC89" i="31"/>
  <c r="AC88" i="31"/>
  <c r="M89" i="31"/>
  <c r="M88" i="31"/>
  <c r="BB86" i="31"/>
  <c r="BB85" i="31"/>
  <c r="AT85" i="31"/>
  <c r="AT86" i="31"/>
  <c r="AL85" i="31"/>
  <c r="AL86" i="31"/>
  <c r="AD85" i="31"/>
  <c r="AD86" i="31"/>
  <c r="V85" i="31"/>
  <c r="V86" i="31"/>
  <c r="N85" i="31"/>
  <c r="N86" i="31"/>
  <c r="F85" i="31"/>
  <c r="F86" i="31"/>
  <c r="BC82" i="31"/>
  <c r="BC83" i="31"/>
  <c r="AU82" i="31"/>
  <c r="AU83" i="31"/>
  <c r="W82" i="31"/>
  <c r="W83" i="31"/>
  <c r="O82" i="31"/>
  <c r="O83" i="31"/>
  <c r="G82" i="31"/>
  <c r="G83" i="31"/>
  <c r="AV79" i="31"/>
  <c r="AV80" i="31"/>
  <c r="AN79" i="31"/>
  <c r="AN80" i="31"/>
  <c r="AF79" i="31"/>
  <c r="AF80" i="31"/>
  <c r="P79" i="31"/>
  <c r="P80" i="31"/>
  <c r="H79" i="31"/>
  <c r="H80" i="31"/>
  <c r="BE76" i="31"/>
  <c r="BE77" i="31"/>
  <c r="AW76" i="31"/>
  <c r="AW77" i="31"/>
  <c r="AG76" i="31"/>
  <c r="AG77" i="31"/>
  <c r="Y76" i="31"/>
  <c r="Y77" i="31"/>
  <c r="Q76" i="31"/>
  <c r="Q77" i="31"/>
  <c r="I76" i="31"/>
  <c r="I77" i="31"/>
  <c r="BF73" i="31"/>
  <c r="BF74" i="31"/>
  <c r="AX74" i="31"/>
  <c r="AX73" i="31"/>
  <c r="AP73" i="31"/>
  <c r="AP74" i="31"/>
  <c r="AH74" i="31"/>
  <c r="AH73" i="31"/>
  <c r="Z73" i="31"/>
  <c r="Z74" i="31"/>
  <c r="J73" i="31"/>
  <c r="J74" i="31"/>
  <c r="BG70" i="31"/>
  <c r="BG71" i="31"/>
  <c r="AY70" i="31"/>
  <c r="AY71" i="31"/>
  <c r="AQ70" i="31"/>
  <c r="AQ71" i="31"/>
  <c r="AI70" i="31"/>
  <c r="AI71" i="31"/>
  <c r="AA70" i="31"/>
  <c r="AA71" i="31"/>
  <c r="S70" i="31"/>
  <c r="S71" i="31"/>
  <c r="K70" i="31"/>
  <c r="K71" i="31"/>
  <c r="C70" i="31"/>
  <c r="C71" i="31"/>
  <c r="BH68" i="31"/>
  <c r="BH67" i="31"/>
  <c r="AZ68" i="31"/>
  <c r="AZ67" i="31"/>
  <c r="AR67" i="31"/>
  <c r="AR68" i="31"/>
  <c r="AJ68" i="31"/>
  <c r="AJ67" i="31"/>
  <c r="AB67" i="31"/>
  <c r="AB68" i="31"/>
  <c r="T67" i="31"/>
  <c r="T68" i="31"/>
  <c r="L67" i="31"/>
  <c r="L68" i="31"/>
  <c r="D67" i="31"/>
  <c r="D68" i="31"/>
  <c r="BI64" i="31"/>
  <c r="BI65" i="31"/>
  <c r="BA64" i="31"/>
  <c r="BA65" i="31"/>
  <c r="AS65" i="31"/>
  <c r="AS64" i="31"/>
  <c r="AK64" i="31"/>
  <c r="AK65" i="31"/>
  <c r="AC64" i="31"/>
  <c r="AC65" i="31"/>
  <c r="U64" i="31"/>
  <c r="U65" i="31"/>
  <c r="M64" i="31"/>
  <c r="M65" i="31"/>
  <c r="BB61" i="31"/>
  <c r="BB62" i="31"/>
  <c r="AT61" i="31"/>
  <c r="AT62" i="31"/>
  <c r="AL61" i="31"/>
  <c r="AL62" i="31"/>
  <c r="AD62" i="31"/>
  <c r="AD61" i="31"/>
  <c r="V61" i="31"/>
  <c r="V62" i="31"/>
  <c r="N62" i="31"/>
  <c r="N61" i="31"/>
  <c r="F61" i="31"/>
  <c r="F62" i="31"/>
  <c r="BC58" i="31"/>
  <c r="BC59" i="31"/>
  <c r="AU58" i="31"/>
  <c r="AU59" i="31"/>
  <c r="AM58" i="31"/>
  <c r="AM59" i="31"/>
  <c r="AE58" i="31"/>
  <c r="AE59" i="31"/>
  <c r="W58" i="31"/>
  <c r="W59" i="31"/>
  <c r="O58" i="31"/>
  <c r="O59" i="31"/>
  <c r="G58" i="31"/>
  <c r="G59" i="31"/>
  <c r="BD55" i="31"/>
  <c r="BD56" i="31"/>
  <c r="AV55" i="31"/>
  <c r="AV56" i="31"/>
  <c r="AN55" i="31"/>
  <c r="AN56" i="31"/>
  <c r="AF55" i="31"/>
  <c r="AF56" i="31"/>
  <c r="X55" i="31"/>
  <c r="X56" i="31"/>
  <c r="P55" i="31"/>
  <c r="P56" i="31"/>
  <c r="H55" i="31"/>
  <c r="H56" i="31"/>
  <c r="BE53" i="31"/>
  <c r="BE52" i="31"/>
  <c r="AW52" i="31"/>
  <c r="AW53" i="31"/>
  <c r="AO52" i="31"/>
  <c r="AO53" i="31"/>
  <c r="AG52" i="31"/>
  <c r="AG53" i="31"/>
  <c r="Q52" i="31"/>
  <c r="Q53" i="31"/>
  <c r="I52" i="31"/>
  <c r="I53" i="31"/>
  <c r="BF49" i="31"/>
  <c r="BF50" i="31"/>
  <c r="AX49" i="31"/>
  <c r="AX50" i="31"/>
  <c r="AP49" i="31"/>
  <c r="AP50" i="31"/>
  <c r="AH49" i="31"/>
  <c r="AH50" i="31"/>
  <c r="BG46" i="31"/>
  <c r="BG47" i="31"/>
  <c r="AY46" i="31"/>
  <c r="AY47" i="31"/>
  <c r="AQ46" i="31"/>
  <c r="AQ47" i="31"/>
  <c r="AI46" i="31"/>
  <c r="AI47" i="31"/>
  <c r="AA46" i="31"/>
  <c r="AA47" i="31"/>
  <c r="S46" i="31"/>
  <c r="S47" i="31"/>
  <c r="K46" i="31"/>
  <c r="K47" i="31"/>
  <c r="C46" i="31"/>
  <c r="C47" i="31"/>
  <c r="BH43" i="31"/>
  <c r="BH44" i="31"/>
  <c r="AZ43" i="31"/>
  <c r="AZ44" i="31"/>
  <c r="AR43" i="31"/>
  <c r="AR44" i="31"/>
  <c r="AJ43" i="31"/>
  <c r="AJ44" i="31"/>
  <c r="AB43" i="31"/>
  <c r="AB44" i="31"/>
  <c r="T43" i="31"/>
  <c r="T44" i="31"/>
  <c r="L43" i="31"/>
  <c r="L44" i="31"/>
  <c r="D43" i="31"/>
  <c r="D44" i="31"/>
  <c r="BI41" i="31"/>
  <c r="BI40" i="31"/>
  <c r="BA40" i="31"/>
  <c r="BA41" i="31"/>
  <c r="AS41" i="31"/>
  <c r="AS40" i="31"/>
  <c r="AK40" i="31"/>
  <c r="AK41" i="31"/>
  <c r="AC40" i="31"/>
  <c r="AC41" i="31"/>
  <c r="U41" i="31"/>
  <c r="U40" i="31"/>
  <c r="M40" i="31"/>
  <c r="M41" i="31"/>
  <c r="E41" i="31"/>
  <c r="E40" i="31"/>
  <c r="AL37" i="31"/>
  <c r="AL38" i="31"/>
  <c r="AD37" i="31"/>
  <c r="AD38" i="31"/>
  <c r="V37" i="31"/>
  <c r="V38" i="31"/>
  <c r="N37" i="31"/>
  <c r="N38" i="31"/>
  <c r="F37" i="31"/>
  <c r="F38" i="31"/>
  <c r="BC34" i="31"/>
  <c r="BC35" i="31"/>
  <c r="AU34" i="31"/>
  <c r="AU35" i="31"/>
  <c r="AM34" i="31"/>
  <c r="AM35" i="31"/>
  <c r="W34" i="31"/>
  <c r="W35" i="31"/>
  <c r="G35" i="31"/>
  <c r="G34" i="31"/>
  <c r="BD32" i="31"/>
  <c r="BD31" i="31"/>
  <c r="AN11" i="31"/>
  <c r="AN12" i="31" s="1"/>
  <c r="AV11" i="31"/>
  <c r="AV12" i="31" s="1"/>
  <c r="AY26" i="31"/>
  <c r="AY27" i="31" s="1"/>
  <c r="AR47" i="31"/>
  <c r="AR48" i="31" s="1"/>
  <c r="BH23" i="31"/>
  <c r="BH24" i="31" s="1"/>
  <c r="R50" i="31"/>
  <c r="R51" i="31" s="1"/>
  <c r="AQ74" i="31"/>
  <c r="AQ75" i="31" s="1"/>
  <c r="AE35" i="31"/>
  <c r="AE36" i="31" s="1"/>
  <c r="T47" i="31"/>
  <c r="T48" i="31" s="1"/>
  <c r="AO77" i="31"/>
  <c r="AO78" i="31" s="1"/>
  <c r="Y53" i="31"/>
  <c r="Y54" i="31" s="1"/>
  <c r="J50" i="31"/>
  <c r="J51" i="31" s="1"/>
  <c r="BB65" i="31"/>
  <c r="BB66" i="31" s="1"/>
  <c r="BC14" i="31"/>
  <c r="BC15" i="31" s="1"/>
  <c r="AI26" i="31"/>
  <c r="AI27" i="31" s="1"/>
  <c r="AC44" i="31"/>
  <c r="AC45" i="31" s="1"/>
  <c r="K26" i="31"/>
  <c r="K27" i="31" s="1"/>
  <c r="BI44" i="31"/>
  <c r="BI45" i="31" s="1"/>
  <c r="K50" i="31"/>
  <c r="K51" i="31" s="1"/>
  <c r="AJ46" i="31"/>
  <c r="I8" i="31"/>
  <c r="I9" i="31" s="1"/>
  <c r="AW8" i="31"/>
  <c r="AW9" i="31" s="1"/>
  <c r="AT38" i="31"/>
  <c r="AT39" i="31" s="1"/>
  <c r="AN31" i="31"/>
  <c r="AN32" i="31"/>
  <c r="X32" i="31"/>
  <c r="X31" i="31"/>
  <c r="H31" i="31"/>
  <c r="H32" i="31"/>
  <c r="BE28" i="31"/>
  <c r="BE29" i="31"/>
  <c r="AW28" i="31"/>
  <c r="AW29" i="31"/>
  <c r="AO28" i="31"/>
  <c r="AO29" i="31"/>
  <c r="Q28" i="31"/>
  <c r="Q29" i="31"/>
  <c r="BF26" i="31"/>
  <c r="BF25" i="31"/>
  <c r="AX25" i="31"/>
  <c r="AX26" i="31"/>
  <c r="AP26" i="31"/>
  <c r="AP25" i="31"/>
  <c r="AH26" i="31"/>
  <c r="AH25" i="31"/>
  <c r="Z25" i="31"/>
  <c r="Z26" i="31"/>
  <c r="R26" i="31"/>
  <c r="R25" i="31"/>
  <c r="J25" i="31"/>
  <c r="J26" i="31"/>
  <c r="AQ22" i="31"/>
  <c r="AQ23" i="31"/>
  <c r="AI22" i="31"/>
  <c r="AI23" i="31"/>
  <c r="AA22" i="31"/>
  <c r="AA23" i="31"/>
  <c r="S22" i="31"/>
  <c r="S23" i="31"/>
  <c r="C23" i="31"/>
  <c r="C22" i="31"/>
  <c r="BH20" i="31"/>
  <c r="BH19" i="31"/>
  <c r="AJ19" i="31"/>
  <c r="AJ20" i="31"/>
  <c r="AB20" i="31"/>
  <c r="AB19" i="31"/>
  <c r="L20" i="31"/>
  <c r="L19" i="31"/>
  <c r="BI16" i="31"/>
  <c r="BI17" i="31"/>
  <c r="BA16" i="31"/>
  <c r="BA17" i="31"/>
  <c r="AS16" i="31"/>
  <c r="AS17" i="31"/>
  <c r="AC16" i="31"/>
  <c r="AC17" i="31"/>
  <c r="U16" i="31"/>
  <c r="U17" i="31"/>
  <c r="M16" i="31"/>
  <c r="M17" i="31"/>
  <c r="E16" i="31"/>
  <c r="E17" i="31"/>
  <c r="BB13" i="31"/>
  <c r="BB14" i="31"/>
  <c r="AD13" i="31"/>
  <c r="AD14" i="31"/>
  <c r="BC10" i="31"/>
  <c r="BC11" i="31"/>
  <c r="AE10" i="31"/>
  <c r="AE11" i="31"/>
  <c r="W11" i="31"/>
  <c r="W10" i="31"/>
  <c r="BD7" i="31"/>
  <c r="BD8" i="31"/>
  <c r="AV7" i="31"/>
  <c r="AV8" i="31"/>
  <c r="AF7" i="31"/>
  <c r="AF8" i="31"/>
  <c r="H7" i="31"/>
  <c r="H8" i="31"/>
  <c r="BE4" i="31"/>
  <c r="BE5" i="31"/>
  <c r="AW4" i="31"/>
  <c r="AW5" i="31"/>
  <c r="AG4" i="31"/>
  <c r="AG5" i="31"/>
  <c r="Q4" i="31"/>
  <c r="Q5" i="31"/>
  <c r="I4" i="31"/>
  <c r="I5" i="31"/>
  <c r="D20" i="31"/>
  <c r="D21" i="31" s="1"/>
  <c r="AU11" i="31"/>
  <c r="AU12" i="31" s="1"/>
  <c r="I29" i="31"/>
  <c r="I30" i="31" s="1"/>
  <c r="P32" i="31"/>
  <c r="P33" i="31" s="1"/>
  <c r="AM11" i="31"/>
  <c r="AM12" i="31" s="1"/>
  <c r="Y29" i="31"/>
  <c r="Y30" i="31" s="1"/>
  <c r="AF32" i="31"/>
  <c r="AF33" i="31" s="1"/>
  <c r="AK17" i="31"/>
  <c r="AK18" i="31" s="1"/>
  <c r="X8" i="31"/>
  <c r="X9" i="31" s="1"/>
  <c r="AG29" i="31"/>
  <c r="AG30" i="31" s="1"/>
  <c r="AR20" i="31"/>
  <c r="AR21" i="31" s="1"/>
  <c r="AY23" i="31"/>
  <c r="AY24" i="31" s="1"/>
  <c r="AT80" i="31"/>
  <c r="AT81" i="31" s="1"/>
  <c r="AP68" i="31"/>
  <c r="AP67" i="31"/>
  <c r="C65" i="31"/>
  <c r="C64" i="31"/>
  <c r="B86" i="31"/>
  <c r="B87" i="31" s="1"/>
  <c r="V29" i="31"/>
  <c r="V30" i="31" s="1"/>
  <c r="AE26" i="31"/>
  <c r="AE27" i="31" s="1"/>
  <c r="B43" i="31"/>
  <c r="B44" i="31"/>
  <c r="AE88" i="31"/>
  <c r="AE89" i="31"/>
  <c r="AG82" i="31"/>
  <c r="AG83" i="31"/>
  <c r="AH79" i="31"/>
  <c r="AH80" i="31"/>
  <c r="AY76" i="31"/>
  <c r="AY77" i="31"/>
  <c r="AR73" i="31"/>
  <c r="AR74" i="31"/>
  <c r="BI70" i="31"/>
  <c r="BI71" i="31"/>
  <c r="AS70" i="31"/>
  <c r="AS71" i="31"/>
  <c r="U70" i="31"/>
  <c r="U71" i="31"/>
  <c r="AT68" i="31"/>
  <c r="AT67" i="31"/>
  <c r="V68" i="31"/>
  <c r="V67" i="31"/>
  <c r="BC65" i="31"/>
  <c r="BC64" i="31"/>
  <c r="AE65" i="31"/>
  <c r="AE64" i="31"/>
  <c r="AV61" i="31"/>
  <c r="AV62" i="31"/>
  <c r="P61" i="31"/>
  <c r="P62" i="31"/>
  <c r="AW59" i="31"/>
  <c r="AW58" i="31"/>
  <c r="S52" i="31"/>
  <c r="S53" i="31"/>
  <c r="K52" i="31"/>
  <c r="K53" i="31"/>
  <c r="C52" i="31"/>
  <c r="C53" i="31"/>
  <c r="BH50" i="31"/>
  <c r="BH49" i="31"/>
  <c r="BA46" i="31"/>
  <c r="BA47" i="31"/>
  <c r="U47" i="31"/>
  <c r="U46" i="31"/>
  <c r="AD43" i="31"/>
  <c r="AD44" i="31"/>
  <c r="BC40" i="31"/>
  <c r="BC41" i="31"/>
  <c r="AM40" i="31"/>
  <c r="AM41" i="31"/>
  <c r="W40" i="31"/>
  <c r="W41" i="31"/>
  <c r="G40" i="31"/>
  <c r="G41" i="31"/>
  <c r="AV37" i="31"/>
  <c r="AV38" i="31"/>
  <c r="AF37" i="31"/>
  <c r="AF38" i="31"/>
  <c r="Z31" i="31"/>
  <c r="Z32" i="31"/>
  <c r="AY29" i="31"/>
  <c r="AY28" i="31"/>
  <c r="S28" i="31"/>
  <c r="S29" i="31"/>
  <c r="T25" i="31"/>
  <c r="T26" i="31"/>
  <c r="BI22" i="31"/>
  <c r="BI23" i="31"/>
  <c r="AK22" i="31"/>
  <c r="AK23" i="31"/>
  <c r="M22" i="31"/>
  <c r="M23" i="31"/>
  <c r="AU17" i="31"/>
  <c r="AU18" i="31" s="1"/>
  <c r="AD20" i="31"/>
  <c r="AD21" i="31" s="1"/>
  <c r="AG35" i="31"/>
  <c r="AG36" i="31" s="1"/>
  <c r="AU65" i="31"/>
  <c r="AU66" i="31" s="1"/>
  <c r="H86" i="31"/>
  <c r="H87" i="31" s="1"/>
  <c r="W65" i="31"/>
  <c r="W66" i="31" s="1"/>
  <c r="BH74" i="31"/>
  <c r="BH75" i="31" s="1"/>
  <c r="AA5" i="31"/>
  <c r="AA6" i="31" s="1"/>
  <c r="AY5" i="31"/>
  <c r="AY6" i="31" s="1"/>
  <c r="Z8" i="31"/>
  <c r="Z9" i="31" s="1"/>
  <c r="AX8" i="31"/>
  <c r="AX9" i="31" s="1"/>
  <c r="P14" i="31"/>
  <c r="P15" i="31" s="1"/>
  <c r="X14" i="31"/>
  <c r="X15" i="31" s="1"/>
  <c r="AH32" i="31"/>
  <c r="AH33" i="31" s="1"/>
  <c r="J56" i="31"/>
  <c r="J57" i="31" s="1"/>
  <c r="G88" i="31"/>
  <c r="AL92" i="31"/>
  <c r="AL91" i="31"/>
  <c r="AM88" i="31"/>
  <c r="AM89" i="31"/>
  <c r="AV85" i="31"/>
  <c r="AV86" i="31"/>
  <c r="P85" i="31"/>
  <c r="P86" i="31"/>
  <c r="AO82" i="31"/>
  <c r="AO83" i="31"/>
  <c r="T74" i="31"/>
  <c r="T73" i="31"/>
  <c r="AC71" i="31"/>
  <c r="AC70" i="31"/>
  <c r="E70" i="31"/>
  <c r="E71" i="31"/>
  <c r="AD67" i="31"/>
  <c r="AD68" i="31"/>
  <c r="AM64" i="31"/>
  <c r="AM65" i="31"/>
  <c r="X61" i="31"/>
  <c r="X62" i="31"/>
  <c r="H61" i="31"/>
  <c r="H62" i="31"/>
  <c r="BE58" i="31"/>
  <c r="BE59" i="31"/>
  <c r="AO58" i="31"/>
  <c r="AO59" i="31"/>
  <c r="Q59" i="31"/>
  <c r="Q58" i="31"/>
  <c r="AP56" i="31"/>
  <c r="AP55" i="31"/>
  <c r="Z55" i="31"/>
  <c r="Z56" i="31"/>
  <c r="AI52" i="31"/>
  <c r="AI53" i="31"/>
  <c r="AJ49" i="31"/>
  <c r="AJ50" i="31"/>
  <c r="AS46" i="31"/>
  <c r="AS47" i="31"/>
  <c r="AC46" i="31"/>
  <c r="AC47" i="31"/>
  <c r="E46" i="31"/>
  <c r="E47" i="31"/>
  <c r="AT43" i="31"/>
  <c r="AT44" i="31"/>
  <c r="N44" i="31"/>
  <c r="N43" i="31"/>
  <c r="AE40" i="31"/>
  <c r="AE41" i="31"/>
  <c r="P38" i="31"/>
  <c r="P37" i="31"/>
  <c r="BE35" i="31"/>
  <c r="BE34" i="31"/>
  <c r="AW34" i="31"/>
  <c r="AW35" i="31"/>
  <c r="Y34" i="31"/>
  <c r="Y35" i="31"/>
  <c r="Q34" i="31"/>
  <c r="Q35" i="31"/>
  <c r="I34" i="31"/>
  <c r="I35" i="31"/>
  <c r="AP31" i="31"/>
  <c r="AP32" i="31"/>
  <c r="R31" i="31"/>
  <c r="R32" i="31"/>
  <c r="AA28" i="31"/>
  <c r="AA29" i="31"/>
  <c r="C28" i="31"/>
  <c r="C29" i="31"/>
  <c r="AS22" i="31"/>
  <c r="AS23" i="31"/>
  <c r="AC22" i="31"/>
  <c r="AC23" i="31"/>
  <c r="E22" i="31"/>
  <c r="E23" i="31"/>
  <c r="BB19" i="31"/>
  <c r="BB20" i="31"/>
  <c r="AL19" i="31"/>
  <c r="AL20" i="31"/>
  <c r="N19" i="31"/>
  <c r="N20" i="31"/>
  <c r="AE16" i="31"/>
  <c r="AE17" i="31"/>
  <c r="G16" i="31"/>
  <c r="G17" i="31"/>
  <c r="BE10" i="31"/>
  <c r="BE11" i="31"/>
  <c r="AW10" i="31"/>
  <c r="AW11" i="31"/>
  <c r="AO11" i="31"/>
  <c r="AO10" i="31"/>
  <c r="AG10" i="31"/>
  <c r="AG11" i="31"/>
  <c r="F44" i="31"/>
  <c r="F45" i="31" s="1"/>
  <c r="AX32" i="31"/>
  <c r="AX33" i="31" s="1"/>
  <c r="B20" i="31"/>
  <c r="B21" i="31" s="1"/>
  <c r="O17" i="31"/>
  <c r="O18" i="31" s="1"/>
  <c r="BF56" i="31"/>
  <c r="BF57" i="31" s="1"/>
  <c r="BH26" i="31"/>
  <c r="BH27" i="31" s="1"/>
  <c r="AQ5" i="31"/>
  <c r="AQ6" i="31" s="1"/>
  <c r="AP8" i="31"/>
  <c r="AP9" i="31" s="1"/>
  <c r="AF14" i="31"/>
  <c r="AF15" i="31" s="1"/>
  <c r="Y11" i="31"/>
  <c r="Y12" i="31" s="1"/>
  <c r="AN14" i="31"/>
  <c r="AN15" i="31" s="1"/>
  <c r="O41" i="31"/>
  <c r="O42" i="31" s="1"/>
  <c r="AK47" i="31"/>
  <c r="AK48" i="31" s="1"/>
  <c r="AX80" i="31"/>
  <c r="AX81" i="31" s="1"/>
  <c r="AQ52" i="31"/>
  <c r="BB92" i="31"/>
  <c r="BB91" i="31"/>
  <c r="V91" i="31"/>
  <c r="V92" i="31"/>
  <c r="AU88" i="31"/>
  <c r="AU89" i="31"/>
  <c r="O88" i="31"/>
  <c r="O89" i="31"/>
  <c r="BD85" i="31"/>
  <c r="BD86" i="31"/>
  <c r="X85" i="31"/>
  <c r="X86" i="31"/>
  <c r="Y82" i="31"/>
  <c r="Y83" i="31"/>
  <c r="BF79" i="31"/>
  <c r="BF80" i="31"/>
  <c r="R80" i="31"/>
  <c r="R79" i="31"/>
  <c r="BG76" i="31"/>
  <c r="BG77" i="31"/>
  <c r="AI76" i="31"/>
  <c r="AI77" i="31"/>
  <c r="AA76" i="31"/>
  <c r="AA77" i="31"/>
  <c r="K76" i="31"/>
  <c r="K77" i="31"/>
  <c r="C76" i="31"/>
  <c r="C77" i="31"/>
  <c r="AZ73" i="31"/>
  <c r="AZ74" i="31"/>
  <c r="AB73" i="31"/>
  <c r="AB74" i="31"/>
  <c r="BA71" i="31"/>
  <c r="BA70" i="31"/>
  <c r="AK70" i="31"/>
  <c r="AK71" i="31"/>
  <c r="M70" i="31"/>
  <c r="M71" i="31"/>
  <c r="AL67" i="31"/>
  <c r="AL68" i="31"/>
  <c r="F67" i="31"/>
  <c r="F68" i="31"/>
  <c r="O64" i="31"/>
  <c r="O65" i="31"/>
  <c r="AN61" i="31"/>
  <c r="AN62" i="31"/>
  <c r="AG58" i="31"/>
  <c r="AG59" i="31"/>
  <c r="I58" i="31"/>
  <c r="I59" i="31"/>
  <c r="AH55" i="31"/>
  <c r="AH56" i="31"/>
  <c r="R55" i="31"/>
  <c r="R56" i="31"/>
  <c r="BG52" i="31"/>
  <c r="BG53" i="31"/>
  <c r="AY52" i="31"/>
  <c r="AY53" i="31"/>
  <c r="AA52" i="31"/>
  <c r="AA53" i="31"/>
  <c r="AR49" i="31"/>
  <c r="AR50" i="31"/>
  <c r="AB49" i="31"/>
  <c r="AB50" i="31"/>
  <c r="L49" i="31"/>
  <c r="L50" i="31"/>
  <c r="D49" i="31"/>
  <c r="D50" i="31"/>
  <c r="BI46" i="31"/>
  <c r="BI47" i="31"/>
  <c r="M46" i="31"/>
  <c r="M47" i="31"/>
  <c r="BB43" i="31"/>
  <c r="BB44" i="31"/>
  <c r="V43" i="31"/>
  <c r="V44" i="31"/>
  <c r="AU40" i="31"/>
  <c r="AU41" i="31"/>
  <c r="BD37" i="31"/>
  <c r="BD38" i="31"/>
  <c r="X37" i="31"/>
  <c r="X38" i="31"/>
  <c r="AO34" i="31"/>
  <c r="AO35" i="31"/>
  <c r="BF32" i="31"/>
  <c r="BF31" i="31"/>
  <c r="K28" i="31"/>
  <c r="K29" i="31"/>
  <c r="AZ25" i="31"/>
  <c r="AZ26" i="31"/>
  <c r="AB25" i="31"/>
  <c r="AB26" i="31"/>
  <c r="L25" i="31"/>
  <c r="L26" i="31"/>
  <c r="AT19" i="31"/>
  <c r="AT20" i="31"/>
  <c r="V19" i="31"/>
  <c r="V20" i="31"/>
  <c r="F19" i="31"/>
  <c r="F20" i="31"/>
  <c r="BC16" i="31"/>
  <c r="BC17" i="31"/>
  <c r="AM16" i="31"/>
  <c r="AM17" i="31"/>
  <c r="W17" i="31"/>
  <c r="W16" i="31"/>
  <c r="AX56" i="31"/>
  <c r="AX57" i="31" s="1"/>
  <c r="BG5" i="31"/>
  <c r="BG6" i="31" s="1"/>
  <c r="S5" i="31"/>
  <c r="S6" i="31" s="1"/>
  <c r="BF8" i="31"/>
  <c r="BF9" i="31" s="1"/>
  <c r="R8" i="31"/>
  <c r="R9" i="31" s="1"/>
  <c r="I11" i="31"/>
  <c r="I12" i="31" s="1"/>
  <c r="AZ50" i="31"/>
  <c r="AZ51" i="31" s="1"/>
  <c r="D74" i="31"/>
  <c r="D75" i="31" s="1"/>
  <c r="B67" i="31"/>
  <c r="B68" i="31"/>
  <c r="B91" i="31"/>
  <c r="B92" i="31"/>
  <c r="F91" i="31"/>
  <c r="F92" i="31"/>
  <c r="BC89" i="31"/>
  <c r="BC88" i="31"/>
  <c r="W88" i="31"/>
  <c r="W89" i="31"/>
  <c r="AN85" i="31"/>
  <c r="AN86" i="31"/>
  <c r="AW82" i="31"/>
  <c r="AW83" i="31"/>
  <c r="Q83" i="31"/>
  <c r="Q82" i="31"/>
  <c r="AP79" i="31"/>
  <c r="AP80" i="31"/>
  <c r="AQ76" i="31"/>
  <c r="AQ77" i="31"/>
  <c r="S77" i="31"/>
  <c r="S76" i="31"/>
  <c r="L73" i="31"/>
  <c r="L74" i="31"/>
  <c r="BB67" i="31"/>
  <c r="BB68" i="31"/>
  <c r="N67" i="31"/>
  <c r="N68" i="31"/>
  <c r="BD61" i="31"/>
  <c r="BD62" i="31"/>
  <c r="AL44" i="31"/>
  <c r="AL45" i="31" s="1"/>
  <c r="U23" i="31"/>
  <c r="U24" i="31" s="1"/>
  <c r="H38" i="31"/>
  <c r="H39" i="31" s="1"/>
  <c r="T50" i="31"/>
  <c r="T51" i="31" s="1"/>
  <c r="AR26" i="31"/>
  <c r="AR27" i="31" s="1"/>
  <c r="BA23" i="31"/>
  <c r="BA24" i="31" s="1"/>
  <c r="AN38" i="31"/>
  <c r="AN39" i="31" s="1"/>
  <c r="Y59" i="31"/>
  <c r="Y60" i="31" s="1"/>
  <c r="AF86" i="31"/>
  <c r="AF87" i="31" s="1"/>
  <c r="I83" i="31"/>
  <c r="I84" i="31" s="1"/>
  <c r="AJ74" i="31"/>
  <c r="AJ75" i="31" s="1"/>
  <c r="B64" i="31"/>
  <c r="B65" i="31"/>
  <c r="AT92" i="31"/>
  <c r="AT93" i="31" s="1"/>
  <c r="AD92" i="31"/>
  <c r="AD93" i="31" s="1"/>
  <c r="N92" i="31"/>
  <c r="N93" i="31" s="1"/>
  <c r="BE92" i="31"/>
  <c r="BE91" i="31"/>
  <c r="AW92" i="31"/>
  <c r="AW91" i="31"/>
  <c r="AO92" i="31"/>
  <c r="AO91" i="31"/>
  <c r="AG91" i="31"/>
  <c r="AG92" i="31"/>
  <c r="Y92" i="31"/>
  <c r="Y91" i="31"/>
  <c r="I91" i="31"/>
  <c r="I92" i="31"/>
  <c r="AH89" i="31"/>
  <c r="AH88" i="31"/>
  <c r="Z80" i="31"/>
  <c r="Z81" i="31" s="1"/>
  <c r="J80" i="31"/>
  <c r="J81" i="31" s="1"/>
  <c r="AS82" i="31"/>
  <c r="AS83" i="31"/>
  <c r="J32" i="31"/>
  <c r="J33" i="31" s="1"/>
  <c r="BG29" i="31"/>
  <c r="BG30" i="31" s="1"/>
  <c r="AQ29" i="31"/>
  <c r="AQ30" i="31" s="1"/>
  <c r="AI29" i="31"/>
  <c r="AI30" i="31" s="1"/>
  <c r="F28" i="31"/>
  <c r="F29" i="31"/>
  <c r="AJ26" i="31"/>
  <c r="AJ27" i="31" s="1"/>
  <c r="D26" i="31"/>
  <c r="D27" i="31" s="1"/>
  <c r="AU26" i="31"/>
  <c r="AU25" i="31"/>
  <c r="Q19" i="31"/>
  <c r="Q20" i="31"/>
  <c r="AV3" i="33" l="1"/>
  <c r="AL3" i="33"/>
  <c r="BJ3" i="33"/>
  <c r="M12" i="28"/>
  <c r="M11" i="28"/>
  <c r="Z5" i="33"/>
  <c r="BE5" i="33"/>
  <c r="M3" i="33"/>
  <c r="AO3" i="33"/>
  <c r="C17" i="28"/>
  <c r="O17" i="28" s="1"/>
  <c r="B17" i="28"/>
  <c r="N17" i="28" s="1"/>
  <c r="BR5" i="33"/>
  <c r="AE6" i="33"/>
  <c r="AC5" i="33"/>
  <c r="G5" i="33"/>
  <c r="BZ5" i="33"/>
  <c r="BT5" i="33"/>
  <c r="AM5" i="33"/>
  <c r="BF5" i="33"/>
  <c r="CC5" i="33"/>
  <c r="U4" i="33"/>
  <c r="BU5" i="33"/>
  <c r="J5" i="33"/>
  <c r="AJ5" i="33"/>
  <c r="AO5" i="33"/>
  <c r="H6" i="33"/>
  <c r="AP5" i="33"/>
  <c r="D5" i="33"/>
  <c r="V5" i="33"/>
  <c r="BB5" i="33"/>
  <c r="BH5" i="33"/>
  <c r="AV5" i="33"/>
  <c r="P5" i="33"/>
  <c r="S5" i="33"/>
  <c r="BN5" i="33"/>
  <c r="AR6" i="33"/>
  <c r="BV5" i="33"/>
  <c r="CA5" i="33"/>
  <c r="BY5" i="33"/>
  <c r="BI5" i="33"/>
  <c r="AH6" i="33"/>
  <c r="BG5" i="33"/>
  <c r="AR5" i="33"/>
  <c r="O6" i="33"/>
  <c r="C5" i="33"/>
  <c r="X5" i="33"/>
  <c r="BA5" i="33"/>
  <c r="BM5" i="33"/>
  <c r="R5" i="33"/>
  <c r="AB5" i="33"/>
  <c r="I4" i="33"/>
  <c r="F6" i="33"/>
  <c r="BK5" i="33"/>
  <c r="BQ4" i="33"/>
  <c r="AA5" i="33"/>
  <c r="BD5" i="33"/>
  <c r="BJ5" i="33"/>
  <c r="W5" i="33"/>
  <c r="BL4" i="33"/>
  <c r="T4" i="33"/>
  <c r="Y5" i="33"/>
  <c r="E4" i="33"/>
  <c r="BX5" i="33"/>
  <c r="AY4" i="33"/>
  <c r="CD5" i="33"/>
  <c r="AG5" i="33"/>
  <c r="AH5" i="33"/>
  <c r="AL5" i="33"/>
  <c r="BP5" i="33"/>
  <c r="AW5" i="33"/>
  <c r="AQ5" i="33"/>
  <c r="BG4" i="33"/>
  <c r="BL5" i="33"/>
  <c r="AE5" i="33"/>
  <c r="AK5" i="33"/>
  <c r="N5" i="33"/>
  <c r="K5" i="33"/>
  <c r="L5" i="33"/>
  <c r="AT5" i="33"/>
  <c r="Q5" i="33"/>
  <c r="E5" i="33"/>
  <c r="AU5" i="33"/>
  <c r="AI5" i="33"/>
  <c r="BX4" i="33"/>
  <c r="M5" i="33"/>
  <c r="F5" i="33"/>
  <c r="I5" i="33"/>
  <c r="CB5" i="33"/>
  <c r="BO5" i="33"/>
  <c r="U5" i="33"/>
  <c r="AX4" i="33"/>
  <c r="H5" i="33"/>
  <c r="AF5" i="33"/>
  <c r="AX5" i="33"/>
  <c r="O5" i="33"/>
  <c r="BC5" i="33"/>
  <c r="AH4" i="33"/>
  <c r="AY5" i="33"/>
  <c r="BZ6" i="33"/>
  <c r="AZ5" i="33"/>
  <c r="H17" i="28"/>
  <c r="E17" i="28"/>
  <c r="Q17" i="28" s="1"/>
  <c r="CB3" i="33"/>
  <c r="I6" i="33"/>
  <c r="BR6" i="33"/>
  <c r="E6" i="33"/>
  <c r="S3" i="33"/>
  <c r="AY3" i="33"/>
  <c r="AE3" i="33"/>
  <c r="I3" i="33"/>
  <c r="BD6" i="33"/>
  <c r="AA4" i="33"/>
  <c r="X6" i="33"/>
  <c r="AL6" i="33"/>
  <c r="Z6" i="33"/>
  <c r="L3" i="33"/>
  <c r="B4" i="33"/>
  <c r="N3" i="33"/>
  <c r="AH3" i="33"/>
  <c r="BV4" i="33"/>
  <c r="AI3" i="33"/>
  <c r="AG3" i="33"/>
  <c r="Z3" i="33"/>
  <c r="BU6" i="33"/>
  <c r="X3" i="33"/>
  <c r="O3" i="33"/>
  <c r="BO6" i="33"/>
  <c r="AF3" i="33"/>
  <c r="AW6" i="33"/>
  <c r="BW6" i="33"/>
  <c r="BB6" i="33"/>
  <c r="BE6" i="33"/>
  <c r="F4" i="33"/>
  <c r="V3" i="33"/>
  <c r="Y4" i="33"/>
  <c r="AG4" i="33"/>
  <c r="F3" i="33"/>
  <c r="BS3" i="33"/>
  <c r="AG6" i="33"/>
  <c r="AB6" i="33"/>
  <c r="AX6" i="33"/>
  <c r="U3" i="33"/>
  <c r="R6" i="33"/>
  <c r="BL3" i="33"/>
  <c r="BG6" i="33"/>
  <c r="V6" i="33"/>
  <c r="BT6" i="33"/>
  <c r="AC3" i="33"/>
  <c r="CC4" i="33"/>
  <c r="AB4" i="33"/>
  <c r="BV3" i="33"/>
  <c r="AT3" i="33"/>
  <c r="AM6" i="33"/>
  <c r="AO6" i="33"/>
  <c r="BA6" i="33"/>
  <c r="BC6" i="33"/>
  <c r="K4" i="33"/>
  <c r="AC6" i="33"/>
  <c r="BQ6" i="33"/>
  <c r="K3" i="33"/>
  <c r="CD6" i="33"/>
  <c r="AA3" i="33"/>
  <c r="AW3" i="33"/>
  <c r="J3" i="33"/>
  <c r="BJ4" i="33"/>
  <c r="H4" i="33"/>
  <c r="BB3" i="33"/>
  <c r="E3" i="33"/>
  <c r="AU4" i="33"/>
  <c r="AY6" i="33"/>
  <c r="AU6" i="33"/>
  <c r="AQ6" i="33"/>
  <c r="R3" i="33"/>
  <c r="U6" i="33"/>
  <c r="AQ4" i="33"/>
  <c r="BI6" i="33"/>
  <c r="AJ3" i="33"/>
  <c r="AZ3" i="33"/>
  <c r="AX3" i="33"/>
  <c r="AR3" i="33"/>
  <c r="BD4" i="33"/>
  <c r="AV4" i="33"/>
  <c r="AP3" i="33"/>
  <c r="B3" i="33"/>
  <c r="BC4" i="33"/>
  <c r="CA6" i="33"/>
  <c r="BL6" i="33"/>
  <c r="BX6" i="33"/>
  <c r="BW4" i="33"/>
  <c r="T3" i="33"/>
  <c r="BD3" i="33"/>
  <c r="BT3" i="33"/>
  <c r="AB3" i="33"/>
  <c r="BF4" i="33"/>
  <c r="BF3" i="33"/>
  <c r="AR4" i="33"/>
  <c r="L4" i="33"/>
  <c r="AK3" i="33"/>
  <c r="CC3" i="33"/>
  <c r="W6" i="33"/>
  <c r="CD4" i="33"/>
  <c r="AI4" i="33"/>
  <c r="CC6" i="33"/>
  <c r="AV6" i="33"/>
  <c r="BY3" i="33"/>
  <c r="AN3" i="33"/>
  <c r="CD3" i="33"/>
  <c r="D4" i="33"/>
  <c r="AQ3" i="33"/>
  <c r="BK3" i="33"/>
  <c r="BM4" i="33"/>
  <c r="AD4" i="33"/>
  <c r="C4" i="33"/>
  <c r="BM3" i="33"/>
  <c r="CA3" i="33"/>
  <c r="BI3" i="33"/>
  <c r="C3" i="33"/>
  <c r="AT4" i="33"/>
  <c r="L6" i="33"/>
  <c r="AP4" i="33"/>
  <c r="B6" i="33"/>
  <c r="AP6" i="33"/>
  <c r="BM6" i="33"/>
  <c r="BN3" i="33"/>
  <c r="W4" i="33"/>
  <c r="M4" i="33"/>
  <c r="S4" i="33"/>
  <c r="BP3" i="33"/>
  <c r="BW3" i="33"/>
  <c r="BZ4" i="33"/>
  <c r="AW4" i="33"/>
  <c r="BU4" i="33"/>
  <c r="AU3" i="33"/>
  <c r="BC3" i="33"/>
  <c r="BI4" i="33"/>
  <c r="Y6" i="33"/>
  <c r="P6" i="33"/>
  <c r="C6" i="33"/>
  <c r="AT6" i="33"/>
  <c r="BQ3" i="33"/>
  <c r="M6" i="33"/>
  <c r="G4" i="33"/>
  <c r="AL4" i="33"/>
  <c r="AM4" i="33"/>
  <c r="AS4" i="33"/>
  <c r="AK4" i="33"/>
  <c r="N4" i="33"/>
  <c r="X4" i="33"/>
  <c r="AF4" i="33"/>
  <c r="D3" i="33"/>
  <c r="W3" i="33"/>
  <c r="AD3" i="33"/>
  <c r="Q6" i="33"/>
  <c r="AK6" i="33"/>
  <c r="AN6" i="33"/>
  <c r="D6" i="33"/>
  <c r="AS6" i="33"/>
  <c r="V4" i="33"/>
  <c r="CA4" i="33"/>
  <c r="BB4" i="33"/>
  <c r="BS4" i="33"/>
  <c r="AE4" i="33"/>
  <c r="R4" i="33"/>
  <c r="BP4" i="33"/>
  <c r="H3" i="33"/>
  <c r="BA3" i="33"/>
  <c r="BE3" i="33"/>
  <c r="BK6" i="33"/>
  <c r="T6" i="33"/>
  <c r="BY6" i="33"/>
  <c r="BK4" i="33"/>
  <c r="BR4" i="33"/>
  <c r="AM3" i="33"/>
  <c r="BH4" i="33"/>
  <c r="AJ4" i="33"/>
  <c r="BZ3" i="33"/>
  <c r="Q3" i="33"/>
  <c r="Y3" i="33"/>
  <c r="G6" i="33"/>
  <c r="CB6" i="33"/>
  <c r="AS5" i="33"/>
  <c r="BR3" i="33"/>
  <c r="G3" i="33"/>
  <c r="BH3" i="33"/>
  <c r="P3" i="33"/>
  <c r="BX3" i="33"/>
  <c r="BG3" i="33"/>
  <c r="AN4" i="33"/>
  <c r="AZ4" i="33"/>
  <c r="BO3" i="33"/>
  <c r="BU3" i="33"/>
  <c r="B5" i="33"/>
  <c r="BQ5" i="33"/>
  <c r="AN5" i="33"/>
  <c r="T5" i="33"/>
  <c r="BV6" i="33"/>
  <c r="BS6" i="33"/>
  <c r="BP6" i="33"/>
  <c r="BN6" i="33"/>
  <c r="BJ6" i="33"/>
  <c r="BH6" i="33"/>
  <c r="BF6" i="33"/>
  <c r="AZ6" i="33"/>
  <c r="AJ6" i="33"/>
  <c r="AI6" i="33"/>
  <c r="AD6" i="33"/>
  <c r="AA6" i="33"/>
  <c r="S6" i="33"/>
  <c r="N6" i="33"/>
  <c r="K6" i="33"/>
  <c r="J6" i="33"/>
  <c r="P4" i="33"/>
  <c r="CB4" i="33"/>
  <c r="BY4" i="33"/>
  <c r="BT4" i="33"/>
  <c r="BO4" i="33"/>
  <c r="BN4" i="33"/>
  <c r="BE4" i="33"/>
  <c r="BA4" i="33"/>
  <c r="AO4" i="33"/>
  <c r="Z4" i="33"/>
  <c r="Q4" i="33"/>
  <c r="O4" i="33"/>
  <c r="J4" i="33"/>
  <c r="BN7" i="33"/>
  <c r="AO7" i="33"/>
  <c r="AU7" i="33"/>
  <c r="Z7" i="33"/>
  <c r="BV7" i="33"/>
  <c r="BQ7" i="33"/>
  <c r="BZ7" i="33"/>
  <c r="U7" i="33"/>
  <c r="M13" i="28"/>
  <c r="B24" i="28"/>
  <c r="N24" i="28" s="1"/>
  <c r="H24" i="28"/>
  <c r="Y7" i="33"/>
  <c r="AH7" i="33"/>
  <c r="D25" i="28"/>
  <c r="P25" i="28" s="1"/>
  <c r="C25" i="28"/>
  <c r="O25" i="28" s="1"/>
  <c r="B25" i="28"/>
  <c r="N25" i="28" s="1"/>
  <c r="E25" i="28"/>
  <c r="Q25" i="28" s="1"/>
  <c r="H25" i="28"/>
  <c r="C24" i="28"/>
  <c r="O24" i="28" s="1"/>
  <c r="D24" i="28"/>
  <c r="P24" i="28" s="1"/>
  <c r="X7" i="33"/>
  <c r="AD7" i="33"/>
  <c r="BW7" i="33"/>
  <c r="AE7" i="33"/>
  <c r="M7" i="33"/>
  <c r="A34" i="28"/>
  <c r="G31" i="28"/>
  <c r="G29" i="28"/>
  <c r="G30" i="28"/>
  <c r="AN7" i="33"/>
  <c r="BR7" i="33"/>
  <c r="AY7" i="33"/>
  <c r="L7" i="33"/>
  <c r="B18" i="28"/>
  <c r="N18" i="28" s="1"/>
  <c r="E18" i="28"/>
  <c r="Q18" i="28" s="1"/>
  <c r="D18" i="28"/>
  <c r="P18" i="28" s="1"/>
  <c r="C18" i="28"/>
  <c r="O18" i="28" s="1"/>
  <c r="H18" i="28"/>
  <c r="I7" i="33"/>
  <c r="AV7" i="33"/>
  <c r="AQ7" i="33"/>
  <c r="AF7" i="33"/>
  <c r="Q7" i="33"/>
  <c r="B19" i="28"/>
  <c r="N19" i="28" s="1"/>
  <c r="E19" i="28"/>
  <c r="Q19" i="28" s="1"/>
  <c r="D19" i="28"/>
  <c r="P19" i="28" s="1"/>
  <c r="H19" i="28"/>
  <c r="C19" i="28"/>
  <c r="O19" i="28" s="1"/>
  <c r="CB7" i="33"/>
  <c r="AK7" i="33"/>
  <c r="BO7" i="33"/>
  <c r="BF7" i="33"/>
  <c r="BU7" i="33"/>
  <c r="V7" i="33"/>
  <c r="AL7" i="33"/>
  <c r="BP7" i="33"/>
  <c r="AI7" i="33"/>
  <c r="J7" i="33"/>
  <c r="BC7" i="33"/>
  <c r="BT7" i="33"/>
  <c r="AB7" i="33"/>
  <c r="AT7" i="33"/>
  <c r="K7" i="33"/>
  <c r="B7" i="33"/>
  <c r="AR7" i="33"/>
  <c r="BY7" i="33"/>
  <c r="AZ7" i="33"/>
  <c r="CA7" i="33"/>
  <c r="AJ7" i="33"/>
  <c r="C7" i="33"/>
  <c r="AC7" i="33"/>
  <c r="AM7" i="33"/>
  <c r="G36" i="31"/>
  <c r="BA42" i="31"/>
  <c r="T45" i="31"/>
  <c r="AX51" i="31"/>
  <c r="AG54" i="31"/>
  <c r="AU60" i="31"/>
  <c r="BB63" i="31"/>
  <c r="BJ7" i="33"/>
  <c r="BH7" i="33"/>
  <c r="BE7" i="33"/>
  <c r="BD7" i="33"/>
  <c r="BG7" i="33"/>
  <c r="CD7" i="33"/>
  <c r="R7" i="33"/>
  <c r="BA7" i="33"/>
  <c r="CC7" i="33"/>
  <c r="AS7" i="33"/>
  <c r="BI7" i="33"/>
  <c r="W7" i="33"/>
  <c r="T7" i="33"/>
  <c r="P7" i="33"/>
  <c r="O7" i="33"/>
  <c r="N7" i="33"/>
  <c r="AA7" i="33"/>
  <c r="AX7" i="33"/>
  <c r="AW7" i="33"/>
  <c r="BB7" i="33"/>
  <c r="BK7" i="33"/>
  <c r="AG7" i="33"/>
  <c r="H7" i="33"/>
  <c r="F7" i="33"/>
  <c r="E7" i="33"/>
  <c r="D7" i="33"/>
  <c r="S7" i="33"/>
  <c r="AP7" i="33"/>
  <c r="BS7" i="33"/>
  <c r="BX7" i="33"/>
  <c r="BL7" i="33"/>
  <c r="BM7" i="33"/>
  <c r="AI12" i="31"/>
  <c r="C27" i="31"/>
  <c r="E18" i="31"/>
  <c r="AS18" i="31"/>
  <c r="AY12" i="31"/>
  <c r="BF33" i="31"/>
  <c r="K72" i="31"/>
  <c r="AQ72" i="31"/>
  <c r="P81" i="31"/>
  <c r="M90" i="31"/>
  <c r="O24" i="31"/>
  <c r="BB27" i="31"/>
  <c r="AX39" i="31"/>
  <c r="AL51" i="31"/>
  <c r="AJ57" i="31"/>
  <c r="AO66" i="31"/>
  <c r="AJ81" i="31"/>
  <c r="BG84" i="31"/>
  <c r="B51" i="31"/>
  <c r="R75" i="31"/>
  <c r="F27" i="31"/>
  <c r="F51" i="31"/>
  <c r="AQ60" i="31"/>
  <c r="X81" i="31"/>
  <c r="N27" i="31"/>
  <c r="G90" i="31"/>
  <c r="C66" i="31"/>
  <c r="AH27" i="31"/>
  <c r="Q30" i="31"/>
  <c r="AO57" i="31"/>
  <c r="P60" i="31"/>
  <c r="AH78" i="31"/>
  <c r="J15" i="31"/>
  <c r="K36" i="31"/>
  <c r="AO42" i="31"/>
  <c r="E54" i="31"/>
  <c r="B27" i="31"/>
  <c r="AB81" i="31"/>
  <c r="AE87" i="31"/>
  <c r="V51" i="31"/>
  <c r="B75" i="31"/>
  <c r="AK54" i="31"/>
  <c r="AA84" i="31"/>
  <c r="AO33" i="31"/>
  <c r="S84" i="31"/>
  <c r="Y18" i="31"/>
  <c r="Z63" i="31"/>
  <c r="AQ54" i="31"/>
  <c r="AP39" i="31"/>
  <c r="BB75" i="31"/>
  <c r="H9" i="31"/>
  <c r="E66" i="31"/>
  <c r="AF93" i="31"/>
  <c r="BD36" i="31"/>
  <c r="AE39" i="31"/>
  <c r="F42" i="31"/>
  <c r="AL42" i="31"/>
  <c r="M45" i="31"/>
  <c r="AZ48" i="31"/>
  <c r="BD33" i="31"/>
  <c r="V39" i="31"/>
  <c r="M42" i="31"/>
  <c r="AS42" i="31"/>
  <c r="K48" i="31"/>
  <c r="AQ48" i="31"/>
  <c r="Z15" i="31"/>
  <c r="R39" i="31"/>
  <c r="U54" i="31"/>
  <c r="N75" i="31"/>
  <c r="AZ93" i="31"/>
  <c r="Y6" i="31"/>
  <c r="AJ48" i="31"/>
  <c r="BE84" i="31"/>
  <c r="AL93" i="31"/>
  <c r="U48" i="31"/>
  <c r="AT69" i="31"/>
  <c r="B63" i="31"/>
  <c r="R6" i="31"/>
  <c r="AD18" i="31"/>
  <c r="D24" i="31"/>
  <c r="BC24" i="31"/>
  <c r="AI60" i="31"/>
  <c r="AW66" i="31"/>
  <c r="K84" i="31"/>
  <c r="BE90" i="31"/>
  <c r="AQ24" i="31"/>
  <c r="AC66" i="31"/>
  <c r="AB69" i="31"/>
  <c r="BH69" i="31"/>
  <c r="AA72" i="31"/>
  <c r="Q78" i="31"/>
  <c r="Y57" i="31"/>
  <c r="BE57" i="31"/>
  <c r="AF60" i="31"/>
  <c r="N66" i="31"/>
  <c r="BA93" i="31"/>
  <c r="AS93" i="31"/>
  <c r="BI90" i="31"/>
  <c r="BE36" i="31"/>
  <c r="AC72" i="31"/>
  <c r="AG6" i="31"/>
  <c r="O60" i="31"/>
  <c r="BB87" i="31"/>
  <c r="AL90" i="31"/>
  <c r="U93" i="31"/>
  <c r="Q84" i="31"/>
  <c r="BC90" i="31"/>
  <c r="AV9" i="31"/>
  <c r="AP27" i="31"/>
  <c r="BF51" i="31"/>
  <c r="AO54" i="31"/>
  <c r="L24" i="31"/>
  <c r="AR24" i="31"/>
  <c r="U69" i="31"/>
  <c r="AP51" i="31"/>
  <c r="AK66" i="31"/>
  <c r="W36" i="31"/>
  <c r="F39" i="31"/>
  <c r="AL39" i="31"/>
  <c r="AB45" i="31"/>
  <c r="BH45" i="31"/>
  <c r="BG48" i="31"/>
  <c r="AK45" i="31"/>
  <c r="Q54" i="31"/>
  <c r="AT63" i="31"/>
  <c r="J75" i="31"/>
  <c r="AN60" i="31"/>
  <c r="AF84" i="31"/>
  <c r="R81" i="31"/>
  <c r="AO12" i="31"/>
  <c r="BH21" i="31"/>
  <c r="AI24" i="31"/>
  <c r="AM36" i="31"/>
  <c r="N39" i="31"/>
  <c r="D45" i="31"/>
  <c r="C48" i="31"/>
  <c r="AI48" i="31"/>
  <c r="AH51" i="31"/>
  <c r="AW54" i="31"/>
  <c r="X57" i="31"/>
  <c r="BD57" i="31"/>
  <c r="H12" i="31"/>
  <c r="AQ27" i="31"/>
  <c r="Z30" i="31"/>
  <c r="AG33" i="31"/>
  <c r="AV36" i="31"/>
  <c r="AD42" i="31"/>
  <c r="E45" i="31"/>
  <c r="V90" i="31"/>
  <c r="AF63" i="31"/>
  <c r="AJ69" i="31"/>
  <c r="Y78" i="31"/>
  <c r="BF54" i="31"/>
  <c r="P39" i="31"/>
  <c r="T69" i="31"/>
  <c r="AZ69" i="31"/>
  <c r="AY72" i="31"/>
  <c r="AH75" i="31"/>
  <c r="I78" i="31"/>
  <c r="O84" i="31"/>
  <c r="AL87" i="31"/>
  <c r="AB93" i="31"/>
  <c r="BH93" i="31"/>
  <c r="BG51" i="31"/>
  <c r="AP54" i="31"/>
  <c r="AW57" i="31"/>
  <c r="X60" i="31"/>
  <c r="F66" i="31"/>
  <c r="AW81" i="31"/>
  <c r="BC87" i="31"/>
  <c r="BD12" i="31"/>
  <c r="AE15" i="31"/>
  <c r="N18" i="31"/>
  <c r="U21" i="31"/>
  <c r="BA21" i="31"/>
  <c r="AZ24" i="31"/>
  <c r="G66" i="31"/>
  <c r="K6" i="31"/>
  <c r="AW93" i="31"/>
  <c r="N45" i="31"/>
  <c r="AP57" i="31"/>
  <c r="U18" i="31"/>
  <c r="AJ21" i="31"/>
  <c r="R27" i="31"/>
  <c r="AW30" i="31"/>
  <c r="X33" i="31"/>
  <c r="AN81" i="31"/>
  <c r="N87" i="31"/>
  <c r="AG9" i="31"/>
  <c r="P12" i="31"/>
  <c r="V18" i="31"/>
  <c r="BB18" i="31"/>
  <c r="BI69" i="31"/>
  <c r="AB72" i="31"/>
  <c r="AU87" i="31"/>
  <c r="AT90" i="31"/>
  <c r="AK93" i="31"/>
  <c r="BB45" i="31"/>
  <c r="AE12" i="31"/>
  <c r="AC18" i="31"/>
  <c r="Z27" i="31"/>
  <c r="Z75" i="31"/>
  <c r="AM87" i="31"/>
  <c r="AH9" i="31"/>
  <c r="BD15" i="31"/>
  <c r="AS72" i="31"/>
  <c r="S27" i="31"/>
  <c r="J30" i="31"/>
  <c r="AF36" i="31"/>
  <c r="G39" i="31"/>
  <c r="AM39" i="31"/>
  <c r="N42" i="31"/>
  <c r="AT42" i="31"/>
  <c r="BB90" i="31"/>
  <c r="L51" i="31"/>
  <c r="BB15" i="31"/>
  <c r="AS90" i="31"/>
  <c r="AA51" i="31"/>
  <c r="BB93" i="31"/>
  <c r="E48" i="31"/>
  <c r="AI54" i="31"/>
  <c r="AO60" i="31"/>
  <c r="T75" i="31"/>
  <c r="V69" i="31"/>
  <c r="BC12" i="31"/>
  <c r="AB21" i="31"/>
  <c r="BA90" i="31"/>
  <c r="T93" i="31"/>
  <c r="Z6" i="31"/>
  <c r="BF6" i="31"/>
  <c r="BE9" i="31"/>
  <c r="AF12" i="31"/>
  <c r="AA27" i="31"/>
  <c r="Y33" i="31"/>
  <c r="M69" i="31"/>
  <c r="AS69" i="31"/>
  <c r="AA75" i="31"/>
  <c r="J78" i="31"/>
  <c r="AP78" i="31"/>
  <c r="P84" i="31"/>
  <c r="F90" i="31"/>
  <c r="M93" i="31"/>
  <c r="I6" i="31"/>
  <c r="W60" i="31"/>
  <c r="H81" i="31"/>
  <c r="AT87" i="31"/>
  <c r="H36" i="31"/>
  <c r="H15" i="31"/>
  <c r="AQ78" i="31"/>
  <c r="C54" i="31"/>
  <c r="M66" i="31"/>
  <c r="AG78" i="31"/>
  <c r="AC21" i="31"/>
  <c r="AY51" i="31"/>
  <c r="AV60" i="31"/>
  <c r="BA69" i="31"/>
  <c r="AV84" i="31"/>
  <c r="AT45" i="31"/>
  <c r="BD9" i="31"/>
  <c r="AE60" i="31"/>
  <c r="V87" i="31"/>
  <c r="AO9" i="31"/>
  <c r="X12" i="31"/>
  <c r="BG27" i="31"/>
  <c r="AH30" i="31"/>
  <c r="I33" i="31"/>
  <c r="P36" i="31"/>
  <c r="S51" i="31"/>
  <c r="AL66" i="31"/>
  <c r="R78" i="31"/>
  <c r="AX78" i="31"/>
  <c r="G87" i="31"/>
  <c r="E93" i="31"/>
  <c r="J9" i="31"/>
  <c r="AV15" i="31"/>
  <c r="F30" i="31"/>
  <c r="Y93" i="31"/>
  <c r="BE93" i="31"/>
  <c r="R57" i="31"/>
  <c r="AN63" i="31"/>
  <c r="M72" i="31"/>
  <c r="AA78" i="31"/>
  <c r="AC24" i="31"/>
  <c r="AA30" i="31"/>
  <c r="AP69" i="31"/>
  <c r="M18" i="31"/>
  <c r="BA18" i="31"/>
  <c r="AA24" i="31"/>
  <c r="J27" i="31"/>
  <c r="AO30" i="31"/>
  <c r="AU36" i="31"/>
  <c r="L45" i="31"/>
  <c r="AR45" i="31"/>
  <c r="BE54" i="31"/>
  <c r="AF57" i="31"/>
  <c r="G60" i="31"/>
  <c r="AM60" i="31"/>
  <c r="N63" i="31"/>
  <c r="U66" i="31"/>
  <c r="BA66" i="31"/>
  <c r="S72" i="31"/>
  <c r="AW78" i="31"/>
  <c r="G84" i="31"/>
  <c r="BC84" i="31"/>
  <c r="AD87" i="31"/>
  <c r="O15" i="31"/>
  <c r="AU15" i="31"/>
  <c r="E21" i="31"/>
  <c r="AK21" i="31"/>
  <c r="AJ24" i="31"/>
  <c r="AP30" i="31"/>
  <c r="Q33" i="31"/>
  <c r="AW33" i="31"/>
  <c r="U45" i="31"/>
  <c r="BA45" i="31"/>
  <c r="Q57" i="31"/>
  <c r="BD60" i="31"/>
  <c r="AE63" i="31"/>
  <c r="AC69" i="31"/>
  <c r="C75" i="31"/>
  <c r="AY75" i="31"/>
  <c r="Z78" i="31"/>
  <c r="BF78" i="31"/>
  <c r="Q81" i="31"/>
  <c r="W87" i="31"/>
  <c r="BE81" i="31"/>
  <c r="O87" i="31"/>
  <c r="AV57" i="31"/>
  <c r="AK90" i="31"/>
  <c r="B15" i="31"/>
  <c r="W39" i="31"/>
  <c r="AJ45" i="31"/>
  <c r="L69" i="31"/>
  <c r="BF75" i="31"/>
  <c r="G15" i="31"/>
  <c r="BI21" i="31"/>
  <c r="AB48" i="31"/>
  <c r="I57" i="31"/>
  <c r="W63" i="31"/>
  <c r="AI75" i="31"/>
  <c r="AN84" i="31"/>
  <c r="I54" i="31"/>
  <c r="F63" i="31"/>
  <c r="AU84" i="31"/>
  <c r="L93" i="31"/>
  <c r="AX6" i="31"/>
  <c r="BE6" i="31"/>
  <c r="P57" i="31"/>
  <c r="AD63" i="31"/>
  <c r="W84" i="31"/>
  <c r="D93" i="31"/>
  <c r="BC39" i="31"/>
  <c r="BD84" i="31"/>
  <c r="AN87" i="31"/>
  <c r="H33" i="31"/>
  <c r="E42" i="31"/>
  <c r="AS66" i="31"/>
  <c r="BC63" i="31"/>
  <c r="T72" i="31"/>
  <c r="N90" i="31"/>
  <c r="AJ51" i="31"/>
  <c r="Q6" i="31"/>
  <c r="S24" i="31"/>
  <c r="AL63" i="31"/>
  <c r="AR93" i="31"/>
  <c r="V21" i="31"/>
  <c r="AZ27" i="31"/>
  <c r="Y84" i="31"/>
  <c r="O90" i="31"/>
  <c r="BE12" i="31"/>
  <c r="AL21" i="31"/>
  <c r="AS24" i="31"/>
  <c r="U72" i="31"/>
  <c r="AY78" i="31"/>
  <c r="W12" i="31"/>
  <c r="AD15" i="31"/>
  <c r="BI18" i="31"/>
  <c r="AX27" i="31"/>
  <c r="BC36" i="31"/>
  <c r="AD39" i="31"/>
  <c r="U42" i="31"/>
  <c r="AZ45" i="31"/>
  <c r="S48" i="31"/>
  <c r="AY48" i="31"/>
  <c r="BI66" i="31"/>
  <c r="BG72" i="31"/>
  <c r="AP75" i="31"/>
  <c r="AF81" i="31"/>
  <c r="B39" i="31"/>
  <c r="W15" i="31"/>
  <c r="F18" i="31"/>
  <c r="AL18" i="31"/>
  <c r="M21" i="31"/>
  <c r="AS21" i="31"/>
  <c r="D48" i="31"/>
  <c r="BH48" i="31"/>
  <c r="J54" i="31"/>
  <c r="AX54" i="31"/>
  <c r="G63" i="31"/>
  <c r="AM63" i="31"/>
  <c r="E69" i="31"/>
  <c r="AK69" i="31"/>
  <c r="D72" i="31"/>
  <c r="AJ72" i="31"/>
  <c r="S75" i="31"/>
  <c r="AG81" i="31"/>
  <c r="X84" i="31"/>
  <c r="C24" i="31"/>
  <c r="BC60" i="31"/>
  <c r="AJ93" i="31"/>
  <c r="AP6" i="31"/>
  <c r="BF30" i="31"/>
  <c r="Y81" i="31"/>
  <c r="Z33" i="31"/>
  <c r="AK42" i="31"/>
  <c r="AR69" i="31"/>
  <c r="AV81" i="31"/>
  <c r="AM15" i="31"/>
  <c r="AB24" i="31"/>
  <c r="AS45" i="31"/>
  <c r="Z54" i="31"/>
  <c r="BH72" i="31"/>
  <c r="X63" i="31"/>
  <c r="AU27" i="31"/>
  <c r="AH90" i="31"/>
  <c r="S78" i="31"/>
  <c r="BA72" i="31"/>
  <c r="AY30" i="31"/>
  <c r="AW6" i="31"/>
  <c r="AF9" i="31"/>
  <c r="L21" i="31"/>
  <c r="BF27" i="31"/>
  <c r="BE30" i="31"/>
  <c r="AN33" i="31"/>
  <c r="AC42" i="31"/>
  <c r="BI42" i="31"/>
  <c r="AA48" i="31"/>
  <c r="H57" i="31"/>
  <c r="AN57" i="31"/>
  <c r="V63" i="31"/>
  <c r="D69" i="31"/>
  <c r="C72" i="31"/>
  <c r="AI72" i="31"/>
  <c r="AX75" i="31"/>
  <c r="BE78" i="31"/>
  <c r="F87" i="31"/>
  <c r="AC90" i="31"/>
  <c r="AH6" i="31"/>
  <c r="Y9" i="31"/>
  <c r="AT18" i="31"/>
  <c r="T24" i="31"/>
  <c r="R30" i="31"/>
  <c r="AX30" i="31"/>
  <c r="BE33" i="31"/>
  <c r="AN36" i="31"/>
  <c r="O39" i="31"/>
  <c r="AU39" i="31"/>
  <c r="V42" i="31"/>
  <c r="BB42" i="31"/>
  <c r="L48" i="31"/>
  <c r="C51" i="31"/>
  <c r="AQ51" i="31"/>
  <c r="R54" i="31"/>
  <c r="AG57" i="31"/>
  <c r="H60" i="31"/>
  <c r="O63" i="31"/>
  <c r="AU63" i="31"/>
  <c r="V66" i="31"/>
  <c r="L72" i="31"/>
  <c r="AR72" i="31"/>
  <c r="BG75" i="31"/>
  <c r="I81" i="31"/>
  <c r="AO81" i="31"/>
  <c r="H84" i="31"/>
  <c r="AD90" i="31"/>
  <c r="Q12" i="31"/>
  <c r="L27" i="31"/>
  <c r="I60" i="31"/>
  <c r="BG78" i="31"/>
  <c r="Y36" i="31"/>
  <c r="AM66" i="31"/>
  <c r="AP81" i="31"/>
  <c r="M48" i="31"/>
  <c r="AB51" i="31"/>
  <c r="AU90" i="31"/>
  <c r="AG12" i="31"/>
  <c r="G18" i="31"/>
  <c r="BB21" i="31"/>
  <c r="AE42" i="31"/>
  <c r="AC48" i="31"/>
  <c r="Z57" i="31"/>
  <c r="BE60" i="31"/>
  <c r="S30" i="31"/>
  <c r="K54" i="31"/>
  <c r="P63" i="31"/>
  <c r="BI72" i="31"/>
  <c r="AG93" i="31"/>
  <c r="L75" i="31"/>
  <c r="B69" i="31"/>
  <c r="F21" i="31"/>
  <c r="AB27" i="31"/>
  <c r="AU42" i="31"/>
  <c r="BG54" i="31"/>
  <c r="AG60" i="31"/>
  <c r="AL69" i="31"/>
  <c r="K78" i="31"/>
  <c r="AP33" i="31"/>
  <c r="AW36" i="31"/>
  <c r="AD69" i="31"/>
  <c r="AM90" i="31"/>
  <c r="AK24" i="31"/>
  <c r="AF39" i="31"/>
  <c r="AM42" i="31"/>
  <c r="BA48" i="31"/>
  <c r="AG84" i="31"/>
  <c r="AO93" i="31"/>
  <c r="BD63" i="31"/>
  <c r="W18" i="31"/>
  <c r="AO36" i="31"/>
  <c r="BI48" i="31"/>
  <c r="AR51" i="31"/>
  <c r="AB75" i="31"/>
  <c r="X87" i="31"/>
  <c r="V93" i="31"/>
  <c r="AE18" i="31"/>
  <c r="E24" i="31"/>
  <c r="C30" i="31"/>
  <c r="AS48" i="31"/>
  <c r="H63" i="31"/>
  <c r="S54" i="31"/>
  <c r="AV63" i="31"/>
  <c r="AR75" i="31"/>
  <c r="B45" i="31"/>
  <c r="I36" i="31"/>
  <c r="Q60" i="31"/>
  <c r="E72" i="31"/>
  <c r="AO84" i="31"/>
  <c r="BI24" i="31"/>
  <c r="AV39" i="31"/>
  <c r="BC42" i="31"/>
  <c r="BH51" i="31"/>
  <c r="AE66" i="31"/>
  <c r="AS84" i="31"/>
  <c r="BC18" i="31"/>
  <c r="BD39" i="31"/>
  <c r="F69" i="31"/>
  <c r="R33" i="31"/>
  <c r="AV87" i="31"/>
  <c r="M24" i="31"/>
  <c r="W42" i="31"/>
  <c r="AH81" i="31"/>
  <c r="Q21" i="31"/>
  <c r="W90" i="31"/>
  <c r="I93" i="31"/>
  <c r="B66" i="31"/>
  <c r="AW84" i="31"/>
  <c r="F93" i="31"/>
  <c r="V45" i="31"/>
  <c r="D51" i="31"/>
  <c r="AZ75" i="31"/>
  <c r="BF81" i="31"/>
  <c r="BD87" i="31"/>
  <c r="AW12" i="31"/>
  <c r="N21" i="31"/>
  <c r="BB69" i="31"/>
  <c r="B93" i="31"/>
  <c r="AY54" i="31"/>
  <c r="C78" i="31"/>
  <c r="N69" i="31"/>
  <c r="AM18" i="31"/>
  <c r="AT21" i="31"/>
  <c r="K30" i="31"/>
  <c r="X39" i="31"/>
  <c r="AA54" i="31"/>
  <c r="AH57" i="31"/>
  <c r="O66" i="31"/>
  <c r="AK72" i="31"/>
  <c r="AI78" i="31"/>
  <c r="Q36" i="31"/>
  <c r="P87" i="31"/>
  <c r="T27" i="31"/>
  <c r="G42" i="31"/>
  <c r="AD45" i="31"/>
  <c r="AW60" i="31"/>
  <c r="BC66" i="31"/>
  <c r="AE90" i="31"/>
  <c r="BF34" i="33" l="1"/>
  <c r="BF35" i="33" s="1"/>
  <c r="AO34" i="33"/>
  <c r="AO35" i="33" s="1"/>
  <c r="BZ34" i="33"/>
  <c r="BZ35" i="33" s="1"/>
  <c r="BC34" i="33"/>
  <c r="BC35" i="33" s="1"/>
  <c r="BB34" i="33"/>
  <c r="BB35" i="33" s="1"/>
  <c r="DE34" i="33"/>
  <c r="DE35" i="33" s="1"/>
  <c r="AL34" i="33"/>
  <c r="AL35" i="33" s="1"/>
  <c r="CH34" i="33"/>
  <c r="CH35" i="33" s="1"/>
  <c r="CT34" i="33"/>
  <c r="CT35" i="33" s="1"/>
  <c r="CS34" i="33"/>
  <c r="CS35" i="33" s="1"/>
  <c r="AM34" i="33"/>
  <c r="AM35" i="33" s="1"/>
  <c r="CU34" i="33"/>
  <c r="CU35" i="33" s="1"/>
  <c r="BJ34" i="33"/>
  <c r="BJ35" i="33" s="1"/>
  <c r="AE34" i="33"/>
  <c r="AE35" i="33" s="1"/>
  <c r="BE34" i="33"/>
  <c r="BE35" i="33" s="1"/>
  <c r="CM34" i="33"/>
  <c r="CM35" i="33" s="1"/>
  <c r="BK34" i="33"/>
  <c r="BK35" i="33" s="1"/>
  <c r="CI34" i="33"/>
  <c r="CI35" i="33" s="1"/>
  <c r="DB34" i="33"/>
  <c r="DB35" i="33" s="1"/>
  <c r="CF34" i="33"/>
  <c r="CF35" i="33" s="1"/>
  <c r="BY34" i="33"/>
  <c r="BY35" i="33" s="1"/>
  <c r="CZ34" i="33"/>
  <c r="CZ35" i="33" s="1"/>
  <c r="AR34" i="33"/>
  <c r="AR35" i="33" s="1"/>
  <c r="BG34" i="33"/>
  <c r="BG35" i="33" s="1"/>
  <c r="CX34" i="33"/>
  <c r="CX35" i="33" s="1"/>
  <c r="CA34" i="33"/>
  <c r="CA35" i="33" s="1"/>
  <c r="AH34" i="33"/>
  <c r="AH35" i="33" s="1"/>
  <c r="DC34" i="33"/>
  <c r="DC35" i="33" s="1"/>
  <c r="AY34" i="33"/>
  <c r="AY35" i="33" s="1"/>
  <c r="CV34" i="33"/>
  <c r="CV35" i="33" s="1"/>
  <c r="AF34" i="33"/>
  <c r="AF35" i="33" s="1"/>
  <c r="AI34" i="33"/>
  <c r="AI35" i="33" s="1"/>
  <c r="BU34" i="33"/>
  <c r="BU35" i="33" s="1"/>
  <c r="AJ34" i="33"/>
  <c r="AJ35" i="33" s="1"/>
  <c r="BO34" i="33"/>
  <c r="BO35" i="33" s="1"/>
  <c r="CC34" i="33"/>
  <c r="CC35" i="33" s="1"/>
  <c r="BP34" i="33"/>
  <c r="BP35" i="33" s="1"/>
  <c r="BI34" i="33"/>
  <c r="BI35" i="33" s="1"/>
  <c r="CJ34" i="33"/>
  <c r="CJ35" i="33" s="1"/>
  <c r="BX34" i="33"/>
  <c r="BX35" i="33" s="1"/>
  <c r="BS34" i="33"/>
  <c r="BS35" i="33" s="1"/>
  <c r="AX34" i="33"/>
  <c r="AX35" i="33" s="1"/>
  <c r="AU34" i="33"/>
  <c r="AU35" i="33" s="1"/>
  <c r="CB34" i="33"/>
  <c r="CB35" i="33" s="1"/>
  <c r="CL34" i="33"/>
  <c r="CL35" i="33" s="1"/>
  <c r="CO34" i="33"/>
  <c r="CO35" i="33" s="1"/>
  <c r="CQ34" i="33"/>
  <c r="CQ35" i="33" s="1"/>
  <c r="BW34" i="33"/>
  <c r="BW35" i="33" s="1"/>
  <c r="AN34" i="33"/>
  <c r="AN35" i="33" s="1"/>
  <c r="AZ34" i="33"/>
  <c r="AZ35" i="33" s="1"/>
  <c r="CY34" i="33"/>
  <c r="CY35" i="33" s="1"/>
  <c r="AQ34" i="33"/>
  <c r="AQ35" i="33" s="1"/>
  <c r="AG34" i="33"/>
  <c r="AG35" i="33" s="1"/>
  <c r="BT34" i="33"/>
  <c r="BT35" i="33" s="1"/>
  <c r="DF34" i="33"/>
  <c r="DF35" i="33" s="1"/>
  <c r="BH34" i="33"/>
  <c r="BH35" i="33" s="1"/>
  <c r="DG34" i="33"/>
  <c r="DG35" i="33" s="1"/>
  <c r="CE34" i="33"/>
  <c r="CE35" i="33" s="1"/>
  <c r="BL34" i="33"/>
  <c r="BL35" i="33" s="1"/>
  <c r="DA34" i="33"/>
  <c r="DA35" i="33" s="1"/>
  <c r="CD34" i="33"/>
  <c r="CD35" i="33" s="1"/>
  <c r="BN34" i="33"/>
  <c r="BN35" i="33" s="1"/>
  <c r="AP34" i="33"/>
  <c r="AP35" i="33" s="1"/>
  <c r="DD34" i="33"/>
  <c r="DD35" i="33" s="1"/>
  <c r="AK34" i="33"/>
  <c r="AK35" i="33" s="1"/>
  <c r="BA34" i="33"/>
  <c r="BA35" i="33" s="1"/>
  <c r="BM34" i="33"/>
  <c r="BM35" i="33" s="1"/>
  <c r="BV34" i="33"/>
  <c r="BV35" i="33" s="1"/>
  <c r="BD34" i="33"/>
  <c r="BD35" i="33" s="1"/>
  <c r="CR34" i="33"/>
  <c r="CR35" i="33" s="1"/>
  <c r="CW34" i="33"/>
  <c r="CW35" i="33" s="1"/>
  <c r="AW34" i="33"/>
  <c r="AW35" i="33" s="1"/>
  <c r="AS34" i="33"/>
  <c r="AS35" i="33" s="1"/>
  <c r="CN34" i="33"/>
  <c r="CN35" i="33" s="1"/>
  <c r="AV34" i="33"/>
  <c r="AV35" i="33" s="1"/>
  <c r="AT34" i="33"/>
  <c r="AT35" i="33" s="1"/>
  <c r="BR34" i="33"/>
  <c r="BR35" i="33" s="1"/>
  <c r="CP34" i="33"/>
  <c r="CP35" i="33" s="1"/>
  <c r="CK34" i="33"/>
  <c r="CK35" i="33" s="1"/>
  <c r="CG34" i="33"/>
  <c r="CG35" i="33" s="1"/>
  <c r="BQ34" i="33"/>
  <c r="BQ35" i="33" s="1"/>
  <c r="M17" i="28"/>
  <c r="M23" i="28"/>
  <c r="M19" i="28"/>
  <c r="M25" i="28"/>
  <c r="M18" i="28"/>
  <c r="M24" i="28"/>
  <c r="C29" i="28"/>
  <c r="O29" i="28" s="1"/>
  <c r="E29" i="28"/>
  <c r="Q29" i="28" s="1"/>
  <c r="D29" i="28"/>
  <c r="P29" i="28" s="1"/>
  <c r="B29" i="28"/>
  <c r="N29" i="28" s="1"/>
  <c r="H29" i="28"/>
  <c r="D30" i="28"/>
  <c r="P30" i="28" s="1"/>
  <c r="C30" i="28"/>
  <c r="O30" i="28" s="1"/>
  <c r="E30" i="28"/>
  <c r="Q30" i="28" s="1"/>
  <c r="B30" i="28"/>
  <c r="N30" i="28" s="1"/>
  <c r="H30" i="28"/>
  <c r="D31" i="28"/>
  <c r="P31" i="28" s="1"/>
  <c r="E31" i="28"/>
  <c r="Q31" i="28" s="1"/>
  <c r="H31" i="28"/>
  <c r="C31" i="28"/>
  <c r="O31" i="28" s="1"/>
  <c r="B31" i="28"/>
  <c r="N31" i="28" s="1"/>
  <c r="G36" i="28"/>
  <c r="G35" i="28"/>
  <c r="G37" i="28"/>
  <c r="A40" i="28"/>
  <c r="CE4" i="33"/>
  <c r="CE5" i="33"/>
  <c r="CE6" i="33"/>
  <c r="CE3" i="33"/>
  <c r="CE7" i="33"/>
  <c r="O8" i="33" s="1"/>
  <c r="AC34" i="33" l="1"/>
  <c r="G8" i="33"/>
  <c r="BE8" i="33"/>
  <c r="AQ8" i="33"/>
  <c r="M31" i="28"/>
  <c r="M30" i="28"/>
  <c r="M29" i="28"/>
  <c r="G42" i="28"/>
  <c r="G41" i="28"/>
  <c r="G43" i="28"/>
  <c r="A46" i="28"/>
  <c r="AA8" i="33"/>
  <c r="BX8" i="33"/>
  <c r="CD8" i="33"/>
  <c r="B36" i="28"/>
  <c r="N36" i="28" s="1"/>
  <c r="C36" i="28"/>
  <c r="O36" i="28" s="1"/>
  <c r="H36" i="28"/>
  <c r="D36" i="28"/>
  <c r="P36" i="28" s="1"/>
  <c r="E36" i="28"/>
  <c r="Q36" i="28" s="1"/>
  <c r="D8" i="33"/>
  <c r="N8" i="33"/>
  <c r="T8" i="33"/>
  <c r="AR8" i="33"/>
  <c r="S8" i="33"/>
  <c r="BV8" i="33"/>
  <c r="AG8" i="33"/>
  <c r="AH8" i="33"/>
  <c r="K8" i="33"/>
  <c r="BM8" i="33"/>
  <c r="AE8" i="33"/>
  <c r="Y8" i="33"/>
  <c r="BU8" i="33"/>
  <c r="E37" i="28"/>
  <c r="Q37" i="28" s="1"/>
  <c r="H37" i="28"/>
  <c r="B37" i="28"/>
  <c r="N37" i="28" s="1"/>
  <c r="C37" i="28"/>
  <c r="O37" i="28" s="1"/>
  <c r="D37" i="28"/>
  <c r="P37" i="28" s="1"/>
  <c r="AJ8" i="33"/>
  <c r="AI8" i="33"/>
  <c r="E35" i="28"/>
  <c r="Q35" i="28" s="1"/>
  <c r="D35" i="28"/>
  <c r="P35" i="28" s="1"/>
  <c r="H35" i="28"/>
  <c r="C35" i="28"/>
  <c r="O35" i="28" s="1"/>
  <c r="B35" i="28"/>
  <c r="N35" i="28" s="1"/>
  <c r="AC35" i="33"/>
  <c r="AE36" i="33" s="1"/>
  <c r="W8" i="33"/>
  <c r="AP8" i="33"/>
  <c r="AL8" i="33"/>
  <c r="BH8" i="33"/>
  <c r="BY8" i="33"/>
  <c r="BN8" i="33"/>
  <c r="F8" i="33"/>
  <c r="I8" i="33"/>
  <c r="BK8" i="33"/>
  <c r="AK8" i="33"/>
  <c r="L8" i="33"/>
  <c r="R8" i="33"/>
  <c r="U8" i="33"/>
  <c r="E8" i="33"/>
  <c r="BF8" i="33"/>
  <c r="AX8" i="33"/>
  <c r="AC8" i="33"/>
  <c r="C8" i="33"/>
  <c r="AD8" i="33"/>
  <c r="BL8" i="33"/>
  <c r="Q8" i="33"/>
  <c r="CA8" i="33"/>
  <c r="X8" i="33"/>
  <c r="BO8" i="33"/>
  <c r="P8" i="33"/>
  <c r="AV8" i="33"/>
  <c r="BP8" i="33"/>
  <c r="BQ8" i="33"/>
  <c r="BS8" i="33"/>
  <c r="AO8" i="33"/>
  <c r="BZ8" i="33"/>
  <c r="AU8" i="33"/>
  <c r="BG8" i="33"/>
  <c r="BC8" i="33"/>
  <c r="M8" i="33"/>
  <c r="CC8" i="33"/>
  <c r="Z8" i="33"/>
  <c r="AB8" i="33"/>
  <c r="B8" i="33"/>
  <c r="BB8" i="33"/>
  <c r="BR8" i="33"/>
  <c r="AZ8" i="33"/>
  <c r="BA8" i="33"/>
  <c r="AM8" i="33"/>
  <c r="AN8" i="33"/>
  <c r="H8" i="33"/>
  <c r="CB8" i="33"/>
  <c r="J8" i="33"/>
  <c r="AT8" i="33"/>
  <c r="BI8" i="33"/>
  <c r="AS8" i="33"/>
  <c r="V8" i="33"/>
  <c r="BJ8" i="33"/>
  <c r="AW8" i="33"/>
  <c r="AF8" i="33"/>
  <c r="BD8" i="33"/>
  <c r="AY8" i="33"/>
  <c r="BT8" i="33"/>
  <c r="BW8" i="33"/>
  <c r="M37" i="28" l="1"/>
  <c r="M36" i="28"/>
  <c r="M35" i="28"/>
  <c r="G49" i="28"/>
  <c r="A52" i="28"/>
  <c r="G48" i="28"/>
  <c r="G47" i="28"/>
  <c r="D42" i="28"/>
  <c r="P42" i="28" s="1"/>
  <c r="E42" i="28"/>
  <c r="Q42" i="28" s="1"/>
  <c r="H42" i="28"/>
  <c r="C42" i="28"/>
  <c r="O42" i="28" s="1"/>
  <c r="B42" i="28"/>
  <c r="N42" i="28" s="1"/>
  <c r="D43" i="28"/>
  <c r="P43" i="28" s="1"/>
  <c r="E43" i="28"/>
  <c r="Q43" i="28" s="1"/>
  <c r="H43" i="28"/>
  <c r="B43" i="28"/>
  <c r="N43" i="28" s="1"/>
  <c r="C43" i="28"/>
  <c r="O43" i="28" s="1"/>
  <c r="B41" i="28"/>
  <c r="N41" i="28" s="1"/>
  <c r="C41" i="28"/>
  <c r="O41" i="28" s="1"/>
  <c r="H41" i="28"/>
  <c r="E41" i="28"/>
  <c r="Q41" i="28" s="1"/>
  <c r="D41" i="28"/>
  <c r="P41" i="28" s="1"/>
  <c r="AF36" i="33"/>
  <c r="DF36" i="33"/>
  <c r="AG36" i="33"/>
  <c r="BV36" i="33"/>
  <c r="BK36" i="33"/>
  <c r="BN36" i="33"/>
  <c r="CK36" i="33"/>
  <c r="CN36" i="33"/>
  <c r="CL36" i="33"/>
  <c r="CT36" i="33"/>
  <c r="AT36" i="33"/>
  <c r="AZ36" i="33"/>
  <c r="BE36" i="33"/>
  <c r="CQ36" i="33"/>
  <c r="BQ36" i="33"/>
  <c r="CW36" i="33"/>
  <c r="AK36" i="33"/>
  <c r="AV36" i="33"/>
  <c r="BA36" i="33"/>
  <c r="BR36" i="33"/>
  <c r="CB36" i="33"/>
  <c r="AR36" i="33"/>
  <c r="CG36" i="33"/>
  <c r="BL36" i="33"/>
  <c r="DE36" i="33"/>
  <c r="BJ36" i="33"/>
  <c r="BF36" i="33"/>
  <c r="BH36" i="33"/>
  <c r="BG36" i="33"/>
  <c r="AW36" i="33"/>
  <c r="BT36" i="33"/>
  <c r="AJ36" i="33"/>
  <c r="AM36" i="33"/>
  <c r="CP36" i="33"/>
  <c r="CO36" i="33"/>
  <c r="CY36" i="33"/>
  <c r="AU36" i="33"/>
  <c r="BU36" i="33"/>
  <c r="BZ36" i="33"/>
  <c r="AX36" i="33"/>
  <c r="DG36" i="33"/>
  <c r="CE36" i="33"/>
  <c r="CD36" i="33"/>
  <c r="BM36" i="33"/>
  <c r="BY36" i="33"/>
  <c r="CM36" i="33"/>
  <c r="CZ36" i="33"/>
  <c r="CV36" i="33"/>
  <c r="AP36" i="33"/>
  <c r="AO36" i="33"/>
  <c r="DC36" i="33"/>
  <c r="AI36" i="33"/>
  <c r="BP36" i="33"/>
  <c r="AS36" i="33"/>
  <c r="BW36" i="33"/>
  <c r="BS36" i="33"/>
  <c r="BI36" i="33"/>
  <c r="BX36" i="33"/>
  <c r="CI36" i="33"/>
  <c r="CS36" i="33"/>
  <c r="BB36" i="33"/>
  <c r="DB36" i="33"/>
  <c r="CF36" i="33"/>
  <c r="CX36" i="33"/>
  <c r="CU36" i="33"/>
  <c r="AN36" i="33"/>
  <c r="CA36" i="33"/>
  <c r="AL36" i="33"/>
  <c r="CH36" i="33"/>
  <c r="CJ36" i="33"/>
  <c r="DD36" i="33"/>
  <c r="BD36" i="33"/>
  <c r="AH36" i="33"/>
  <c r="CC36" i="33"/>
  <c r="CR36" i="33"/>
  <c r="AQ36" i="33"/>
  <c r="AY36" i="33"/>
  <c r="BO36" i="33"/>
  <c r="DA36" i="33"/>
  <c r="BC36" i="33"/>
  <c r="CE8" i="33"/>
  <c r="D36" i="33" l="1"/>
  <c r="L42" i="33" s="1"/>
  <c r="M42" i="28"/>
  <c r="M41" i="28"/>
  <c r="M43" i="28"/>
  <c r="D35" i="33"/>
  <c r="L41" i="33" s="1"/>
  <c r="D34" i="33"/>
  <c r="D37" i="33"/>
  <c r="L43" i="33" s="1"/>
  <c r="E47" i="28"/>
  <c r="Q47" i="28" s="1"/>
  <c r="C47" i="28"/>
  <c r="O47" i="28" s="1"/>
  <c r="H47" i="28"/>
  <c r="B47" i="28"/>
  <c r="N47" i="28" s="1"/>
  <c r="D47" i="28"/>
  <c r="P47" i="28" s="1"/>
  <c r="F36" i="33"/>
  <c r="G54" i="28"/>
  <c r="G55" i="28"/>
  <c r="A58" i="28"/>
  <c r="G53" i="28"/>
  <c r="AC36" i="33"/>
  <c r="D49" i="28"/>
  <c r="P49" i="28" s="1"/>
  <c r="H49" i="28"/>
  <c r="C49" i="28"/>
  <c r="O49" i="28" s="1"/>
  <c r="E49" i="28"/>
  <c r="Q49" i="28" s="1"/>
  <c r="B49" i="28"/>
  <c r="N49" i="28" s="1"/>
  <c r="H48" i="28"/>
  <c r="E48" i="28"/>
  <c r="Q48" i="28" s="1"/>
  <c r="D48" i="28"/>
  <c r="P48" i="28" s="1"/>
  <c r="C48" i="28"/>
  <c r="O48" i="28" s="1"/>
  <c r="B48" i="28"/>
  <c r="N48" i="28" s="1"/>
  <c r="M49" i="28" l="1"/>
  <c r="M47" i="28"/>
  <c r="M48" i="28"/>
  <c r="E53" i="28"/>
  <c r="Q53" i="28" s="1"/>
  <c r="D53" i="28"/>
  <c r="P53" i="28" s="1"/>
  <c r="B53" i="28"/>
  <c r="N53" i="28" s="1"/>
  <c r="H53" i="28"/>
  <c r="C53" i="28"/>
  <c r="O53" i="28" s="1"/>
  <c r="F12" i="33"/>
  <c r="M42" i="33"/>
  <c r="E55" i="28"/>
  <c r="Q55" i="28" s="1"/>
  <c r="H55" i="28"/>
  <c r="B55" i="28"/>
  <c r="N55" i="28" s="1"/>
  <c r="C55" i="28"/>
  <c r="O55" i="28" s="1"/>
  <c r="D55" i="28"/>
  <c r="P55" i="28" s="1"/>
  <c r="L40" i="33"/>
  <c r="F34" i="33"/>
  <c r="H12" i="33" s="1"/>
  <c r="M34" i="33" a="1"/>
  <c r="A64" i="28"/>
  <c r="G60" i="28"/>
  <c r="G59" i="28"/>
  <c r="G61" i="28"/>
  <c r="B54" i="28"/>
  <c r="N54" i="28" s="1"/>
  <c r="H54" i="28"/>
  <c r="C54" i="28"/>
  <c r="O54" i="28" s="1"/>
  <c r="E54" i="28"/>
  <c r="Q54" i="28" s="1"/>
  <c r="D54" i="28"/>
  <c r="P54" i="28" s="1"/>
  <c r="M55" i="28" l="1"/>
  <c r="M54" i="28"/>
  <c r="M53" i="28"/>
  <c r="G65" i="28"/>
  <c r="A70" i="28"/>
  <c r="G66" i="28"/>
  <c r="G67" i="28"/>
  <c r="M36" i="33"/>
  <c r="M34" i="33"/>
  <c r="M35" i="33"/>
  <c r="M37" i="33"/>
  <c r="C61" i="28"/>
  <c r="O61" i="28" s="1"/>
  <c r="E61" i="28"/>
  <c r="Q61" i="28" s="1"/>
  <c r="H61" i="28"/>
  <c r="D61" i="28"/>
  <c r="P61" i="28" s="1"/>
  <c r="B61" i="28"/>
  <c r="N61" i="28" s="1"/>
  <c r="D59" i="28"/>
  <c r="P59" i="28" s="1"/>
  <c r="C59" i="28"/>
  <c r="O59" i="28" s="1"/>
  <c r="H59" i="28"/>
  <c r="E59" i="28"/>
  <c r="Q59" i="28" s="1"/>
  <c r="B59" i="28"/>
  <c r="N59" i="28" s="1"/>
  <c r="B60" i="28"/>
  <c r="N60" i="28" s="1"/>
  <c r="H60" i="28"/>
  <c r="C60" i="28"/>
  <c r="O60" i="28" s="1"/>
  <c r="E60" i="28"/>
  <c r="Q60" i="28" s="1"/>
  <c r="D60" i="28"/>
  <c r="P60" i="28" s="1"/>
  <c r="M59" i="28" l="1"/>
  <c r="M60" i="28"/>
  <c r="M61" i="28"/>
  <c r="N37" i="33"/>
  <c r="N35" i="33"/>
  <c r="N34" i="33"/>
  <c r="N36" i="33"/>
  <c r="D65" i="28"/>
  <c r="P65" i="28" s="1"/>
  <c r="E65" i="28"/>
  <c r="Q65" i="28" s="1"/>
  <c r="C65" i="28"/>
  <c r="O65" i="28" s="1"/>
  <c r="B65" i="28"/>
  <c r="N65" i="28" s="1"/>
  <c r="H65" i="28"/>
  <c r="D67" i="28"/>
  <c r="P67" i="28" s="1"/>
  <c r="B67" i="28"/>
  <c r="N67" i="28" s="1"/>
  <c r="E67" i="28"/>
  <c r="Q67" i="28" s="1"/>
  <c r="C67" i="28"/>
  <c r="O67" i="28" s="1"/>
  <c r="H67" i="28"/>
  <c r="D66" i="28"/>
  <c r="P66" i="28" s="1"/>
  <c r="E66" i="28"/>
  <c r="Q66" i="28" s="1"/>
  <c r="H66" i="28"/>
  <c r="B66" i="28"/>
  <c r="N66" i="28" s="1"/>
  <c r="C66" i="28"/>
  <c r="O66" i="28" s="1"/>
  <c r="A76" i="28"/>
  <c r="G72" i="28"/>
  <c r="G71" i="28"/>
  <c r="G73" i="28"/>
  <c r="M67" i="28" l="1"/>
  <c r="M66" i="28"/>
  <c r="M65" i="28"/>
  <c r="C73" i="28"/>
  <c r="O73" i="28" s="1"/>
  <c r="D73" i="28"/>
  <c r="P73" i="28" s="1"/>
  <c r="H73" i="28"/>
  <c r="B73" i="28"/>
  <c r="N73" i="28" s="1"/>
  <c r="E73" i="28"/>
  <c r="Q73" i="28" s="1"/>
  <c r="H71" i="28"/>
  <c r="B71" i="28"/>
  <c r="N71" i="28" s="1"/>
  <c r="E71" i="28"/>
  <c r="Q71" i="28" s="1"/>
  <c r="D71" i="28"/>
  <c r="P71" i="28" s="1"/>
  <c r="C71" i="28"/>
  <c r="O71" i="28" s="1"/>
  <c r="C72" i="28"/>
  <c r="O72" i="28" s="1"/>
  <c r="H72" i="28"/>
  <c r="D72" i="28"/>
  <c r="P72" i="28" s="1"/>
  <c r="B72" i="28"/>
  <c r="N72" i="28" s="1"/>
  <c r="E72" i="28"/>
  <c r="Q72" i="28" s="1"/>
  <c r="G77" i="28"/>
  <c r="A82" i="28"/>
  <c r="G78" i="28"/>
  <c r="G79" i="28"/>
  <c r="J41" i="33"/>
  <c r="J40" i="33"/>
  <c r="J43" i="33"/>
  <c r="J42" i="33"/>
  <c r="M73" i="28" l="1"/>
  <c r="M72" i="28"/>
  <c r="M71" i="28"/>
  <c r="K41" i="33"/>
  <c r="J46" i="33"/>
  <c r="E79" i="28"/>
  <c r="Q79" i="28" s="1"/>
  <c r="B79" i="28"/>
  <c r="N79" i="28" s="1"/>
  <c r="H79" i="28"/>
  <c r="D79" i="28"/>
  <c r="P79" i="28" s="1"/>
  <c r="C79" i="28"/>
  <c r="O79" i="28" s="1"/>
  <c r="E78" i="28"/>
  <c r="Q78" i="28" s="1"/>
  <c r="H78" i="28"/>
  <c r="D78" i="28"/>
  <c r="P78" i="28" s="1"/>
  <c r="C78" i="28"/>
  <c r="O78" i="28" s="1"/>
  <c r="B78" i="28"/>
  <c r="N78" i="28" s="1"/>
  <c r="K42" i="33"/>
  <c r="J47" i="33"/>
  <c r="G84" i="28"/>
  <c r="G85" i="28"/>
  <c r="A88" i="28"/>
  <c r="G83" i="28"/>
  <c r="K40" i="33"/>
  <c r="M40" i="33"/>
  <c r="J45" i="33"/>
  <c r="J48" i="33"/>
  <c r="K43" i="33"/>
  <c r="D77" i="28"/>
  <c r="P77" i="28" s="1"/>
  <c r="B77" i="28"/>
  <c r="N77" i="28" s="1"/>
  <c r="E77" i="28"/>
  <c r="Q77" i="28" s="1"/>
  <c r="H77" i="28"/>
  <c r="C77" i="28"/>
  <c r="O77" i="28" s="1"/>
  <c r="M78" i="28" l="1"/>
  <c r="M77" i="28"/>
  <c r="M79" i="28"/>
  <c r="J51" i="33"/>
  <c r="J56" i="33" s="1"/>
  <c r="J61" i="33" s="1"/>
  <c r="J66" i="33" s="1"/>
  <c r="K46" i="33"/>
  <c r="H85" i="28"/>
  <c r="B85" i="28"/>
  <c r="N85" i="28" s="1"/>
  <c r="D85" i="28"/>
  <c r="P85" i="28" s="1"/>
  <c r="E85" i="28"/>
  <c r="Q85" i="28" s="1"/>
  <c r="C85" i="28"/>
  <c r="O85" i="28" s="1"/>
  <c r="K48" i="33"/>
  <c r="J53" i="33"/>
  <c r="J58" i="33" s="1"/>
  <c r="J63" i="33" s="1"/>
  <c r="J68" i="33" s="1"/>
  <c r="B84" i="28"/>
  <c r="N84" i="28" s="1"/>
  <c r="D84" i="28"/>
  <c r="P84" i="28" s="1"/>
  <c r="C84" i="28"/>
  <c r="O84" i="28" s="1"/>
  <c r="E84" i="28"/>
  <c r="Q84" i="28" s="1"/>
  <c r="H84" i="28"/>
  <c r="J52" i="33"/>
  <c r="J57" i="33" s="1"/>
  <c r="J62" i="33" s="1"/>
  <c r="J67" i="33" s="1"/>
  <c r="K47" i="33"/>
  <c r="J50" i="33"/>
  <c r="J55" i="33" s="1"/>
  <c r="J60" i="33" s="1"/>
  <c r="J65" i="33" s="1"/>
  <c r="K45" i="33"/>
  <c r="C83" i="28"/>
  <c r="O83" i="28" s="1"/>
  <c r="E83" i="28"/>
  <c r="Q83" i="28" s="1"/>
  <c r="H83" i="28"/>
  <c r="D83" i="28"/>
  <c r="P83" i="28" s="1"/>
  <c r="B83" i="28"/>
  <c r="N83" i="28" s="1"/>
  <c r="G90" i="28"/>
  <c r="A94" i="28"/>
  <c r="G91" i="28"/>
  <c r="G89" i="28"/>
  <c r="M84" i="28" l="1"/>
  <c r="M85" i="28"/>
  <c r="M83" i="28"/>
  <c r="C89" i="28"/>
  <c r="O89" i="28" s="1"/>
  <c r="D89" i="28"/>
  <c r="P89" i="28" s="1"/>
  <c r="E89" i="28"/>
  <c r="Q89" i="28" s="1"/>
  <c r="H89" i="28"/>
  <c r="B89" i="28"/>
  <c r="N89" i="28" s="1"/>
  <c r="B91" i="28"/>
  <c r="N91" i="28" s="1"/>
  <c r="E91" i="28"/>
  <c r="Q91" i="28" s="1"/>
  <c r="H91" i="28"/>
  <c r="C91" i="28"/>
  <c r="O91" i="28" s="1"/>
  <c r="D91" i="28"/>
  <c r="P91" i="28" s="1"/>
  <c r="BQ45" i="33"/>
  <c r="BQ46" i="33" s="1"/>
  <c r="BV45" i="33"/>
  <c r="BV46" i="33" s="1"/>
  <c r="AM45" i="33"/>
  <c r="AM46" i="33" s="1"/>
  <c r="BR45" i="33"/>
  <c r="BR46" i="33" s="1"/>
  <c r="BT45" i="33"/>
  <c r="BT46" i="33" s="1"/>
  <c r="CC45" i="33"/>
  <c r="CC46" i="33" s="1"/>
  <c r="AU45" i="33"/>
  <c r="AU46" i="33" s="1"/>
  <c r="BI45" i="33"/>
  <c r="BI46" i="33" s="1"/>
  <c r="CJ45" i="33"/>
  <c r="CJ46" i="33" s="1"/>
  <c r="CI45" i="33"/>
  <c r="CI46" i="33" s="1"/>
  <c r="AS45" i="33"/>
  <c r="AS46" i="33" s="1"/>
  <c r="AK45" i="33"/>
  <c r="AK46" i="33" s="1"/>
  <c r="CL45" i="33"/>
  <c r="CL46" i="33" s="1"/>
  <c r="AA45" i="33"/>
  <c r="AA46" i="33" s="1"/>
  <c r="BB45" i="33"/>
  <c r="BB46" i="33" s="1"/>
  <c r="BY45" i="33"/>
  <c r="BY46" i="33" s="1"/>
  <c r="AY45" i="33"/>
  <c r="AY46" i="33" s="1"/>
  <c r="R45" i="33"/>
  <c r="R46" i="33" s="1"/>
  <c r="AH45" i="33"/>
  <c r="AH46" i="33" s="1"/>
  <c r="CO45" i="33"/>
  <c r="CO46" i="33" s="1"/>
  <c r="Z45" i="33"/>
  <c r="Z46" i="33" s="1"/>
  <c r="AC45" i="33"/>
  <c r="AC46" i="33" s="1"/>
  <c r="CA45" i="33"/>
  <c r="CA46" i="33" s="1"/>
  <c r="BL45" i="33"/>
  <c r="BL46" i="33" s="1"/>
  <c r="AO45" i="33"/>
  <c r="AO46" i="33" s="1"/>
  <c r="S45" i="33"/>
  <c r="S46" i="33" s="1"/>
  <c r="BZ45" i="33"/>
  <c r="BZ46" i="33" s="1"/>
  <c r="AR45" i="33"/>
  <c r="AR46" i="33" s="1"/>
  <c r="CE45" i="33"/>
  <c r="CE46" i="33" s="1"/>
  <c r="CM45" i="33"/>
  <c r="CM46" i="33" s="1"/>
  <c r="Y45" i="33"/>
  <c r="Y46" i="33" s="1"/>
  <c r="BF45" i="33"/>
  <c r="BF46" i="33" s="1"/>
  <c r="CB45" i="33"/>
  <c r="CB46" i="33" s="1"/>
  <c r="T45" i="33"/>
  <c r="T46" i="33" s="1"/>
  <c r="BW45" i="33"/>
  <c r="BW46" i="33" s="1"/>
  <c r="BJ45" i="33"/>
  <c r="BJ46" i="33" s="1"/>
  <c r="AF45" i="33"/>
  <c r="AF46" i="33" s="1"/>
  <c r="CF45" i="33"/>
  <c r="CF46" i="33" s="1"/>
  <c r="AP45" i="33"/>
  <c r="AP46" i="33" s="1"/>
  <c r="BS45" i="33"/>
  <c r="BS46" i="33" s="1"/>
  <c r="AQ45" i="33"/>
  <c r="AQ46" i="33" s="1"/>
  <c r="AW45" i="33"/>
  <c r="AW46" i="33" s="1"/>
  <c r="BP45" i="33"/>
  <c r="BP46" i="33" s="1"/>
  <c r="BC45" i="33"/>
  <c r="BC46" i="33" s="1"/>
  <c r="BD45" i="33"/>
  <c r="BD46" i="33" s="1"/>
  <c r="U45" i="33"/>
  <c r="U46" i="33" s="1"/>
  <c r="BK45" i="33"/>
  <c r="BK46" i="33" s="1"/>
  <c r="AE45" i="33"/>
  <c r="AE46" i="33" s="1"/>
  <c r="BH45" i="33"/>
  <c r="BH46" i="33" s="1"/>
  <c r="AD45" i="33"/>
  <c r="AD46" i="33" s="1"/>
  <c r="BU45" i="33"/>
  <c r="BU46" i="33" s="1"/>
  <c r="AZ45" i="33"/>
  <c r="AZ46" i="33" s="1"/>
  <c r="W45" i="33"/>
  <c r="W46" i="33" s="1"/>
  <c r="X45" i="33"/>
  <c r="X46" i="33" s="1"/>
  <c r="CD45" i="33"/>
  <c r="CD46" i="33" s="1"/>
  <c r="BA45" i="33"/>
  <c r="BA46" i="33" s="1"/>
  <c r="CK45" i="33"/>
  <c r="CK46" i="33" s="1"/>
  <c r="CS45" i="33"/>
  <c r="CS46" i="33" s="1"/>
  <c r="AJ45" i="33"/>
  <c r="AJ46" i="33" s="1"/>
  <c r="BO45" i="33"/>
  <c r="BO46" i="33" s="1"/>
  <c r="BN45" i="33"/>
  <c r="BN46" i="33" s="1"/>
  <c r="BG45" i="33"/>
  <c r="BG46" i="33" s="1"/>
  <c r="AN45" i="33"/>
  <c r="AN46" i="33" s="1"/>
  <c r="AB45" i="33"/>
  <c r="AB46" i="33" s="1"/>
  <c r="AG45" i="33"/>
  <c r="AG46" i="33" s="1"/>
  <c r="CH45" i="33"/>
  <c r="CH46" i="33" s="1"/>
  <c r="CR45" i="33"/>
  <c r="CR46" i="33" s="1"/>
  <c r="BX45" i="33"/>
  <c r="BX46" i="33" s="1"/>
  <c r="CQ45" i="33"/>
  <c r="CQ46" i="33" s="1"/>
  <c r="CG45" i="33"/>
  <c r="CG46" i="33" s="1"/>
  <c r="AT45" i="33"/>
  <c r="AT46" i="33" s="1"/>
  <c r="CP45" i="33"/>
  <c r="CP46" i="33" s="1"/>
  <c r="AI45" i="33"/>
  <c r="AI46" i="33" s="1"/>
  <c r="CN45" i="33"/>
  <c r="CN46" i="33" s="1"/>
  <c r="Q45" i="33"/>
  <c r="BE45" i="33"/>
  <c r="BE46" i="33" s="1"/>
  <c r="V45" i="33"/>
  <c r="V46" i="33" s="1"/>
  <c r="BM45" i="33"/>
  <c r="BM46" i="33" s="1"/>
  <c r="AV45" i="33"/>
  <c r="AV46" i="33" s="1"/>
  <c r="AL45" i="33"/>
  <c r="AL46" i="33" s="1"/>
  <c r="AX45" i="33"/>
  <c r="AX46" i="33" s="1"/>
  <c r="E90" i="28"/>
  <c r="Q90" i="28" s="1"/>
  <c r="H90" i="28"/>
  <c r="B90" i="28"/>
  <c r="N90" i="28" s="1"/>
  <c r="D90" i="28"/>
  <c r="P90" i="28" s="1"/>
  <c r="C90" i="28"/>
  <c r="O90" i="28" s="1"/>
  <c r="G97" i="28"/>
  <c r="A100" i="28"/>
  <c r="G95" i="28"/>
  <c r="G96" i="28"/>
  <c r="J71" i="33"/>
  <c r="J73" i="33"/>
  <c r="J72" i="33"/>
  <c r="J70" i="33"/>
  <c r="M91" i="28" l="1"/>
  <c r="M89" i="28"/>
  <c r="M90" i="28"/>
  <c r="C96" i="28"/>
  <c r="O96" i="28" s="1"/>
  <c r="H96" i="28"/>
  <c r="B96" i="28"/>
  <c r="N96" i="28" s="1"/>
  <c r="D96" i="28"/>
  <c r="P96" i="28" s="1"/>
  <c r="E96" i="28"/>
  <c r="Q96" i="28" s="1"/>
  <c r="O45" i="33"/>
  <c r="Q46" i="33"/>
  <c r="O46" i="33" s="1"/>
  <c r="X47" i="33" s="1"/>
  <c r="C95" i="28"/>
  <c r="O95" i="28" s="1"/>
  <c r="H95" i="28"/>
  <c r="D95" i="28"/>
  <c r="P95" i="28" s="1"/>
  <c r="E95" i="28"/>
  <c r="Q95" i="28" s="1"/>
  <c r="B95" i="28"/>
  <c r="N95" i="28" s="1"/>
  <c r="G101" i="28"/>
  <c r="A106" i="28"/>
  <c r="G102" i="28"/>
  <c r="G103" i="28"/>
  <c r="E97" i="28"/>
  <c r="Q97" i="28" s="1"/>
  <c r="D97" i="28"/>
  <c r="P97" i="28" s="1"/>
  <c r="H97" i="28"/>
  <c r="B97" i="28"/>
  <c r="N97" i="28" s="1"/>
  <c r="C97" i="28"/>
  <c r="O97" i="28" s="1"/>
  <c r="J75" i="33"/>
  <c r="J77" i="33"/>
  <c r="J78" i="33"/>
  <c r="J76" i="33"/>
  <c r="CK47" i="33" l="1"/>
  <c r="CI47" i="33"/>
  <c r="AD47" i="33"/>
  <c r="CL47" i="33"/>
  <c r="R47" i="33"/>
  <c r="AF47" i="33"/>
  <c r="BM47" i="33"/>
  <c r="AX47" i="33"/>
  <c r="S47" i="33"/>
  <c r="CH47" i="33"/>
  <c r="BN47" i="33"/>
  <c r="AC47" i="33"/>
  <c r="AI47" i="33"/>
  <c r="CS47" i="33"/>
  <c r="AA47" i="33"/>
  <c r="BQ47" i="33"/>
  <c r="BV47" i="33"/>
  <c r="AW47" i="33"/>
  <c r="CN47" i="33"/>
  <c r="CQ47" i="33"/>
  <c r="U47" i="33"/>
  <c r="CC47" i="33"/>
  <c r="M97" i="28"/>
  <c r="M95" i="28"/>
  <c r="M96" i="28"/>
  <c r="E101" i="28"/>
  <c r="Q101" i="28" s="1"/>
  <c r="D101" i="28"/>
  <c r="P101" i="28" s="1"/>
  <c r="C101" i="28"/>
  <c r="O101" i="28" s="1"/>
  <c r="H101" i="28"/>
  <c r="B101" i="28"/>
  <c r="N101" i="28" s="1"/>
  <c r="C103" i="28"/>
  <c r="O103" i="28" s="1"/>
  <c r="B103" i="28"/>
  <c r="N103" i="28" s="1"/>
  <c r="H103" i="28"/>
  <c r="E103" i="28"/>
  <c r="Q103" i="28" s="1"/>
  <c r="D103" i="28"/>
  <c r="P103" i="28" s="1"/>
  <c r="H102" i="28"/>
  <c r="D102" i="28"/>
  <c r="P102" i="28" s="1"/>
  <c r="C102" i="28"/>
  <c r="O102" i="28" s="1"/>
  <c r="B102" i="28"/>
  <c r="N102" i="28" s="1"/>
  <c r="E102" i="28"/>
  <c r="Q102" i="28" s="1"/>
  <c r="Q47" i="33"/>
  <c r="AV47" i="33"/>
  <c r="BO47" i="33"/>
  <c r="AB47" i="33"/>
  <c r="AS47" i="33"/>
  <c r="CR47" i="33"/>
  <c r="BI47" i="33"/>
  <c r="AN47" i="33"/>
  <c r="Z47" i="33"/>
  <c r="BH47" i="33"/>
  <c r="CD47" i="33"/>
  <c r="BK47" i="33"/>
  <c r="Y47" i="33"/>
  <c r="AE47" i="33"/>
  <c r="BA47" i="33"/>
  <c r="BX47" i="33"/>
  <c r="AO47" i="33"/>
  <c r="BJ47" i="33"/>
  <c r="BC47" i="33"/>
  <c r="AL47" i="33"/>
  <c r="AQ47" i="33"/>
  <c r="AJ47" i="33"/>
  <c r="V47" i="33"/>
  <c r="BZ47" i="33"/>
  <c r="AU47" i="33"/>
  <c r="AP47" i="33"/>
  <c r="AR47" i="33"/>
  <c r="CP47" i="33"/>
  <c r="BL47" i="33"/>
  <c r="BY47" i="33"/>
  <c r="CB47" i="33"/>
  <c r="BP47" i="33"/>
  <c r="BW47" i="33"/>
  <c r="AK47" i="33"/>
  <c r="CE47" i="33"/>
  <c r="BD47" i="33"/>
  <c r="AG47" i="33"/>
  <c r="CG47" i="33"/>
  <c r="AZ47" i="33"/>
  <c r="BR47" i="33"/>
  <c r="CO47" i="33"/>
  <c r="BF47" i="33"/>
  <c r="BS47" i="33"/>
  <c r="CA47" i="33"/>
  <c r="BE47" i="33"/>
  <c r="BU47" i="33"/>
  <c r="BT47" i="33"/>
  <c r="BB47" i="33"/>
  <c r="AM47" i="33"/>
  <c r="CF47" i="33"/>
  <c r="CM47" i="33"/>
  <c r="CJ47" i="33"/>
  <c r="AH47" i="33"/>
  <c r="AT47" i="33"/>
  <c r="AY47" i="33"/>
  <c r="T47" i="33"/>
  <c r="W47" i="33"/>
  <c r="BG47" i="33"/>
  <c r="G108" i="28"/>
  <c r="G109" i="28"/>
  <c r="G107" i="28"/>
  <c r="A112" i="28"/>
  <c r="J83" i="33"/>
  <c r="J82" i="33"/>
  <c r="J81" i="33"/>
  <c r="J80" i="33"/>
  <c r="M103" i="28" l="1"/>
  <c r="M102" i="28"/>
  <c r="M101" i="28"/>
  <c r="L48" i="33"/>
  <c r="L46" i="33"/>
  <c r="L45" i="33"/>
  <c r="O47" i="33"/>
  <c r="L47" i="33"/>
  <c r="M47" i="33"/>
  <c r="G114" i="28"/>
  <c r="G113" i="28"/>
  <c r="A118" i="28"/>
  <c r="G115" i="28"/>
  <c r="E109" i="28"/>
  <c r="Q109" i="28" s="1"/>
  <c r="D109" i="28"/>
  <c r="P109" i="28" s="1"/>
  <c r="B109" i="28"/>
  <c r="N109" i="28" s="1"/>
  <c r="H109" i="28"/>
  <c r="C109" i="28"/>
  <c r="O109" i="28" s="1"/>
  <c r="E107" i="28"/>
  <c r="Q107" i="28" s="1"/>
  <c r="B107" i="28"/>
  <c r="N107" i="28" s="1"/>
  <c r="H107" i="28"/>
  <c r="C107" i="28"/>
  <c r="O107" i="28" s="1"/>
  <c r="D107" i="28"/>
  <c r="P107" i="28" s="1"/>
  <c r="B108" i="28"/>
  <c r="N108" i="28" s="1"/>
  <c r="C108" i="28"/>
  <c r="O108" i="28" s="1"/>
  <c r="D108" i="28"/>
  <c r="P108" i="28" s="1"/>
  <c r="E108" i="28"/>
  <c r="Q108" i="28" s="1"/>
  <c r="H108" i="28"/>
  <c r="J85" i="33"/>
  <c r="J86" i="33"/>
  <c r="J87" i="33"/>
  <c r="J88" i="33"/>
  <c r="M45" i="33" l="1"/>
  <c r="F45" i="33" s="1"/>
  <c r="H50" i="33" s="1"/>
  <c r="H51" i="33" s="1"/>
  <c r="H52" i="33" s="1"/>
  <c r="M109" i="28"/>
  <c r="M108" i="28"/>
  <c r="M107" i="28"/>
  <c r="D113" i="28"/>
  <c r="P113" i="28" s="1"/>
  <c r="E113" i="28"/>
  <c r="Q113" i="28" s="1"/>
  <c r="C113" i="28"/>
  <c r="O113" i="28" s="1"/>
  <c r="B113" i="28"/>
  <c r="N113" i="28" s="1"/>
  <c r="H113" i="28"/>
  <c r="C114" i="28"/>
  <c r="O114" i="28" s="1"/>
  <c r="E114" i="28"/>
  <c r="Q114" i="28" s="1"/>
  <c r="H114" i="28"/>
  <c r="D114" i="28"/>
  <c r="P114" i="28" s="1"/>
  <c r="B114" i="28"/>
  <c r="N114" i="28" s="1"/>
  <c r="E115" i="28"/>
  <c r="Q115" i="28" s="1"/>
  <c r="H115" i="28"/>
  <c r="D115" i="28"/>
  <c r="P115" i="28" s="1"/>
  <c r="C115" i="28"/>
  <c r="O115" i="28" s="1"/>
  <c r="B115" i="28"/>
  <c r="N115" i="28" s="1"/>
  <c r="A124" i="28"/>
  <c r="G120" i="28"/>
  <c r="G119" i="28"/>
  <c r="G121" i="28"/>
  <c r="K51" i="33" l="1"/>
  <c r="K50" i="33"/>
  <c r="M115" i="28"/>
  <c r="M114" i="28"/>
  <c r="M113" i="28"/>
  <c r="G126" i="28"/>
  <c r="G127" i="28"/>
  <c r="G125" i="28"/>
  <c r="E121" i="28"/>
  <c r="Q121" i="28" s="1"/>
  <c r="D121" i="28"/>
  <c r="P121" i="28" s="1"/>
  <c r="H121" i="28"/>
  <c r="B121" i="28"/>
  <c r="N121" i="28" s="1"/>
  <c r="C121" i="28"/>
  <c r="O121" i="28" s="1"/>
  <c r="C119" i="28"/>
  <c r="O119" i="28" s="1"/>
  <c r="H119" i="28"/>
  <c r="E119" i="28"/>
  <c r="Q119" i="28" s="1"/>
  <c r="B119" i="28"/>
  <c r="N119" i="28" s="1"/>
  <c r="D119" i="28"/>
  <c r="P119" i="28" s="1"/>
  <c r="D120" i="28"/>
  <c r="P120" i="28" s="1"/>
  <c r="H120" i="28"/>
  <c r="B120" i="28"/>
  <c r="N120" i="28" s="1"/>
  <c r="E120" i="28"/>
  <c r="Q120" i="28" s="1"/>
  <c r="C120" i="28"/>
  <c r="O120" i="28" s="1"/>
  <c r="H53" i="33"/>
  <c r="K53" i="33" s="1"/>
  <c r="K52" i="33"/>
  <c r="M121" i="28" l="1"/>
  <c r="M120" i="28"/>
  <c r="M119" i="28"/>
  <c r="B125" i="28"/>
  <c r="N125" i="28" s="1"/>
  <c r="E125" i="28"/>
  <c r="Q125" i="28" s="1"/>
  <c r="H125" i="28"/>
  <c r="D125" i="28"/>
  <c r="P125" i="28" s="1"/>
  <c r="C125" i="28"/>
  <c r="O125" i="28" s="1"/>
  <c r="C127" i="28"/>
  <c r="O127" i="28" s="1"/>
  <c r="E127" i="28"/>
  <c r="Q127" i="28" s="1"/>
  <c r="D127" i="28"/>
  <c r="P127" i="28" s="1"/>
  <c r="B127" i="28"/>
  <c r="N127" i="28" s="1"/>
  <c r="H127" i="28"/>
  <c r="C126" i="28"/>
  <c r="O126" i="28" s="1"/>
  <c r="D126" i="28"/>
  <c r="P126" i="28" s="1"/>
  <c r="B126" i="28"/>
  <c r="N126" i="28" s="1"/>
  <c r="H126" i="28"/>
  <c r="E126" i="28"/>
  <c r="Q126" i="28" s="1"/>
  <c r="AK50" i="33"/>
  <c r="AK51" i="33" s="1"/>
  <c r="V50" i="33"/>
  <c r="V51" i="33" s="1"/>
  <c r="AO50" i="33"/>
  <c r="AO51" i="33" s="1"/>
  <c r="CE50" i="33"/>
  <c r="CE51" i="33" s="1"/>
  <c r="CH50" i="33"/>
  <c r="CH51" i="33" s="1"/>
  <c r="W50" i="33"/>
  <c r="W51" i="33" s="1"/>
  <c r="BG50" i="33"/>
  <c r="BG51" i="33" s="1"/>
  <c r="CI50" i="33"/>
  <c r="CI51" i="33" s="1"/>
  <c r="AI50" i="33"/>
  <c r="AI51" i="33" s="1"/>
  <c r="BW50" i="33"/>
  <c r="BW51" i="33" s="1"/>
  <c r="CJ50" i="33"/>
  <c r="CJ51" i="33" s="1"/>
  <c r="AP50" i="33"/>
  <c r="AP51" i="33" s="1"/>
  <c r="AA50" i="33"/>
  <c r="AA51" i="33" s="1"/>
  <c r="BC50" i="33"/>
  <c r="BC51" i="33" s="1"/>
  <c r="BP50" i="33"/>
  <c r="BP51" i="33" s="1"/>
  <c r="BH50" i="33"/>
  <c r="BH51" i="33" s="1"/>
  <c r="CG50" i="33"/>
  <c r="CG51" i="33" s="1"/>
  <c r="BO50" i="33"/>
  <c r="BO51" i="33" s="1"/>
  <c r="BJ50" i="33"/>
  <c r="BJ51" i="33" s="1"/>
  <c r="AQ50" i="33"/>
  <c r="AQ51" i="33" s="1"/>
  <c r="AG50" i="33"/>
  <c r="AG51" i="33" s="1"/>
  <c r="BX50" i="33"/>
  <c r="BX51" i="33" s="1"/>
  <c r="BU50" i="33"/>
  <c r="BU51" i="33" s="1"/>
  <c r="BK50" i="33"/>
  <c r="BK51" i="33" s="1"/>
  <c r="AS50" i="33"/>
  <c r="AS51" i="33" s="1"/>
  <c r="AD50" i="33"/>
  <c r="AD51" i="33" s="1"/>
  <c r="AW50" i="33"/>
  <c r="AW51" i="33" s="1"/>
  <c r="CN50" i="33"/>
  <c r="CN51" i="33" s="1"/>
  <c r="CQ50" i="33"/>
  <c r="CQ51" i="33" s="1"/>
  <c r="AM50" i="33"/>
  <c r="AM51" i="33" s="1"/>
  <c r="BS50" i="33"/>
  <c r="BS51" i="33" s="1"/>
  <c r="R50" i="33"/>
  <c r="R51" i="33" s="1"/>
  <c r="BN50" i="33"/>
  <c r="BN51" i="33" s="1"/>
  <c r="BZ50" i="33"/>
  <c r="BZ51" i="33" s="1"/>
  <c r="AR50" i="33"/>
  <c r="AR51" i="33" s="1"/>
  <c r="Z50" i="33"/>
  <c r="Z51" i="33" s="1"/>
  <c r="BY50" i="33"/>
  <c r="BY51" i="33" s="1"/>
  <c r="CP50" i="33"/>
  <c r="CP51" i="33" s="1"/>
  <c r="AX50" i="33"/>
  <c r="AX51" i="33" s="1"/>
  <c r="U50" i="33"/>
  <c r="U51" i="33" s="1"/>
  <c r="BM50" i="33"/>
  <c r="BM51" i="33" s="1"/>
  <c r="X50" i="33"/>
  <c r="X51" i="33" s="1"/>
  <c r="CS50" i="33"/>
  <c r="CS51" i="33" s="1"/>
  <c r="CO50" i="33"/>
  <c r="CO51" i="33" s="1"/>
  <c r="CM50" i="33"/>
  <c r="CM51" i="33" s="1"/>
  <c r="BA50" i="33"/>
  <c r="BA51" i="33" s="1"/>
  <c r="AL50" i="33"/>
  <c r="AL51" i="33" s="1"/>
  <c r="BE50" i="33"/>
  <c r="BE51" i="33" s="1"/>
  <c r="S50" i="33"/>
  <c r="S51" i="33" s="1"/>
  <c r="T50" i="33"/>
  <c r="T51" i="33" s="1"/>
  <c r="BD50" i="33"/>
  <c r="BD51" i="33" s="1"/>
  <c r="CD50" i="33"/>
  <c r="CD51" i="33" s="1"/>
  <c r="AY50" i="33"/>
  <c r="AY51" i="33" s="1"/>
  <c r="CL50" i="33"/>
  <c r="CL51" i="33" s="1"/>
  <c r="AH50" i="33"/>
  <c r="AH51" i="33" s="1"/>
  <c r="BQ50" i="33"/>
  <c r="BQ51" i="33" s="1"/>
  <c r="CC50" i="33"/>
  <c r="CC51" i="33" s="1"/>
  <c r="BL50" i="33"/>
  <c r="BL51" i="33" s="1"/>
  <c r="BF50" i="33"/>
  <c r="BF51" i="33" s="1"/>
  <c r="BI50" i="33"/>
  <c r="BI51" i="33" s="1"/>
  <c r="AT50" i="33"/>
  <c r="AT51" i="33" s="1"/>
  <c r="AB50" i="33"/>
  <c r="AB51" i="33" s="1"/>
  <c r="AF50" i="33"/>
  <c r="AF51" i="33" s="1"/>
  <c r="AJ50" i="33"/>
  <c r="AJ51" i="33" s="1"/>
  <c r="BR50" i="33"/>
  <c r="BR51" i="33" s="1"/>
  <c r="CR50" i="33"/>
  <c r="CR51" i="33" s="1"/>
  <c r="CA50" i="33"/>
  <c r="CA51" i="33" s="1"/>
  <c r="AV50" i="33"/>
  <c r="AV51" i="33" s="1"/>
  <c r="BB50" i="33"/>
  <c r="BB51" i="33" s="1"/>
  <c r="AZ50" i="33"/>
  <c r="AZ51" i="33" s="1"/>
  <c r="CK50" i="33"/>
  <c r="CK51" i="33" s="1"/>
  <c r="Q50" i="33"/>
  <c r="AU50" i="33"/>
  <c r="AU51" i="33" s="1"/>
  <c r="BT50" i="33"/>
  <c r="BT51" i="33" s="1"/>
  <c r="Y50" i="33"/>
  <c r="Y51" i="33" s="1"/>
  <c r="CB50" i="33"/>
  <c r="CB51" i="33" s="1"/>
  <c r="CF50" i="33"/>
  <c r="CF51" i="33" s="1"/>
  <c r="AC50" i="33"/>
  <c r="AC51" i="33" s="1"/>
  <c r="BV50" i="33"/>
  <c r="BV51" i="33" s="1"/>
  <c r="AN50" i="33"/>
  <c r="AN51" i="33" s="1"/>
  <c r="AE50" i="33"/>
  <c r="AE51" i="33" s="1"/>
  <c r="M127" i="28" l="1"/>
  <c r="M126" i="28"/>
  <c r="A15" i="32"/>
  <c r="A31" i="32"/>
  <c r="A16" i="32"/>
  <c r="A23" i="32"/>
  <c r="A28" i="32"/>
  <c r="A24" i="32"/>
  <c r="A34" i="32"/>
  <c r="A35" i="32"/>
  <c r="A80" i="32"/>
  <c r="A10" i="32"/>
  <c r="A14" i="32"/>
  <c r="A22" i="32"/>
  <c r="A26" i="32"/>
  <c r="A42" i="32"/>
  <c r="A79" i="32"/>
  <c r="A70" i="32"/>
  <c r="A75" i="32"/>
  <c r="A6" i="32"/>
  <c r="A73" i="32"/>
  <c r="A29" i="32"/>
  <c r="A43" i="32"/>
  <c r="A71" i="32"/>
  <c r="A83" i="32"/>
  <c r="A45" i="32"/>
  <c r="A49" i="32"/>
  <c r="A54" i="32"/>
  <c r="A58" i="32"/>
  <c r="A62" i="32"/>
  <c r="A13" i="32"/>
  <c r="A72" i="32"/>
  <c r="A53" i="32"/>
  <c r="A59" i="32"/>
  <c r="A25" i="32"/>
  <c r="A44" i="32"/>
  <c r="A64" i="32"/>
  <c r="A63" i="32"/>
  <c r="A69" i="32"/>
  <c r="A18" i="32"/>
  <c r="A74" i="32"/>
  <c r="A17" i="32"/>
  <c r="A61" i="32"/>
  <c r="A12" i="32"/>
  <c r="A66" i="32"/>
  <c r="A27" i="32"/>
  <c r="A33" i="32"/>
  <c r="A9" i="32"/>
  <c r="A36" i="32"/>
  <c r="A3" i="32"/>
  <c r="A7" i="32"/>
  <c r="A77" i="32"/>
  <c r="A48" i="32"/>
  <c r="A41" i="32"/>
  <c r="A52" i="32"/>
  <c r="A19" i="32"/>
  <c r="A5" i="32"/>
  <c r="A47" i="32"/>
  <c r="A50" i="32"/>
  <c r="A68" i="32"/>
  <c r="A78" i="32"/>
  <c r="A60" i="32"/>
  <c r="A20" i="32"/>
  <c r="A4" i="32"/>
  <c r="A8" i="32"/>
  <c r="A76" i="32"/>
  <c r="A32" i="32"/>
  <c r="A57" i="32"/>
  <c r="A39" i="32"/>
  <c r="A37" i="32"/>
  <c r="A21" i="32"/>
  <c r="A81" i="32"/>
  <c r="A55" i="32"/>
  <c r="A38" i="32"/>
  <c r="A67" i="32"/>
  <c r="A40" i="32"/>
  <c r="A30" i="32"/>
  <c r="A65" i="32"/>
  <c r="A46" i="32"/>
  <c r="A11" i="32"/>
  <c r="A56" i="32"/>
  <c r="A51" i="32"/>
  <c r="A82" i="32"/>
  <c r="M125" i="28"/>
  <c r="O50" i="33"/>
  <c r="Q51" i="33"/>
  <c r="O51" i="33" l="1"/>
  <c r="Q52" i="33" s="1"/>
  <c r="AL52" i="33" l="1"/>
  <c r="BC52" i="33"/>
  <c r="BM52" i="33"/>
  <c r="R52" i="33"/>
  <c r="AC52" i="33"/>
  <c r="Z52" i="33"/>
  <c r="CJ52" i="33"/>
  <c r="CP52" i="33"/>
  <c r="CB52" i="33"/>
  <c r="AP52" i="33"/>
  <c r="BP52" i="33"/>
  <c r="CS52" i="33"/>
  <c r="X52" i="33"/>
  <c r="CI52" i="33"/>
  <c r="AT52" i="33"/>
  <c r="BR52" i="33"/>
  <c r="AK52" i="33"/>
  <c r="BB52" i="33"/>
  <c r="BA52" i="33"/>
  <c r="AD52" i="33"/>
  <c r="CA52" i="33"/>
  <c r="AY52" i="33"/>
  <c r="AO52" i="33"/>
  <c r="BD52" i="33"/>
  <c r="CO52" i="33"/>
  <c r="BW52" i="33"/>
  <c r="BS52" i="33"/>
  <c r="CM52" i="33"/>
  <c r="V52" i="33"/>
  <c r="BE52" i="33"/>
  <c r="BX52" i="33"/>
  <c r="AV52" i="33"/>
  <c r="CE52" i="33"/>
  <c r="AZ52" i="33"/>
  <c r="AW52" i="33"/>
  <c r="BZ52" i="33"/>
  <c r="AF52" i="33"/>
  <c r="BY52" i="33"/>
  <c r="CC52" i="33"/>
  <c r="BK52" i="33"/>
  <c r="BI52" i="33"/>
  <c r="AN52" i="33"/>
  <c r="BJ52" i="33"/>
  <c r="AX52" i="33"/>
  <c r="S52" i="33"/>
  <c r="CD52" i="33"/>
  <c r="BO52" i="33"/>
  <c r="CQ52" i="33"/>
  <c r="CF52" i="33"/>
  <c r="AR52" i="33"/>
  <c r="AG52" i="33"/>
  <c r="CR52" i="33"/>
  <c r="AS52" i="33"/>
  <c r="BG52" i="33"/>
  <c r="AA52" i="33"/>
  <c r="CN52" i="33"/>
  <c r="CK52" i="33"/>
  <c r="Y52" i="33"/>
  <c r="BL52" i="33"/>
  <c r="AJ52" i="33"/>
  <c r="AM52" i="33"/>
  <c r="AE52" i="33"/>
  <c r="CG52" i="33"/>
  <c r="AB52" i="33"/>
  <c r="CH52" i="33"/>
  <c r="AQ52" i="33"/>
  <c r="BF52" i="33"/>
  <c r="T52" i="33"/>
  <c r="U52" i="33"/>
  <c r="W52" i="33"/>
  <c r="AU52" i="33"/>
  <c r="AI52" i="33"/>
  <c r="BV52" i="33"/>
  <c r="BQ52" i="33"/>
  <c r="BU52" i="33"/>
  <c r="AH52" i="33"/>
  <c r="BT52" i="33"/>
  <c r="BN52" i="33"/>
  <c r="BH52" i="33"/>
  <c r="CL52" i="33"/>
  <c r="O52" i="33" l="1"/>
  <c r="M52" i="33"/>
  <c r="L52" i="33"/>
  <c r="L51" i="33"/>
  <c r="L53" i="33"/>
  <c r="L50" i="33"/>
  <c r="M50" i="33" l="1"/>
  <c r="E50" i="33" s="1"/>
  <c r="D50" i="33" l="1"/>
  <c r="F50" i="33"/>
  <c r="H55" i="33" l="1"/>
  <c r="H56" i="33" s="1"/>
  <c r="K55" i="33" l="1"/>
  <c r="H57" i="33"/>
  <c r="K56" i="33"/>
  <c r="H58" i="33" l="1"/>
  <c r="K58" i="33" s="1"/>
  <c r="K57" i="33"/>
  <c r="BM55" i="33" l="1"/>
  <c r="BM56" i="33" s="1"/>
  <c r="AQ55" i="33"/>
  <c r="AQ56" i="33" s="1"/>
  <c r="AF55" i="33"/>
  <c r="AF56" i="33" s="1"/>
  <c r="BD55" i="33"/>
  <c r="BD56" i="33" s="1"/>
  <c r="U55" i="33"/>
  <c r="U56" i="33" s="1"/>
  <c r="BJ55" i="33"/>
  <c r="BJ56" i="33" s="1"/>
  <c r="AN55" i="33"/>
  <c r="AN56" i="33" s="1"/>
  <c r="BS55" i="33"/>
  <c r="BS56" i="33" s="1"/>
  <c r="AK55" i="33"/>
  <c r="AK56" i="33" s="1"/>
  <c r="CQ55" i="33"/>
  <c r="CQ56" i="33" s="1"/>
  <c r="BY55" i="33"/>
  <c r="BY56" i="33" s="1"/>
  <c r="BN55" i="33"/>
  <c r="BN56" i="33" s="1"/>
  <c r="BK55" i="33"/>
  <c r="BK56" i="33" s="1"/>
  <c r="AJ55" i="33"/>
  <c r="AJ56" i="33" s="1"/>
  <c r="BZ55" i="33"/>
  <c r="BZ56" i="33" s="1"/>
  <c r="AI55" i="33"/>
  <c r="AI56" i="33" s="1"/>
  <c r="AU55" i="33"/>
  <c r="AU56" i="33" s="1"/>
  <c r="CF55" i="33"/>
  <c r="CF56" i="33" s="1"/>
  <c r="BU55" i="33"/>
  <c r="BU56" i="33" s="1"/>
  <c r="AY55" i="33"/>
  <c r="AY56" i="33" s="1"/>
  <c r="AR55" i="33"/>
  <c r="AR56" i="33" s="1"/>
  <c r="AB55" i="33"/>
  <c r="AB56" i="33" s="1"/>
  <c r="AP55" i="33"/>
  <c r="AP56" i="33" s="1"/>
  <c r="BV55" i="33"/>
  <c r="BV56" i="33" s="1"/>
  <c r="BP55" i="33"/>
  <c r="BP56" i="33" s="1"/>
  <c r="CO55" i="33"/>
  <c r="CO56" i="33" s="1"/>
  <c r="BC55" i="33"/>
  <c r="BC56" i="33" s="1"/>
  <c r="AD55" i="33"/>
  <c r="AD56" i="33" s="1"/>
  <c r="Y55" i="33"/>
  <c r="Y56" i="33" s="1"/>
  <c r="BO55" i="33"/>
  <c r="BO56" i="33" s="1"/>
  <c r="AV55" i="33"/>
  <c r="AV56" i="33" s="1"/>
  <c r="AE55" i="33"/>
  <c r="AE56" i="33" s="1"/>
  <c r="CA55" i="33"/>
  <c r="CA56" i="33" s="1"/>
  <c r="CR55" i="33"/>
  <c r="CR56" i="33" s="1"/>
  <c r="AW55" i="33"/>
  <c r="AW56" i="33" s="1"/>
  <c r="CB55" i="33"/>
  <c r="CB56" i="33" s="1"/>
  <c r="BF55" i="33"/>
  <c r="BF56" i="33" s="1"/>
  <c r="AT55" i="33"/>
  <c r="AT56" i="33" s="1"/>
  <c r="CL55" i="33"/>
  <c r="CL56" i="33" s="1"/>
  <c r="Q55" i="33"/>
  <c r="CC55" i="33"/>
  <c r="CC56" i="33" s="1"/>
  <c r="BG55" i="33"/>
  <c r="BG56" i="33" s="1"/>
  <c r="W55" i="33"/>
  <c r="W56" i="33" s="1"/>
  <c r="AL55" i="33"/>
  <c r="AL56" i="33" s="1"/>
  <c r="BI55" i="33"/>
  <c r="BI56" i="33" s="1"/>
  <c r="CH55" i="33"/>
  <c r="CH56" i="33" s="1"/>
  <c r="CI55" i="33"/>
  <c r="CI56" i="33" s="1"/>
  <c r="AM55" i="33"/>
  <c r="AM56" i="33" s="1"/>
  <c r="T55" i="33"/>
  <c r="T56" i="33" s="1"/>
  <c r="BL55" i="33"/>
  <c r="BL56" i="33" s="1"/>
  <c r="CK55" i="33"/>
  <c r="CK56" i="33" s="1"/>
  <c r="AH55" i="33"/>
  <c r="AH56" i="33" s="1"/>
  <c r="BT55" i="33"/>
  <c r="BT56" i="33" s="1"/>
  <c r="AX55" i="33"/>
  <c r="AX56" i="33" s="1"/>
  <c r="BR55" i="33"/>
  <c r="BR56" i="33" s="1"/>
  <c r="CD55" i="33"/>
  <c r="CD56" i="33" s="1"/>
  <c r="CM55" i="33"/>
  <c r="CM56" i="33" s="1"/>
  <c r="R55" i="33"/>
  <c r="R56" i="33" s="1"/>
  <c r="BE55" i="33"/>
  <c r="BE56" i="33" s="1"/>
  <c r="CN55" i="33"/>
  <c r="CN56" i="33" s="1"/>
  <c r="CP55" i="33"/>
  <c r="CP56" i="33" s="1"/>
  <c r="AG55" i="33"/>
  <c r="AG56" i="33" s="1"/>
  <c r="CS55" i="33"/>
  <c r="CS56" i="33" s="1"/>
  <c r="BW55" i="33"/>
  <c r="BW56" i="33" s="1"/>
  <c r="AS55" i="33"/>
  <c r="AS56" i="33" s="1"/>
  <c r="BH55" i="33"/>
  <c r="BH56" i="33" s="1"/>
  <c r="CG55" i="33"/>
  <c r="CG56" i="33" s="1"/>
  <c r="BA55" i="33"/>
  <c r="BA56" i="33" s="1"/>
  <c r="BQ55" i="33"/>
  <c r="BQ56" i="33" s="1"/>
  <c r="BB55" i="33"/>
  <c r="BB56" i="33" s="1"/>
  <c r="AC55" i="33"/>
  <c r="AC56" i="33" s="1"/>
  <c r="AO55" i="33"/>
  <c r="AO56" i="33" s="1"/>
  <c r="S55" i="33"/>
  <c r="S56" i="33" s="1"/>
  <c r="CE55" i="33"/>
  <c r="CE56" i="33" s="1"/>
  <c r="X55" i="33"/>
  <c r="X56" i="33" s="1"/>
  <c r="CJ55" i="33"/>
  <c r="CJ56" i="33" s="1"/>
  <c r="AA55" i="33"/>
  <c r="AA56" i="33" s="1"/>
  <c r="Z55" i="33"/>
  <c r="Z56" i="33" s="1"/>
  <c r="BX55" i="33"/>
  <c r="BX56" i="33" s="1"/>
  <c r="V55" i="33"/>
  <c r="V56" i="33" s="1"/>
  <c r="AZ55" i="33"/>
  <c r="AZ56" i="33" s="1"/>
  <c r="Q56" i="33" l="1"/>
  <c r="O55" i="33"/>
  <c r="O56" i="33" l="1"/>
  <c r="Q57" i="33" s="1"/>
  <c r="CD57" i="33" l="1"/>
  <c r="AB57" i="33"/>
  <c r="BF57" i="33"/>
  <c r="CL57" i="33"/>
  <c r="BD57" i="33"/>
  <c r="BU57" i="33"/>
  <c r="AX57" i="33"/>
  <c r="BH57" i="33"/>
  <c r="AQ57" i="33"/>
  <c r="S57" i="33"/>
  <c r="AK57" i="33"/>
  <c r="AJ57" i="33"/>
  <c r="Y57" i="33"/>
  <c r="BZ57" i="33"/>
  <c r="X57" i="33"/>
  <c r="BY57" i="33"/>
  <c r="BO57" i="33"/>
  <c r="R57" i="33"/>
  <c r="V57" i="33"/>
  <c r="AS57" i="33"/>
  <c r="BM57" i="33"/>
  <c r="CM57" i="33"/>
  <c r="AA57" i="33"/>
  <c r="AT57" i="33"/>
  <c r="AO57" i="33"/>
  <c r="BG57" i="33"/>
  <c r="T57" i="33"/>
  <c r="BT57" i="33"/>
  <c r="AW57" i="33"/>
  <c r="BB57" i="33"/>
  <c r="BI57" i="33"/>
  <c r="BC57" i="33"/>
  <c r="CQ57" i="33"/>
  <c r="BJ57" i="33"/>
  <c r="AR57" i="33"/>
  <c r="AG57" i="33"/>
  <c r="CG57" i="33"/>
  <c r="AF57" i="33"/>
  <c r="BA57" i="33"/>
  <c r="BL57" i="33"/>
  <c r="AM57" i="33"/>
  <c r="AI57" i="33"/>
  <c r="BK57" i="33"/>
  <c r="BE57" i="33"/>
  <c r="AH57" i="33"/>
  <c r="BS57" i="33"/>
  <c r="Z57" i="33"/>
  <c r="CB57" i="33"/>
  <c r="BN57" i="33"/>
  <c r="BP57" i="33"/>
  <c r="AC57" i="33"/>
  <c r="AN57" i="33"/>
  <c r="AZ57" i="33"/>
  <c r="CS57" i="33"/>
  <c r="BQ57" i="33"/>
  <c r="U57" i="33"/>
  <c r="CJ57" i="33"/>
  <c r="CK57" i="33"/>
  <c r="BV57" i="33"/>
  <c r="AL57" i="33"/>
  <c r="CR57" i="33"/>
  <c r="BR57" i="33"/>
  <c r="CC57" i="33"/>
  <c r="AV57" i="33"/>
  <c r="CP57" i="33"/>
  <c r="BW57" i="33"/>
  <c r="CN57" i="33"/>
  <c r="W57" i="33"/>
  <c r="BX57" i="33"/>
  <c r="AD57" i="33"/>
  <c r="CO57" i="33"/>
  <c r="AP57" i="33"/>
  <c r="CA57" i="33"/>
  <c r="AE57" i="33"/>
  <c r="CI57" i="33"/>
  <c r="CF57" i="33"/>
  <c r="CH57" i="33"/>
  <c r="AY57" i="33"/>
  <c r="CE57" i="33"/>
  <c r="AU57" i="33"/>
  <c r="O57" i="33" l="1"/>
  <c r="L58" i="33"/>
  <c r="L55" i="33"/>
  <c r="L56" i="33"/>
  <c r="M57" i="33"/>
  <c r="L57" i="33"/>
  <c r="M55" i="33" l="1"/>
  <c r="F55" i="33" l="1"/>
  <c r="E55" i="33"/>
  <c r="D55" i="33"/>
  <c r="H60" i="33" l="1"/>
  <c r="H61" i="33" l="1"/>
  <c r="K60" i="33"/>
  <c r="H62" i="33" l="1"/>
  <c r="K61" i="33"/>
  <c r="H63" i="33" l="1"/>
  <c r="K63" i="33" s="1"/>
  <c r="K62" i="33"/>
  <c r="AD60" i="33" l="1"/>
  <c r="AD61" i="33" s="1"/>
  <c r="CO60" i="33"/>
  <c r="CO61" i="33" s="1"/>
  <c r="CM60" i="33"/>
  <c r="CM61" i="33" s="1"/>
  <c r="BR60" i="33"/>
  <c r="BR61" i="33" s="1"/>
  <c r="BB60" i="33"/>
  <c r="BB61" i="33" s="1"/>
  <c r="AT60" i="33"/>
  <c r="AT61" i="33" s="1"/>
  <c r="AI60" i="33"/>
  <c r="AI61" i="33" s="1"/>
  <c r="BN60" i="33"/>
  <c r="BN61" i="33" s="1"/>
  <c r="CB60" i="33"/>
  <c r="CB61" i="33" s="1"/>
  <c r="Z60" i="33"/>
  <c r="Z61" i="33" s="1"/>
  <c r="CE60" i="33"/>
  <c r="CE61" i="33" s="1"/>
  <c r="AP60" i="33"/>
  <c r="AP61" i="33" s="1"/>
  <c r="AJ60" i="33"/>
  <c r="AJ61" i="33" s="1"/>
  <c r="BS60" i="33"/>
  <c r="BS61" i="33" s="1"/>
  <c r="CJ60" i="33"/>
  <c r="CJ61" i="33" s="1"/>
  <c r="BI60" i="33"/>
  <c r="BI61" i="33" s="1"/>
  <c r="BO60" i="33"/>
  <c r="BO61" i="33" s="1"/>
  <c r="BT60" i="33"/>
  <c r="BT61" i="33" s="1"/>
  <c r="X60" i="33"/>
  <c r="X61" i="33" s="1"/>
  <c r="AV60" i="33"/>
  <c r="AV61" i="33" s="1"/>
  <c r="AO60" i="33"/>
  <c r="AO61" i="33" s="1"/>
  <c r="BF60" i="33"/>
  <c r="BF61" i="33" s="1"/>
  <c r="BK60" i="33"/>
  <c r="BK61" i="33" s="1"/>
  <c r="S60" i="33"/>
  <c r="S61" i="33" s="1"/>
  <c r="BH60" i="33"/>
  <c r="BH61" i="33" s="1"/>
  <c r="CG60" i="33"/>
  <c r="CG61" i="33" s="1"/>
  <c r="AF60" i="33"/>
  <c r="AF61" i="33" s="1"/>
  <c r="CL60" i="33"/>
  <c r="CL61" i="33" s="1"/>
  <c r="BL60" i="33"/>
  <c r="BL61" i="33" s="1"/>
  <c r="T60" i="33"/>
  <c r="T61" i="33" s="1"/>
  <c r="BW60" i="33"/>
  <c r="BW61" i="33" s="1"/>
  <c r="CK60" i="33"/>
  <c r="CK61" i="33" s="1"/>
  <c r="AN60" i="33"/>
  <c r="AN61" i="33" s="1"/>
  <c r="R60" i="33"/>
  <c r="R61" i="33" s="1"/>
  <c r="BV60" i="33"/>
  <c r="BV61" i="33" s="1"/>
  <c r="BP60" i="33"/>
  <c r="BP61" i="33" s="1"/>
  <c r="BU60" i="33"/>
  <c r="BU61" i="33" s="1"/>
  <c r="BC60" i="33"/>
  <c r="BC61" i="33" s="1"/>
  <c r="AU60" i="33"/>
  <c r="AU61" i="33" s="1"/>
  <c r="AW60" i="33"/>
  <c r="AW61" i="33" s="1"/>
  <c r="CD60" i="33"/>
  <c r="CD61" i="33" s="1"/>
  <c r="CP60" i="33"/>
  <c r="CP61" i="33" s="1"/>
  <c r="BG60" i="33"/>
  <c r="BG61" i="33" s="1"/>
  <c r="BE60" i="33"/>
  <c r="BE61" i="33" s="1"/>
  <c r="AL60" i="33"/>
  <c r="AL61" i="33" s="1"/>
  <c r="AB60" i="33"/>
  <c r="AB61" i="33" s="1"/>
  <c r="CN60" i="33"/>
  <c r="CN61" i="33" s="1"/>
  <c r="AR60" i="33"/>
  <c r="AR61" i="33" s="1"/>
  <c r="BZ60" i="33"/>
  <c r="BZ61" i="33" s="1"/>
  <c r="CQ60" i="33"/>
  <c r="CQ61" i="33" s="1"/>
  <c r="CI60" i="33"/>
  <c r="CI61" i="33" s="1"/>
  <c r="AZ60" i="33"/>
  <c r="AZ61" i="33" s="1"/>
  <c r="BM60" i="33"/>
  <c r="BM61" i="33" s="1"/>
  <c r="AA60" i="33"/>
  <c r="AA61" i="33" s="1"/>
  <c r="BX60" i="33"/>
  <c r="BX61" i="33" s="1"/>
  <c r="BA60" i="33"/>
  <c r="BA61" i="33" s="1"/>
  <c r="V60" i="33"/>
  <c r="V61" i="33" s="1"/>
  <c r="AS60" i="33"/>
  <c r="AS61" i="33" s="1"/>
  <c r="AM60" i="33"/>
  <c r="AM61" i="33" s="1"/>
  <c r="AG60" i="33"/>
  <c r="AG61" i="33" s="1"/>
  <c r="AX60" i="33"/>
  <c r="AX61" i="33" s="1"/>
  <c r="AE60" i="33"/>
  <c r="AE61" i="33" s="1"/>
  <c r="W60" i="33"/>
  <c r="W61" i="33" s="1"/>
  <c r="BD60" i="33"/>
  <c r="BD61" i="33" s="1"/>
  <c r="U60" i="33"/>
  <c r="U61" i="33" s="1"/>
  <c r="CF60" i="33"/>
  <c r="CF61" i="33" s="1"/>
  <c r="CC60" i="33"/>
  <c r="CC61" i="33" s="1"/>
  <c r="BJ60" i="33"/>
  <c r="BJ61" i="33" s="1"/>
  <c r="CH60" i="33"/>
  <c r="CH61" i="33" s="1"/>
  <c r="AK60" i="33"/>
  <c r="AK61" i="33" s="1"/>
  <c r="BQ60" i="33"/>
  <c r="BQ61" i="33" s="1"/>
  <c r="BY60" i="33"/>
  <c r="BY61" i="33" s="1"/>
  <c r="CR60" i="33"/>
  <c r="CR61" i="33" s="1"/>
  <c r="Q60" i="33"/>
  <c r="AQ60" i="33"/>
  <c r="AQ61" i="33" s="1"/>
  <c r="CS60" i="33"/>
  <c r="CS61" i="33" s="1"/>
  <c r="AY60" i="33"/>
  <c r="AY61" i="33" s="1"/>
  <c r="CA60" i="33"/>
  <c r="CA61" i="33" s="1"/>
  <c r="AC60" i="33"/>
  <c r="AC61" i="33" s="1"/>
  <c r="AH60" i="33"/>
  <c r="AH61" i="33" s="1"/>
  <c r="Y60" i="33"/>
  <c r="Y61" i="33" s="1"/>
  <c r="Q61" i="33" l="1"/>
  <c r="O60" i="33"/>
  <c r="O61" i="33" l="1"/>
  <c r="CO62" i="33" l="1"/>
  <c r="BR62" i="33"/>
  <c r="X62" i="33"/>
  <c r="S62" i="33"/>
  <c r="AD62" i="33"/>
  <c r="BT62" i="33"/>
  <c r="BS62" i="33"/>
  <c r="CB62" i="33"/>
  <c r="AT62" i="33"/>
  <c r="AV62" i="33"/>
  <c r="BI62" i="33"/>
  <c r="AO62" i="33"/>
  <c r="BO62" i="33"/>
  <c r="AI62" i="33"/>
  <c r="BB62" i="33"/>
  <c r="AJ62" i="33"/>
  <c r="CJ62" i="33"/>
  <c r="BF62" i="33"/>
  <c r="Z62" i="33"/>
  <c r="BN62" i="33"/>
  <c r="AP62" i="33"/>
  <c r="CE62" i="33"/>
  <c r="BK62" i="33"/>
  <c r="CM62" i="33"/>
  <c r="BE62" i="33"/>
  <c r="CK62" i="33"/>
  <c r="BY62" i="33"/>
  <c r="AZ62" i="33"/>
  <c r="AH62" i="33"/>
  <c r="AF62" i="33"/>
  <c r="BD62" i="33"/>
  <c r="CG62" i="33"/>
  <c r="CA62" i="33"/>
  <c r="CF62" i="33"/>
  <c r="BQ62" i="33"/>
  <c r="AK62" i="33"/>
  <c r="AY62" i="33"/>
  <c r="CC62" i="33"/>
  <c r="BV62" i="33"/>
  <c r="AA62" i="33"/>
  <c r="CI62" i="33"/>
  <c r="AX62" i="33"/>
  <c r="CD62" i="33"/>
  <c r="AS62" i="33"/>
  <c r="CN62" i="33"/>
  <c r="CQ62" i="33"/>
  <c r="BG62" i="33"/>
  <c r="T62" i="33"/>
  <c r="AC62" i="33"/>
  <c r="BH62" i="33"/>
  <c r="AR62" i="33"/>
  <c r="CS62" i="33"/>
  <c r="AG62" i="33"/>
  <c r="AM62" i="33"/>
  <c r="BP62" i="33"/>
  <c r="R62" i="33"/>
  <c r="W62" i="33"/>
  <c r="AE62" i="33"/>
  <c r="AQ62" i="33"/>
  <c r="CH62" i="33"/>
  <c r="CR62" i="33"/>
  <c r="BX62" i="33"/>
  <c r="CP62" i="33"/>
  <c r="BM62" i="33"/>
  <c r="BA62" i="33"/>
  <c r="V62" i="33"/>
  <c r="AU62" i="33"/>
  <c r="Y62" i="33"/>
  <c r="BC62" i="33"/>
  <c r="U62" i="33"/>
  <c r="AL62" i="33"/>
  <c r="BJ62" i="33"/>
  <c r="AW62" i="33"/>
  <c r="BW62" i="33"/>
  <c r="BL62" i="33"/>
  <c r="AN62" i="33"/>
  <c r="CL62" i="33"/>
  <c r="BZ62" i="33"/>
  <c r="BU62" i="33"/>
  <c r="AB62" i="33"/>
  <c r="Q62" i="33"/>
  <c r="M62" i="33" l="1"/>
  <c r="O62" i="33"/>
  <c r="L60" i="33"/>
  <c r="L63" i="33"/>
  <c r="L62" i="33"/>
  <c r="L61" i="33"/>
  <c r="M60" i="33" l="1"/>
  <c r="F60" i="33" l="1"/>
  <c r="D60" i="33"/>
  <c r="E60" i="33"/>
  <c r="H65" i="33" l="1"/>
  <c r="H66" i="33" l="1"/>
  <c r="K65" i="33"/>
  <c r="H67" i="33" l="1"/>
  <c r="K66" i="33"/>
  <c r="H68" i="33" l="1"/>
  <c r="K68" i="33" s="1"/>
  <c r="K67" i="33"/>
  <c r="T65" i="33" l="1"/>
  <c r="T66" i="33" s="1"/>
  <c r="R65" i="33"/>
  <c r="R66" i="33" s="1"/>
  <c r="BO65" i="33"/>
  <c r="BO66" i="33" s="1"/>
  <c r="AR65" i="33"/>
  <c r="AR66" i="33" s="1"/>
  <c r="BF65" i="33"/>
  <c r="BF66" i="33" s="1"/>
  <c r="CH65" i="33"/>
  <c r="CH66" i="33" s="1"/>
  <c r="CD65" i="33"/>
  <c r="CD66" i="33" s="1"/>
  <c r="CB65" i="33"/>
  <c r="CB66" i="33" s="1"/>
  <c r="CI65" i="33"/>
  <c r="CI66" i="33" s="1"/>
  <c r="BL65" i="33"/>
  <c r="BL66" i="33" s="1"/>
  <c r="U65" i="33"/>
  <c r="U66" i="33" s="1"/>
  <c r="CE65" i="33"/>
  <c r="CE66" i="33" s="1"/>
  <c r="CC65" i="33"/>
  <c r="CC66" i="33" s="1"/>
  <c r="BB65" i="33"/>
  <c r="BB66" i="33" s="1"/>
  <c r="AX65" i="33"/>
  <c r="AX66" i="33" s="1"/>
  <c r="CL65" i="33"/>
  <c r="CL66" i="33" s="1"/>
  <c r="BH65" i="33"/>
  <c r="BH66" i="33" s="1"/>
  <c r="BX65" i="33"/>
  <c r="BX66" i="33" s="1"/>
  <c r="AJ65" i="33"/>
  <c r="AJ66" i="33" s="1"/>
  <c r="BG65" i="33"/>
  <c r="BG66" i="33" s="1"/>
  <c r="AD65" i="33"/>
  <c r="AD66" i="33" s="1"/>
  <c r="BJ65" i="33"/>
  <c r="BJ66" i="33" s="1"/>
  <c r="V65" i="33"/>
  <c r="V66" i="33" s="1"/>
  <c r="CP65" i="33"/>
  <c r="CP66" i="33" s="1"/>
  <c r="AG65" i="33"/>
  <c r="AG66" i="33" s="1"/>
  <c r="CK65" i="33"/>
  <c r="CK66" i="33" s="1"/>
  <c r="CR65" i="33"/>
  <c r="CR66" i="33" s="1"/>
  <c r="AQ65" i="33"/>
  <c r="AQ66" i="33" s="1"/>
  <c r="BS65" i="33"/>
  <c r="BS66" i="33" s="1"/>
  <c r="BU65" i="33"/>
  <c r="BU66" i="33" s="1"/>
  <c r="CG65" i="33"/>
  <c r="CG66" i="33" s="1"/>
  <c r="BI65" i="33"/>
  <c r="BI66" i="33" s="1"/>
  <c r="AH65" i="33"/>
  <c r="AH66" i="33" s="1"/>
  <c r="Y65" i="33"/>
  <c r="Y66" i="33" s="1"/>
  <c r="CM65" i="33"/>
  <c r="CM66" i="33" s="1"/>
  <c r="AF65" i="33"/>
  <c r="AF66" i="33" s="1"/>
  <c r="Q65" i="33"/>
  <c r="AP65" i="33"/>
  <c r="AP66" i="33" s="1"/>
  <c r="AW65" i="33"/>
  <c r="AW66" i="33" s="1"/>
  <c r="BA65" i="33"/>
  <c r="BA66" i="33" s="1"/>
  <c r="AY65" i="33"/>
  <c r="AY66" i="33" s="1"/>
  <c r="BD65" i="33"/>
  <c r="BD66" i="33" s="1"/>
  <c r="BK65" i="33"/>
  <c r="BK66" i="33" s="1"/>
  <c r="S65" i="33"/>
  <c r="S66" i="33" s="1"/>
  <c r="AA65" i="33"/>
  <c r="AA66" i="33" s="1"/>
  <c r="AS65" i="33"/>
  <c r="AS66" i="33" s="1"/>
  <c r="AB65" i="33"/>
  <c r="AB66" i="33" s="1"/>
  <c r="CS65" i="33"/>
  <c r="CS66" i="33" s="1"/>
  <c r="BV65" i="33"/>
  <c r="BV66" i="33" s="1"/>
  <c r="AV65" i="33"/>
  <c r="AV66" i="33" s="1"/>
  <c r="X65" i="33"/>
  <c r="X66" i="33" s="1"/>
  <c r="BC65" i="33"/>
  <c r="BC66" i="33" s="1"/>
  <c r="AN65" i="33"/>
  <c r="AN66" i="33" s="1"/>
  <c r="CF65" i="33"/>
  <c r="CF66" i="33" s="1"/>
  <c r="BN65" i="33"/>
  <c r="BN66" i="33" s="1"/>
  <c r="CJ65" i="33"/>
  <c r="CJ66" i="33" s="1"/>
  <c r="BR65" i="33"/>
  <c r="BR66" i="33" s="1"/>
  <c r="AM65" i="33"/>
  <c r="AM66" i="33" s="1"/>
  <c r="BP65" i="33"/>
  <c r="BP66" i="33" s="1"/>
  <c r="AO65" i="33"/>
  <c r="AO66" i="33" s="1"/>
  <c r="AU65" i="33"/>
  <c r="AU66" i="33" s="1"/>
  <c r="BZ65" i="33"/>
  <c r="BZ66" i="33" s="1"/>
  <c r="BE65" i="33"/>
  <c r="BE66" i="33" s="1"/>
  <c r="BW65" i="33"/>
  <c r="BW66" i="33" s="1"/>
  <c r="AC65" i="33"/>
  <c r="AC66" i="33" s="1"/>
  <c r="W65" i="33"/>
  <c r="W66" i="33" s="1"/>
  <c r="BT65" i="33"/>
  <c r="BT66" i="33" s="1"/>
  <c r="AL65" i="33"/>
  <c r="AL66" i="33" s="1"/>
  <c r="AI65" i="33"/>
  <c r="AI66" i="33" s="1"/>
  <c r="CQ65" i="33"/>
  <c r="CQ66" i="33" s="1"/>
  <c r="AK65" i="33"/>
  <c r="AK66" i="33" s="1"/>
  <c r="AE65" i="33"/>
  <c r="AE66" i="33" s="1"/>
  <c r="AT65" i="33"/>
  <c r="AT66" i="33" s="1"/>
  <c r="CA65" i="33"/>
  <c r="CA66" i="33" s="1"/>
  <c r="BY65" i="33"/>
  <c r="BY66" i="33" s="1"/>
  <c r="CN65" i="33"/>
  <c r="CN66" i="33" s="1"/>
  <c r="CO65" i="33"/>
  <c r="CO66" i="33" s="1"/>
  <c r="BQ65" i="33"/>
  <c r="BQ66" i="33" s="1"/>
  <c r="Z65" i="33"/>
  <c r="Z66" i="33" s="1"/>
  <c r="AZ65" i="33"/>
  <c r="AZ66" i="33" s="1"/>
  <c r="BM65" i="33"/>
  <c r="BM66" i="33" s="1"/>
  <c r="Q66" i="33" l="1"/>
  <c r="O65" i="33"/>
  <c r="O66" i="33" l="1"/>
  <c r="Q67" i="33" s="1"/>
  <c r="T67" i="33" l="1"/>
  <c r="CH67" i="33"/>
  <c r="CD67" i="33"/>
  <c r="R67" i="33"/>
  <c r="AD67" i="33"/>
  <c r="AJ67" i="33"/>
  <c r="BO67" i="33"/>
  <c r="CP67" i="33"/>
  <c r="CC67" i="33"/>
  <c r="BF67" i="33"/>
  <c r="BB67" i="33"/>
  <c r="CE67" i="33"/>
  <c r="CL67" i="33"/>
  <c r="BH67" i="33"/>
  <c r="U67" i="33"/>
  <c r="BL67" i="33"/>
  <c r="BJ67" i="33"/>
  <c r="AX67" i="33"/>
  <c r="BG67" i="33"/>
  <c r="CI67" i="33"/>
  <c r="AR67" i="33"/>
  <c r="CB67" i="33"/>
  <c r="V67" i="33"/>
  <c r="BX67" i="33"/>
  <c r="BQ67" i="33"/>
  <c r="BY67" i="33"/>
  <c r="BR67" i="33"/>
  <c r="CM67" i="33"/>
  <c r="BE67" i="33"/>
  <c r="X67" i="33"/>
  <c r="CQ67" i="33"/>
  <c r="BP67" i="33"/>
  <c r="AG67" i="33"/>
  <c r="CA67" i="33"/>
  <c r="CO67" i="33"/>
  <c r="AM67" i="33"/>
  <c r="AY67" i="33"/>
  <c r="AZ67" i="33"/>
  <c r="AV67" i="33"/>
  <c r="AI67" i="33"/>
  <c r="AH67" i="33"/>
  <c r="AW67" i="33"/>
  <c r="AE67" i="33"/>
  <c r="AU67" i="33"/>
  <c r="CG67" i="33"/>
  <c r="CJ67" i="33"/>
  <c r="AN67" i="33"/>
  <c r="AL67" i="33"/>
  <c r="CR67" i="33"/>
  <c r="AQ67" i="33"/>
  <c r="S67" i="33"/>
  <c r="BU67" i="33"/>
  <c r="BC67" i="33"/>
  <c r="BK67" i="33"/>
  <c r="BV67" i="33"/>
  <c r="W67" i="33"/>
  <c r="BN67" i="33"/>
  <c r="BZ67" i="33"/>
  <c r="AB67" i="33"/>
  <c r="CF67" i="33"/>
  <c r="BD67" i="33"/>
  <c r="BW67" i="33"/>
  <c r="AS67" i="33"/>
  <c r="Y67" i="33"/>
  <c r="CS67" i="33"/>
  <c r="BS67" i="33"/>
  <c r="AP67" i="33"/>
  <c r="BM67" i="33"/>
  <c r="BI67" i="33"/>
  <c r="BA67" i="33"/>
  <c r="AA67" i="33"/>
  <c r="CN67" i="33"/>
  <c r="CK67" i="33"/>
  <c r="AO67" i="33"/>
  <c r="AC67" i="33"/>
  <c r="AK67" i="33"/>
  <c r="AF67" i="33"/>
  <c r="AT67" i="33"/>
  <c r="Z67" i="33"/>
  <c r="BT67" i="33"/>
  <c r="O67" i="33" l="1"/>
  <c r="L67" i="33"/>
  <c r="M67" i="33"/>
  <c r="L65" i="33"/>
  <c r="L66" i="33"/>
  <c r="L68" i="33"/>
  <c r="M65" i="33" l="1"/>
  <c r="F65" i="33" l="1"/>
  <c r="D65" i="33"/>
  <c r="E65" i="33"/>
  <c r="H70" i="33" l="1"/>
  <c r="H71" i="33" l="1"/>
  <c r="K70" i="33"/>
  <c r="H72" i="33" l="1"/>
  <c r="K71" i="33"/>
  <c r="H73" i="33" l="1"/>
  <c r="K73" i="33" s="1"/>
  <c r="K72" i="33"/>
  <c r="W70" i="33" l="1"/>
  <c r="W71" i="33" s="1"/>
  <c r="S70" i="33"/>
  <c r="S71" i="33" s="1"/>
  <c r="CE70" i="33"/>
  <c r="CE71" i="33" s="1"/>
  <c r="CI70" i="33"/>
  <c r="CI71" i="33" s="1"/>
  <c r="CM70" i="33"/>
  <c r="CM71" i="33" s="1"/>
  <c r="BR70" i="33"/>
  <c r="BR71" i="33" s="1"/>
  <c r="AN70" i="33"/>
  <c r="AN71" i="33" s="1"/>
  <c r="CR70" i="33"/>
  <c r="CR71" i="33" s="1"/>
  <c r="BM70" i="33"/>
  <c r="BM71" i="33" s="1"/>
  <c r="BT70" i="33"/>
  <c r="BT71" i="33" s="1"/>
  <c r="CL70" i="33"/>
  <c r="CL71" i="33" s="1"/>
  <c r="AK70" i="33"/>
  <c r="AK71" i="33" s="1"/>
  <c r="BE70" i="33"/>
  <c r="BE71" i="33" s="1"/>
  <c r="BA70" i="33"/>
  <c r="BA71" i="33" s="1"/>
  <c r="BJ70" i="33"/>
  <c r="BJ71" i="33" s="1"/>
  <c r="CD70" i="33"/>
  <c r="CD71" i="33" s="1"/>
  <c r="AE70" i="33"/>
  <c r="AE71" i="33" s="1"/>
  <c r="BB70" i="33"/>
  <c r="BB71" i="33" s="1"/>
  <c r="BD70" i="33"/>
  <c r="BD71" i="33" s="1"/>
  <c r="BK70" i="33"/>
  <c r="BK71" i="33" s="1"/>
  <c r="CQ70" i="33"/>
  <c r="CQ71" i="33" s="1"/>
  <c r="AY70" i="33"/>
  <c r="AY71" i="33" s="1"/>
  <c r="BC70" i="33"/>
  <c r="BC71" i="33" s="1"/>
  <c r="BG70" i="33"/>
  <c r="BG71" i="33" s="1"/>
  <c r="CN70" i="33"/>
  <c r="CN71" i="33" s="1"/>
  <c r="AV70" i="33"/>
  <c r="AV71" i="33" s="1"/>
  <c r="T70" i="33"/>
  <c r="T71" i="33" s="1"/>
  <c r="CH70" i="33"/>
  <c r="CH71" i="33" s="1"/>
  <c r="AD70" i="33"/>
  <c r="AD71" i="33" s="1"/>
  <c r="BY70" i="33"/>
  <c r="BY71" i="33" s="1"/>
  <c r="BX70" i="33"/>
  <c r="BX71" i="33" s="1"/>
  <c r="Y70" i="33"/>
  <c r="Y71" i="33" s="1"/>
  <c r="AI70" i="33"/>
  <c r="AI71" i="33" s="1"/>
  <c r="BU70" i="33"/>
  <c r="BU71" i="33" s="1"/>
  <c r="BQ70" i="33"/>
  <c r="BQ71" i="33" s="1"/>
  <c r="AL70" i="33"/>
  <c r="AL71" i="33" s="1"/>
  <c r="CB70" i="33"/>
  <c r="CB71" i="33" s="1"/>
  <c r="AQ70" i="33"/>
  <c r="AQ71" i="33" s="1"/>
  <c r="CK70" i="33"/>
  <c r="CK71" i="33" s="1"/>
  <c r="BV70" i="33"/>
  <c r="BV71" i="33" s="1"/>
  <c r="BL70" i="33"/>
  <c r="BL71" i="33" s="1"/>
  <c r="AT70" i="33"/>
  <c r="AT71" i="33" s="1"/>
  <c r="AP70" i="33"/>
  <c r="AP71" i="33" s="1"/>
  <c r="BO70" i="33"/>
  <c r="BO71" i="33" s="1"/>
  <c r="BI70" i="33"/>
  <c r="BI71" i="33" s="1"/>
  <c r="BS70" i="33"/>
  <c r="BS71" i="33" s="1"/>
  <c r="CC70" i="33"/>
  <c r="CC71" i="33" s="1"/>
  <c r="AJ70" i="33"/>
  <c r="AJ71" i="33" s="1"/>
  <c r="AS70" i="33"/>
  <c r="AS71" i="33" s="1"/>
  <c r="CP70" i="33"/>
  <c r="CP71" i="33" s="1"/>
  <c r="AU70" i="33"/>
  <c r="AU71" i="33" s="1"/>
  <c r="AR70" i="33"/>
  <c r="AR71" i="33" s="1"/>
  <c r="CJ70" i="33"/>
  <c r="CJ71" i="33" s="1"/>
  <c r="BN70" i="33"/>
  <c r="BN71" i="33" s="1"/>
  <c r="Z70" i="33"/>
  <c r="Z71" i="33" s="1"/>
  <c r="X70" i="33"/>
  <c r="X71" i="33" s="1"/>
  <c r="AC70" i="33"/>
  <c r="AC71" i="33" s="1"/>
  <c r="AG70" i="33"/>
  <c r="AG71" i="33" s="1"/>
  <c r="BZ70" i="33"/>
  <c r="BZ71" i="33" s="1"/>
  <c r="BW70" i="33"/>
  <c r="BW71" i="33" s="1"/>
  <c r="CO70" i="33"/>
  <c r="CO71" i="33" s="1"/>
  <c r="AW70" i="33"/>
  <c r="AW71" i="33" s="1"/>
  <c r="BF70" i="33"/>
  <c r="BF71" i="33" s="1"/>
  <c r="U70" i="33"/>
  <c r="U71" i="33" s="1"/>
  <c r="AX70" i="33"/>
  <c r="AX71" i="33" s="1"/>
  <c r="AF70" i="33"/>
  <c r="AF71" i="33" s="1"/>
  <c r="BP70" i="33"/>
  <c r="BP71" i="33" s="1"/>
  <c r="AM70" i="33"/>
  <c r="AM71" i="33" s="1"/>
  <c r="CG70" i="33"/>
  <c r="CG71" i="33" s="1"/>
  <c r="Q70" i="33"/>
  <c r="AZ70" i="33"/>
  <c r="AZ71" i="33" s="1"/>
  <c r="AB70" i="33"/>
  <c r="AB71" i="33" s="1"/>
  <c r="CA70" i="33"/>
  <c r="CA71" i="33" s="1"/>
  <c r="V70" i="33"/>
  <c r="V71" i="33" s="1"/>
  <c r="R70" i="33"/>
  <c r="R71" i="33" s="1"/>
  <c r="CS70" i="33"/>
  <c r="CS71" i="33" s="1"/>
  <c r="BH70" i="33"/>
  <c r="BH71" i="33" s="1"/>
  <c r="CF70" i="33"/>
  <c r="CF71" i="33" s="1"/>
  <c r="AA70" i="33"/>
  <c r="AA71" i="33" s="1"/>
  <c r="AH70" i="33"/>
  <c r="AH71" i="33" s="1"/>
  <c r="AO70" i="33"/>
  <c r="AO71" i="33" s="1"/>
  <c r="O70" i="33" l="1"/>
  <c r="Q71" i="33"/>
  <c r="O71" i="33" l="1"/>
  <c r="BD72" i="33" l="1"/>
  <c r="BR72" i="33"/>
  <c r="S72" i="33"/>
  <c r="CD72" i="33"/>
  <c r="BA72" i="33"/>
  <c r="BJ72" i="33"/>
  <c r="CI72" i="33"/>
  <c r="BE72" i="33"/>
  <c r="CR72" i="33"/>
  <c r="AE72" i="33"/>
  <c r="BT72" i="33"/>
  <c r="AY72" i="33"/>
  <c r="AN72" i="33"/>
  <c r="BC72" i="33"/>
  <c r="BM72" i="33"/>
  <c r="CE72" i="33"/>
  <c r="BK72" i="33"/>
  <c r="CM72" i="33"/>
  <c r="AK72" i="33"/>
  <c r="CL72" i="33"/>
  <c r="W72" i="33"/>
  <c r="BB72" i="33"/>
  <c r="CQ72" i="33"/>
  <c r="BG72" i="33"/>
  <c r="CO72" i="33"/>
  <c r="V72" i="33"/>
  <c r="BW72" i="33"/>
  <c r="U72" i="33"/>
  <c r="CS72" i="33"/>
  <c r="AZ72" i="33"/>
  <c r="AM72" i="33"/>
  <c r="CH72" i="33"/>
  <c r="BO72" i="33"/>
  <c r="BF72" i="33"/>
  <c r="CF72" i="33"/>
  <c r="AV72" i="33"/>
  <c r="AR72" i="33"/>
  <c r="AG72" i="33"/>
  <c r="AO72" i="33"/>
  <c r="AJ72" i="33"/>
  <c r="R72" i="33"/>
  <c r="Z72" i="33"/>
  <c r="CP72" i="33"/>
  <c r="BV72" i="33"/>
  <c r="CA72" i="33"/>
  <c r="AT72" i="33"/>
  <c r="AC72" i="33"/>
  <c r="AU72" i="33"/>
  <c r="BY72" i="33"/>
  <c r="BN72" i="33"/>
  <c r="AH72" i="33"/>
  <c r="T72" i="33"/>
  <c r="BI72" i="33"/>
  <c r="AA72" i="33"/>
  <c r="CN72" i="33"/>
  <c r="AF72" i="33"/>
  <c r="AL72" i="33"/>
  <c r="X72" i="33"/>
  <c r="BZ72" i="33"/>
  <c r="Y72" i="33"/>
  <c r="CK72" i="33"/>
  <c r="BU72" i="33"/>
  <c r="BL72" i="33"/>
  <c r="AP72" i="33"/>
  <c r="BH72" i="33"/>
  <c r="BS72" i="33"/>
  <c r="AB72" i="33"/>
  <c r="CJ72" i="33"/>
  <c r="BP72" i="33"/>
  <c r="AX72" i="33"/>
  <c r="CC72" i="33"/>
  <c r="AS72" i="33"/>
  <c r="AW72" i="33"/>
  <c r="AI72" i="33"/>
  <c r="AD72" i="33"/>
  <c r="CG72" i="33"/>
  <c r="BX72" i="33"/>
  <c r="BQ72" i="33"/>
  <c r="CB72" i="33"/>
  <c r="AQ72" i="33"/>
  <c r="Q72" i="33"/>
  <c r="O72" i="33" l="1"/>
  <c r="M72" i="33"/>
  <c r="L73" i="33"/>
  <c r="L70" i="33"/>
  <c r="L72" i="33"/>
  <c r="L71" i="33"/>
  <c r="M70" i="33" l="1"/>
  <c r="F70" i="33" l="1"/>
  <c r="E70" i="33"/>
  <c r="D70" i="33"/>
  <c r="H75" i="33" l="1"/>
  <c r="H76" i="33" l="1"/>
  <c r="K75" i="33"/>
  <c r="H77" i="33" l="1"/>
  <c r="K76" i="33"/>
  <c r="H78" i="33" l="1"/>
  <c r="K78" i="33" s="1"/>
  <c r="K77" i="33"/>
  <c r="AQ75" i="33" l="1"/>
  <c r="AQ76" i="33" s="1"/>
  <c r="Y75" i="33"/>
  <c r="Y76" i="33" s="1"/>
  <c r="BE75" i="33"/>
  <c r="BE76" i="33" s="1"/>
  <c r="CK75" i="33"/>
  <c r="CK76" i="33" s="1"/>
  <c r="AJ75" i="33"/>
  <c r="AJ76" i="33" s="1"/>
  <c r="AH75" i="33"/>
  <c r="AH76" i="33" s="1"/>
  <c r="BX75" i="33"/>
  <c r="BX76" i="33" s="1"/>
  <c r="X75" i="33"/>
  <c r="X76" i="33" s="1"/>
  <c r="CM75" i="33"/>
  <c r="CM76" i="33" s="1"/>
  <c r="CI75" i="33"/>
  <c r="CI76" i="33" s="1"/>
  <c r="AY75" i="33"/>
  <c r="AY76" i="33" s="1"/>
  <c r="BM75" i="33"/>
  <c r="BM76" i="33" s="1"/>
  <c r="BO75" i="33"/>
  <c r="BO76" i="33" s="1"/>
  <c r="AD75" i="33"/>
  <c r="AD76" i="33" s="1"/>
  <c r="CB75" i="33"/>
  <c r="CB76" i="33" s="1"/>
  <c r="BU75" i="33"/>
  <c r="BU76" i="33" s="1"/>
  <c r="BW75" i="33"/>
  <c r="BW76" i="33" s="1"/>
  <c r="CA75" i="33"/>
  <c r="CA76" i="33" s="1"/>
  <c r="AS75" i="33"/>
  <c r="AS76" i="33" s="1"/>
  <c r="BB75" i="33"/>
  <c r="BB76" i="33" s="1"/>
  <c r="BD75" i="33"/>
  <c r="BD76" i="33" s="1"/>
  <c r="AI75" i="33"/>
  <c r="AI76" i="33" s="1"/>
  <c r="CC75" i="33"/>
  <c r="CC76" i="33" s="1"/>
  <c r="CL75" i="33"/>
  <c r="CL76" i="33" s="1"/>
  <c r="BN75" i="33"/>
  <c r="BN76" i="33" s="1"/>
  <c r="BA75" i="33"/>
  <c r="BA76" i="33" s="1"/>
  <c r="Z75" i="33"/>
  <c r="Z76" i="33" s="1"/>
  <c r="T75" i="33"/>
  <c r="T76" i="33" s="1"/>
  <c r="AU75" i="33"/>
  <c r="AU76" i="33" s="1"/>
  <c r="AC75" i="33"/>
  <c r="AC76" i="33" s="1"/>
  <c r="BI75" i="33"/>
  <c r="BI76" i="33" s="1"/>
  <c r="CO75" i="33"/>
  <c r="CO76" i="33" s="1"/>
  <c r="AP75" i="33"/>
  <c r="AP76" i="33" s="1"/>
  <c r="AR75" i="33"/>
  <c r="AR76" i="33" s="1"/>
  <c r="CF75" i="33"/>
  <c r="CF76" i="33" s="1"/>
  <c r="AX75" i="33"/>
  <c r="AX76" i="33" s="1"/>
  <c r="AB75" i="33"/>
  <c r="AB76" i="33" s="1"/>
  <c r="CR75" i="33"/>
  <c r="CR76" i="33" s="1"/>
  <c r="S75" i="33"/>
  <c r="S76" i="33" s="1"/>
  <c r="AG75" i="33"/>
  <c r="AG76" i="33" s="1"/>
  <c r="CS75" i="33"/>
  <c r="CS76" i="33" s="1"/>
  <c r="AZ75" i="33"/>
  <c r="AZ76" i="33" s="1"/>
  <c r="AF75" i="33"/>
  <c r="AF76" i="33" s="1"/>
  <c r="AN75" i="33"/>
  <c r="AN76" i="33" s="1"/>
  <c r="CE75" i="33"/>
  <c r="CE76" i="33" s="1"/>
  <c r="BS75" i="33"/>
  <c r="BS76" i="33" s="1"/>
  <c r="BK75" i="33"/>
  <c r="BK76" i="33" s="1"/>
  <c r="CP75" i="33"/>
  <c r="CP76" i="33" s="1"/>
  <c r="BR75" i="33"/>
  <c r="BR76" i="33" s="1"/>
  <c r="Q75" i="33"/>
  <c r="R75" i="33"/>
  <c r="R76" i="33" s="1"/>
  <c r="CH75" i="33"/>
  <c r="CH76" i="33" s="1"/>
  <c r="U75" i="33"/>
  <c r="U76" i="33" s="1"/>
  <c r="CJ75" i="33"/>
  <c r="CJ76" i="33" s="1"/>
  <c r="CN75" i="33"/>
  <c r="CN76" i="33" s="1"/>
  <c r="W75" i="33"/>
  <c r="W76" i="33" s="1"/>
  <c r="BC75" i="33"/>
  <c r="BC76" i="33" s="1"/>
  <c r="AK75" i="33"/>
  <c r="AK76" i="33" s="1"/>
  <c r="BQ75" i="33"/>
  <c r="BQ76" i="33" s="1"/>
  <c r="V75" i="33"/>
  <c r="V76" i="33" s="1"/>
  <c r="BZ75" i="33"/>
  <c r="BZ76" i="33" s="1"/>
  <c r="BH75" i="33"/>
  <c r="BH76" i="33" s="1"/>
  <c r="AL75" i="33"/>
  <c r="AL76" i="33" s="1"/>
  <c r="BF75" i="33"/>
  <c r="BF76" i="33" s="1"/>
  <c r="CQ75" i="33"/>
  <c r="CQ76" i="33" s="1"/>
  <c r="AA75" i="33"/>
  <c r="AA76" i="33" s="1"/>
  <c r="BG75" i="33"/>
  <c r="BG76" i="33" s="1"/>
  <c r="AO75" i="33"/>
  <c r="AO76" i="33" s="1"/>
  <c r="AV75" i="33"/>
  <c r="AV76" i="33" s="1"/>
  <c r="AT75" i="33"/>
  <c r="AT76" i="33" s="1"/>
  <c r="AE75" i="33"/>
  <c r="AE76" i="33" s="1"/>
  <c r="BY75" i="33"/>
  <c r="BY76" i="33" s="1"/>
  <c r="CD75" i="33"/>
  <c r="CD76" i="33" s="1"/>
  <c r="BP75" i="33"/>
  <c r="BP76" i="33" s="1"/>
  <c r="AW75" i="33"/>
  <c r="AW76" i="33" s="1"/>
  <c r="BT75" i="33"/>
  <c r="BT76" i="33" s="1"/>
  <c r="BL75" i="33"/>
  <c r="BL76" i="33" s="1"/>
  <c r="AM75" i="33"/>
  <c r="AM76" i="33" s="1"/>
  <c r="CG75" i="33"/>
  <c r="CG76" i="33" s="1"/>
  <c r="BJ75" i="33"/>
  <c r="BJ76" i="33" s="1"/>
  <c r="BV75" i="33"/>
  <c r="BV76" i="33" s="1"/>
  <c r="O75" i="33" l="1"/>
  <c r="Q76" i="33"/>
  <c r="O76" i="33" l="1"/>
  <c r="Q77" i="33" s="1"/>
  <c r="BJ77" i="33" l="1"/>
  <c r="BS77" i="33"/>
  <c r="AN77" i="33"/>
  <c r="Z77" i="33"/>
  <c r="CN77" i="33"/>
  <c r="AU77" i="33"/>
  <c r="BP77" i="33"/>
  <c r="CA77" i="33"/>
  <c r="CC77" i="33"/>
  <c r="CD77" i="33"/>
  <c r="CM77" i="33"/>
  <c r="AH77" i="33"/>
  <c r="AY77" i="33"/>
  <c r="AO77" i="33"/>
  <c r="Y77" i="33"/>
  <c r="BC77" i="33"/>
  <c r="AI77" i="33"/>
  <c r="AL77" i="33"/>
  <c r="BQ77" i="33"/>
  <c r="CR77" i="33"/>
  <c r="AG77" i="33"/>
  <c r="CS77" i="33"/>
  <c r="S77" i="33"/>
  <c r="R77" i="33"/>
  <c r="BB77" i="33"/>
  <c r="BU77" i="33"/>
  <c r="CB77" i="33"/>
  <c r="CL77" i="33"/>
  <c r="AE77" i="33"/>
  <c r="AT77" i="33"/>
  <c r="BG77" i="33"/>
  <c r="BV77" i="33"/>
  <c r="W77" i="33"/>
  <c r="AC77" i="33"/>
  <c r="T77" i="33"/>
  <c r="AS77" i="33"/>
  <c r="BI77" i="33"/>
  <c r="AJ77" i="33"/>
  <c r="AA77" i="33"/>
  <c r="CI77" i="33"/>
  <c r="AM77" i="33"/>
  <c r="CQ77" i="33"/>
  <c r="AQ77" i="33"/>
  <c r="CO77" i="33"/>
  <c r="BM77" i="33"/>
  <c r="BX77" i="33"/>
  <c r="AK77" i="33"/>
  <c r="CJ77" i="33"/>
  <c r="AX77" i="33"/>
  <c r="BL77" i="33"/>
  <c r="BO77" i="33"/>
  <c r="CP77" i="33"/>
  <c r="AZ77" i="33"/>
  <c r="AP77" i="33"/>
  <c r="BT77" i="33"/>
  <c r="CK77" i="33"/>
  <c r="BD77" i="33"/>
  <c r="V77" i="33"/>
  <c r="CE77" i="33"/>
  <c r="BK77" i="33"/>
  <c r="X77" i="33"/>
  <c r="BZ77" i="33"/>
  <c r="AW77" i="33"/>
  <c r="BE77" i="33"/>
  <c r="BH77" i="33"/>
  <c r="CH77" i="33"/>
  <c r="BF77" i="33"/>
  <c r="BR77" i="33"/>
  <c r="AB77" i="33"/>
  <c r="BY77" i="33"/>
  <c r="AD77" i="33"/>
  <c r="U77" i="33"/>
  <c r="AF77" i="33"/>
  <c r="AV77" i="33"/>
  <c r="AR77" i="33"/>
  <c r="BN77" i="33"/>
  <c r="CF77" i="33"/>
  <c r="CG77" i="33"/>
  <c r="BA77" i="33"/>
  <c r="BW77" i="33"/>
  <c r="O77" i="33" l="1"/>
  <c r="M77" i="33"/>
  <c r="L76" i="33"/>
  <c r="L77" i="33"/>
  <c r="L75" i="33"/>
  <c r="L78" i="33"/>
  <c r="M75" i="33" l="1"/>
  <c r="F75" i="33" l="1"/>
  <c r="D75" i="33"/>
  <c r="E75" i="33"/>
  <c r="H80" i="33" l="1"/>
  <c r="H81" i="33" l="1"/>
  <c r="K80" i="33"/>
  <c r="H82" i="33" l="1"/>
  <c r="K81" i="33"/>
  <c r="H83" i="33" l="1"/>
  <c r="K83" i="33" s="1"/>
  <c r="K82" i="33"/>
  <c r="AX80" i="33" l="1"/>
  <c r="AX81" i="33" s="1"/>
  <c r="BF80" i="33"/>
  <c r="BF81" i="33" s="1"/>
  <c r="CF80" i="33"/>
  <c r="CF81" i="33" s="1"/>
  <c r="BY80" i="33"/>
  <c r="BY81" i="33" s="1"/>
  <c r="AT80" i="33"/>
  <c r="AT81" i="33" s="1"/>
  <c r="CP80" i="33"/>
  <c r="CP81" i="33" s="1"/>
  <c r="BS80" i="33"/>
  <c r="BS81" i="33" s="1"/>
  <c r="BM80" i="33"/>
  <c r="BM81" i="33" s="1"/>
  <c r="CD80" i="33"/>
  <c r="CD81" i="33" s="1"/>
  <c r="CG80" i="33"/>
  <c r="CG81" i="33" s="1"/>
  <c r="BN80" i="33"/>
  <c r="BN81" i="33" s="1"/>
  <c r="AU80" i="33"/>
  <c r="AU81" i="33" s="1"/>
  <c r="BQ80" i="33"/>
  <c r="BQ81" i="33" s="1"/>
  <c r="AP80" i="33"/>
  <c r="AP81" i="33" s="1"/>
  <c r="BL80" i="33"/>
  <c r="BL81" i="33" s="1"/>
  <c r="CI80" i="33"/>
  <c r="CI81" i="33" s="1"/>
  <c r="CS80" i="33"/>
  <c r="CS81" i="33" s="1"/>
  <c r="AJ80" i="33"/>
  <c r="AJ81" i="33" s="1"/>
  <c r="W80" i="33"/>
  <c r="W81" i="33" s="1"/>
  <c r="Y80" i="33"/>
  <c r="Y81" i="33" s="1"/>
  <c r="AN80" i="33"/>
  <c r="AN81" i="33" s="1"/>
  <c r="AI80" i="33"/>
  <c r="AI81" i="33" s="1"/>
  <c r="AW80" i="33"/>
  <c r="AW81" i="33" s="1"/>
  <c r="BZ80" i="33"/>
  <c r="BZ81" i="33" s="1"/>
  <c r="BA80" i="33"/>
  <c r="BA81" i="33" s="1"/>
  <c r="AE80" i="33"/>
  <c r="AE81" i="33" s="1"/>
  <c r="BU80" i="33"/>
  <c r="BU81" i="33" s="1"/>
  <c r="AV80" i="33"/>
  <c r="AV81" i="33" s="1"/>
  <c r="AK80" i="33"/>
  <c r="AK81" i="33" s="1"/>
  <c r="CM80" i="33"/>
  <c r="CM81" i="33" s="1"/>
  <c r="CR80" i="33"/>
  <c r="CR81" i="33" s="1"/>
  <c r="U80" i="33"/>
  <c r="U81" i="33" s="1"/>
  <c r="CH80" i="33"/>
  <c r="CH81" i="33" s="1"/>
  <c r="Q80" i="33"/>
  <c r="AD80" i="33"/>
  <c r="AD81" i="33" s="1"/>
  <c r="CK80" i="33"/>
  <c r="CK81" i="33" s="1"/>
  <c r="V80" i="33"/>
  <c r="V81" i="33" s="1"/>
  <c r="BT80" i="33"/>
  <c r="BT81" i="33" s="1"/>
  <c r="R80" i="33"/>
  <c r="R81" i="33" s="1"/>
  <c r="AS80" i="33"/>
  <c r="AS81" i="33" s="1"/>
  <c r="AR80" i="33"/>
  <c r="AR81" i="33" s="1"/>
  <c r="AH80" i="33"/>
  <c r="AH81" i="33" s="1"/>
  <c r="BE80" i="33"/>
  <c r="BE81" i="33" s="1"/>
  <c r="AA80" i="33"/>
  <c r="AA81" i="33" s="1"/>
  <c r="BJ80" i="33"/>
  <c r="BJ81" i="33" s="1"/>
  <c r="AC80" i="33"/>
  <c r="AC81" i="33" s="1"/>
  <c r="AQ80" i="33"/>
  <c r="AQ81" i="33" s="1"/>
  <c r="AF80" i="33"/>
  <c r="AF81" i="33" s="1"/>
  <c r="BK80" i="33"/>
  <c r="BK81" i="33" s="1"/>
  <c r="CL80" i="33"/>
  <c r="CL81" i="33" s="1"/>
  <c r="BP80" i="33"/>
  <c r="BP81" i="33" s="1"/>
  <c r="Z80" i="33"/>
  <c r="Z81" i="33" s="1"/>
  <c r="CO80" i="33"/>
  <c r="CO81" i="33" s="1"/>
  <c r="CC80" i="33"/>
  <c r="CC81" i="33" s="1"/>
  <c r="AM80" i="33"/>
  <c r="AM81" i="33" s="1"/>
  <c r="BB80" i="33"/>
  <c r="BB81" i="33" s="1"/>
  <c r="AO80" i="33"/>
  <c r="AO81" i="33" s="1"/>
  <c r="BX80" i="33"/>
  <c r="BX81" i="33" s="1"/>
  <c r="S80" i="33"/>
  <c r="S81" i="33" s="1"/>
  <c r="BC80" i="33"/>
  <c r="BC81" i="33" s="1"/>
  <c r="CB80" i="33"/>
  <c r="CB81" i="33" s="1"/>
  <c r="BI80" i="33"/>
  <c r="BI81" i="33" s="1"/>
  <c r="BO80" i="33"/>
  <c r="BO81" i="33" s="1"/>
  <c r="BW80" i="33"/>
  <c r="BW81" i="33" s="1"/>
  <c r="AG80" i="33"/>
  <c r="AG81" i="33" s="1"/>
  <c r="CA80" i="33"/>
  <c r="CA81" i="33" s="1"/>
  <c r="BR80" i="33"/>
  <c r="BR81" i="33" s="1"/>
  <c r="X80" i="33"/>
  <c r="X81" i="33" s="1"/>
  <c r="CE80" i="33"/>
  <c r="CE81" i="33" s="1"/>
  <c r="AL80" i="33"/>
  <c r="AL81" i="33" s="1"/>
  <c r="BD80" i="33"/>
  <c r="BD81" i="33" s="1"/>
  <c r="BH80" i="33"/>
  <c r="BH81" i="33" s="1"/>
  <c r="BG80" i="33"/>
  <c r="BG81" i="33" s="1"/>
  <c r="AY80" i="33"/>
  <c r="AY81" i="33" s="1"/>
  <c r="CQ80" i="33"/>
  <c r="CQ81" i="33" s="1"/>
  <c r="AB80" i="33"/>
  <c r="AB81" i="33" s="1"/>
  <c r="AZ80" i="33"/>
  <c r="AZ81" i="33" s="1"/>
  <c r="BV80" i="33"/>
  <c r="BV81" i="33" s="1"/>
  <c r="CJ80" i="33"/>
  <c r="CJ81" i="33" s="1"/>
  <c r="CN80" i="33"/>
  <c r="CN81" i="33" s="1"/>
  <c r="T80" i="33"/>
  <c r="T81" i="33" s="1"/>
  <c r="Q81" i="33" l="1"/>
  <c r="O80" i="33"/>
  <c r="O81" i="33" l="1"/>
  <c r="Q82" i="33" s="1"/>
  <c r="AX82" i="33" l="1"/>
  <c r="BQ82" i="33"/>
  <c r="AT82" i="33"/>
  <c r="BN82" i="33"/>
  <c r="BS82" i="33"/>
  <c r="CG82" i="33"/>
  <c r="BM82" i="33"/>
  <c r="CP82" i="33"/>
  <c r="BF82" i="33"/>
  <c r="BY82" i="33"/>
  <c r="AU82" i="33"/>
  <c r="CF82" i="33"/>
  <c r="CD82" i="33"/>
  <c r="BB82" i="33"/>
  <c r="CM82" i="33"/>
  <c r="V82" i="33"/>
  <c r="R82" i="33"/>
  <c r="S82" i="33"/>
  <c r="CL82" i="33"/>
  <c r="BZ82" i="33"/>
  <c r="Y82" i="33"/>
  <c r="BK82" i="33"/>
  <c r="U82" i="33"/>
  <c r="AI82" i="33"/>
  <c r="AK82" i="33"/>
  <c r="CR82" i="33"/>
  <c r="BE82" i="33"/>
  <c r="AH82" i="33"/>
  <c r="BR82" i="33"/>
  <c r="BD82" i="33"/>
  <c r="AR82" i="33"/>
  <c r="CJ82" i="33"/>
  <c r="AP82" i="33"/>
  <c r="AN82" i="33"/>
  <c r="BL82" i="33"/>
  <c r="AD82" i="33"/>
  <c r="AQ82" i="33"/>
  <c r="BP82" i="33"/>
  <c r="CH82" i="33"/>
  <c r="AM82" i="33"/>
  <c r="AZ82" i="33"/>
  <c r="CN82" i="33"/>
  <c r="BH82" i="33"/>
  <c r="W82" i="33"/>
  <c r="AW82" i="33"/>
  <c r="BU82" i="33"/>
  <c r="BA82" i="33"/>
  <c r="BI82" i="33"/>
  <c r="BG82" i="33"/>
  <c r="BW82" i="33"/>
  <c r="BC82" i="33"/>
  <c r="AY82" i="33"/>
  <c r="AE82" i="33"/>
  <c r="BV82" i="33"/>
  <c r="T82" i="33"/>
  <c r="CS82" i="33"/>
  <c r="CC82" i="33"/>
  <c r="CB82" i="33"/>
  <c r="AS82" i="33"/>
  <c r="AA82" i="33"/>
  <c r="AL82" i="33"/>
  <c r="AJ82" i="33"/>
  <c r="AB82" i="33"/>
  <c r="CE82" i="33"/>
  <c r="AC82" i="33"/>
  <c r="CO82" i="33"/>
  <c r="CI82" i="33"/>
  <c r="AV82" i="33"/>
  <c r="CA82" i="33"/>
  <c r="X82" i="33"/>
  <c r="Z82" i="33"/>
  <c r="AG82" i="33"/>
  <c r="BT82" i="33"/>
  <c r="BJ82" i="33"/>
  <c r="BO82" i="33"/>
  <c r="CQ82" i="33"/>
  <c r="BX82" i="33"/>
  <c r="AF82" i="33"/>
  <c r="CK82" i="33"/>
  <c r="AO82" i="33"/>
  <c r="O82" i="33" l="1"/>
  <c r="L83" i="33"/>
  <c r="M82" i="33"/>
  <c r="L80" i="33"/>
  <c r="L82" i="33"/>
  <c r="L81" i="33"/>
  <c r="M80" i="33" l="1"/>
  <c r="F80" i="33" l="1"/>
  <c r="D80" i="33"/>
  <c r="E80" i="33"/>
  <c r="H85" i="33" l="1"/>
  <c r="H86" i="33" l="1"/>
  <c r="H103" i="33"/>
  <c r="R34" i="33"/>
  <c r="G12" i="33"/>
  <c r="K85" i="33"/>
  <c r="H87" i="33" l="1"/>
  <c r="R35" i="33"/>
  <c r="K86" i="33"/>
  <c r="B93" i="33" s="1"/>
  <c r="B92" i="33"/>
  <c r="E103" i="33"/>
  <c r="H104" i="33"/>
  <c r="H105" i="33" s="1"/>
  <c r="H106" i="33" s="1"/>
  <c r="B13" i="33" l="1"/>
  <c r="I98" i="33"/>
  <c r="C13" i="33"/>
  <c r="I99" i="33"/>
  <c r="H88" i="33"/>
  <c r="R36" i="33"/>
  <c r="K87" i="33"/>
  <c r="I104" i="33" l="1"/>
  <c r="B94" i="33"/>
  <c r="R37" i="33"/>
  <c r="K88" i="33"/>
  <c r="X85" i="33" s="1"/>
  <c r="X86" i="33" s="1"/>
  <c r="I103" i="33"/>
  <c r="Q85" i="33" l="1"/>
  <c r="Q86" i="33" s="1"/>
  <c r="W85" i="33"/>
  <c r="W86" i="33" s="1"/>
  <c r="BB85" i="33"/>
  <c r="BB86" i="33" s="1"/>
  <c r="CG85" i="33"/>
  <c r="CG86" i="33" s="1"/>
  <c r="CB85" i="33"/>
  <c r="CB86" i="33" s="1"/>
  <c r="AY85" i="33"/>
  <c r="AY86" i="33" s="1"/>
  <c r="AJ85" i="33"/>
  <c r="AJ86" i="33" s="1"/>
  <c r="BZ85" i="33"/>
  <c r="BZ86" i="33" s="1"/>
  <c r="BT85" i="33"/>
  <c r="BT86" i="33" s="1"/>
  <c r="AI85" i="33"/>
  <c r="AI86" i="33" s="1"/>
  <c r="CP85" i="33"/>
  <c r="CP86" i="33" s="1"/>
  <c r="AM85" i="33"/>
  <c r="AM86" i="33" s="1"/>
  <c r="AV85" i="33"/>
  <c r="AV86" i="33" s="1"/>
  <c r="BR85" i="33"/>
  <c r="BR86" i="33" s="1"/>
  <c r="AE85" i="33"/>
  <c r="AE86" i="33" s="1"/>
  <c r="BC85" i="33"/>
  <c r="BC86" i="33" s="1"/>
  <c r="BU85" i="33"/>
  <c r="BU86" i="33" s="1"/>
  <c r="AX85" i="33"/>
  <c r="AX86" i="33" s="1"/>
  <c r="CD85" i="33"/>
  <c r="CD86" i="33" s="1"/>
  <c r="BG85" i="33"/>
  <c r="BG86" i="33" s="1"/>
  <c r="AA85" i="33"/>
  <c r="AA86" i="33" s="1"/>
  <c r="CJ85" i="33"/>
  <c r="CJ86" i="33" s="1"/>
  <c r="Z85" i="33"/>
  <c r="Z86" i="33" s="1"/>
  <c r="AD85" i="33"/>
  <c r="AD86" i="33" s="1"/>
  <c r="BY85" i="33"/>
  <c r="BY86" i="33" s="1"/>
  <c r="CL85" i="33"/>
  <c r="CL86" i="33" s="1"/>
  <c r="AT85" i="33"/>
  <c r="AT86" i="33" s="1"/>
  <c r="AK85" i="33"/>
  <c r="AK86" i="33" s="1"/>
  <c r="BJ85" i="33"/>
  <c r="BJ86" i="33" s="1"/>
  <c r="BX85" i="33"/>
  <c r="BX86" i="33" s="1"/>
  <c r="AG85" i="33"/>
  <c r="AG86" i="33" s="1"/>
  <c r="CK85" i="33"/>
  <c r="CK86" i="33" s="1"/>
  <c r="AS85" i="33"/>
  <c r="AS86" i="33" s="1"/>
  <c r="I109" i="33"/>
  <c r="I108" i="33"/>
  <c r="AN85" i="33"/>
  <c r="AN86" i="33" s="1"/>
  <c r="BI85" i="33"/>
  <c r="BI86" i="33" s="1"/>
  <c r="CC85" i="33"/>
  <c r="CC86" i="33" s="1"/>
  <c r="AU85" i="33"/>
  <c r="AU86" i="33" s="1"/>
  <c r="Y85" i="33"/>
  <c r="Y86" i="33" s="1"/>
  <c r="CH85" i="33"/>
  <c r="CH86" i="33" s="1"/>
  <c r="CN85" i="33"/>
  <c r="CN86" i="33" s="1"/>
  <c r="CQ85" i="33"/>
  <c r="CQ86" i="33" s="1"/>
  <c r="BV85" i="33"/>
  <c r="BV86" i="33" s="1"/>
  <c r="BL85" i="33"/>
  <c r="BL86" i="33" s="1"/>
  <c r="BE85" i="33"/>
  <c r="BE86" i="33" s="1"/>
  <c r="CM85" i="33"/>
  <c r="CM86" i="33" s="1"/>
  <c r="BH85" i="33"/>
  <c r="BH86" i="33" s="1"/>
  <c r="B95" i="33"/>
  <c r="CH92" i="33" s="1"/>
  <c r="CH93" i="33" s="1"/>
  <c r="T85" i="33"/>
  <c r="T86" i="33" s="1"/>
  <c r="BW85" i="33"/>
  <c r="BW86" i="33" s="1"/>
  <c r="CA85" i="33"/>
  <c r="CA86" i="33" s="1"/>
  <c r="BN85" i="33"/>
  <c r="BN86" i="33" s="1"/>
  <c r="BD85" i="33"/>
  <c r="BD86" i="33" s="1"/>
  <c r="CF85" i="33"/>
  <c r="CF86" i="33" s="1"/>
  <c r="AZ85" i="33"/>
  <c r="AZ86" i="33" s="1"/>
  <c r="CR85" i="33"/>
  <c r="CR86" i="33" s="1"/>
  <c r="AL85" i="33"/>
  <c r="AL86" i="33" s="1"/>
  <c r="S85" i="33"/>
  <c r="S86" i="33" s="1"/>
  <c r="AP85" i="33"/>
  <c r="AP86" i="33" s="1"/>
  <c r="CI85" i="33"/>
  <c r="CI86" i="33" s="1"/>
  <c r="BS85" i="33"/>
  <c r="BS86" i="33" s="1"/>
  <c r="BK85" i="33"/>
  <c r="BK86" i="33" s="1"/>
  <c r="AB85" i="33"/>
  <c r="AB86" i="33" s="1"/>
  <c r="CE85" i="33"/>
  <c r="CE86" i="33" s="1"/>
  <c r="AO85" i="33"/>
  <c r="AO86" i="33" s="1"/>
  <c r="CO85" i="33"/>
  <c r="CO86" i="33" s="1"/>
  <c r="CS85" i="33"/>
  <c r="CS86" i="33" s="1"/>
  <c r="AH85" i="33"/>
  <c r="AH86" i="33" s="1"/>
  <c r="BP85" i="33"/>
  <c r="BP86" i="33" s="1"/>
  <c r="U85" i="33"/>
  <c r="U86" i="33" s="1"/>
  <c r="AQ85" i="33"/>
  <c r="AQ86" i="33" s="1"/>
  <c r="V85" i="33"/>
  <c r="V86" i="33" s="1"/>
  <c r="AC85" i="33"/>
  <c r="AC86" i="33" s="1"/>
  <c r="AW85" i="33"/>
  <c r="AW86" i="33" s="1"/>
  <c r="AF85" i="33"/>
  <c r="AF86" i="33" s="1"/>
  <c r="BO85" i="33"/>
  <c r="BO86" i="33" s="1"/>
  <c r="BA85" i="33"/>
  <c r="BA86" i="33" s="1"/>
  <c r="R85" i="33"/>
  <c r="R86" i="33" s="1"/>
  <c r="BQ85" i="33"/>
  <c r="BQ86" i="33" s="1"/>
  <c r="BF85" i="33"/>
  <c r="BF86" i="33" s="1"/>
  <c r="AR85" i="33"/>
  <c r="AR86" i="33" s="1"/>
  <c r="I100" i="33"/>
  <c r="D13" i="33"/>
  <c r="BM85" i="33"/>
  <c r="BM86" i="33" s="1"/>
  <c r="BZ92" i="33" l="1"/>
  <c r="BZ93" i="33" s="1"/>
  <c r="CE92" i="33"/>
  <c r="CE93" i="33" s="1"/>
  <c r="AQ92" i="33"/>
  <c r="AQ93" i="33" s="1"/>
  <c r="AX92" i="33"/>
  <c r="AX93" i="33" s="1"/>
  <c r="AP92" i="33"/>
  <c r="AP93" i="33" s="1"/>
  <c r="BO92" i="33"/>
  <c r="BO93" i="33" s="1"/>
  <c r="BN92" i="33"/>
  <c r="BN93" i="33" s="1"/>
  <c r="BY92" i="33"/>
  <c r="BY93" i="33" s="1"/>
  <c r="DF92" i="33"/>
  <c r="DF93" i="33" s="1"/>
  <c r="DB92" i="33"/>
  <c r="DB93" i="33" s="1"/>
  <c r="BS92" i="33"/>
  <c r="BS93" i="33" s="1"/>
  <c r="CF92" i="33"/>
  <c r="CF93" i="33" s="1"/>
  <c r="CI92" i="33"/>
  <c r="CI93" i="33" s="1"/>
  <c r="CP92" i="33"/>
  <c r="CP93" i="33" s="1"/>
  <c r="BJ92" i="33"/>
  <c r="BJ93" i="33" s="1"/>
  <c r="CX92" i="33"/>
  <c r="CX93" i="33" s="1"/>
  <c r="AS92" i="33"/>
  <c r="AS93" i="33" s="1"/>
  <c r="AN92" i="33"/>
  <c r="AN93" i="33" s="1"/>
  <c r="BB92" i="33"/>
  <c r="BB93" i="33" s="1"/>
  <c r="BR92" i="33"/>
  <c r="BR93" i="33" s="1"/>
  <c r="BA92" i="33"/>
  <c r="BA93" i="33" s="1"/>
  <c r="BC92" i="33"/>
  <c r="BC93" i="33" s="1"/>
  <c r="CQ92" i="33"/>
  <c r="CQ93" i="33" s="1"/>
  <c r="BG92" i="33"/>
  <c r="BG93" i="33" s="1"/>
  <c r="AF92" i="33"/>
  <c r="AF93" i="33" s="1"/>
  <c r="AH92" i="33"/>
  <c r="AH93" i="33" s="1"/>
  <c r="BD92" i="33"/>
  <c r="BD93" i="33" s="1"/>
  <c r="BI92" i="33"/>
  <c r="BI93" i="33" s="1"/>
  <c r="BM92" i="33"/>
  <c r="BM93" i="33" s="1"/>
  <c r="CV92" i="33"/>
  <c r="CV93" i="33" s="1"/>
  <c r="CM92" i="33"/>
  <c r="CM93" i="33" s="1"/>
  <c r="CC92" i="33"/>
  <c r="CC93" i="33" s="1"/>
  <c r="BP92" i="33"/>
  <c r="BP93" i="33" s="1"/>
  <c r="BH92" i="33"/>
  <c r="BH93" i="33" s="1"/>
  <c r="CJ92" i="33"/>
  <c r="CJ93" i="33" s="1"/>
  <c r="CL92" i="33"/>
  <c r="CL93" i="33" s="1"/>
  <c r="AK92" i="33"/>
  <c r="AK93" i="33" s="1"/>
  <c r="DD92" i="33"/>
  <c r="DD93" i="33" s="1"/>
  <c r="CZ92" i="33"/>
  <c r="CZ93" i="33" s="1"/>
  <c r="CN92" i="33"/>
  <c r="CN93" i="33" s="1"/>
  <c r="AR92" i="33"/>
  <c r="AR93" i="33" s="1"/>
  <c r="DA92" i="33"/>
  <c r="DA93" i="33" s="1"/>
  <c r="CK92" i="33"/>
  <c r="CK93" i="33" s="1"/>
  <c r="BF92" i="33"/>
  <c r="BF93" i="33" s="1"/>
  <c r="BQ92" i="33"/>
  <c r="BQ93" i="33" s="1"/>
  <c r="AJ92" i="33"/>
  <c r="AJ93" i="33" s="1"/>
  <c r="AM92" i="33"/>
  <c r="AM93" i="33" s="1"/>
  <c r="AG92" i="33"/>
  <c r="AG93" i="33" s="1"/>
  <c r="BV92" i="33"/>
  <c r="BV93" i="33" s="1"/>
  <c r="BU92" i="33"/>
  <c r="BU93" i="33" s="1"/>
  <c r="CO92" i="33"/>
  <c r="CO93" i="33" s="1"/>
  <c r="CW92" i="33"/>
  <c r="CW93" i="33" s="1"/>
  <c r="CG92" i="33"/>
  <c r="CG93" i="33" s="1"/>
  <c r="AV92" i="33"/>
  <c r="AV93" i="33" s="1"/>
  <c r="CS92" i="33"/>
  <c r="CS93" i="33" s="1"/>
  <c r="BK92" i="33"/>
  <c r="BK93" i="33" s="1"/>
  <c r="BE92" i="33"/>
  <c r="BE93" i="33" s="1"/>
  <c r="CA92" i="33"/>
  <c r="CA93" i="33" s="1"/>
  <c r="CU92" i="33"/>
  <c r="CU93" i="33" s="1"/>
  <c r="CD92" i="33"/>
  <c r="CD93" i="33" s="1"/>
  <c r="AI92" i="33"/>
  <c r="AI93" i="33" s="1"/>
  <c r="CT92" i="33"/>
  <c r="CT93" i="33" s="1"/>
  <c r="BT92" i="33"/>
  <c r="BT93" i="33" s="1"/>
  <c r="BL92" i="33"/>
  <c r="BL93" i="33" s="1"/>
  <c r="DE92" i="33"/>
  <c r="DE93" i="33" s="1"/>
  <c r="AW92" i="33"/>
  <c r="AW93" i="33" s="1"/>
  <c r="BX92" i="33"/>
  <c r="BX93" i="33" s="1"/>
  <c r="AL92" i="33"/>
  <c r="AL93" i="33" s="1"/>
  <c r="I105" i="33"/>
  <c r="I114" i="33"/>
  <c r="AZ92" i="33"/>
  <c r="AZ93" i="33" s="1"/>
  <c r="DC92" i="33"/>
  <c r="DC93" i="33" s="1"/>
  <c r="AT92" i="33"/>
  <c r="AT93" i="33" s="1"/>
  <c r="CY92" i="33"/>
  <c r="CY93" i="33" s="1"/>
  <c r="DG92" i="33"/>
  <c r="DG93" i="33" s="1"/>
  <c r="I113" i="33"/>
  <c r="AY92" i="33"/>
  <c r="AY93" i="33" s="1"/>
  <c r="BW92" i="33"/>
  <c r="BW93" i="33" s="1"/>
  <c r="CR92" i="33"/>
  <c r="CR93" i="33" s="1"/>
  <c r="AO92" i="33"/>
  <c r="AO93" i="33" s="1"/>
  <c r="AU92" i="33"/>
  <c r="AU93" i="33" s="1"/>
  <c r="AE92" i="33"/>
  <c r="CB92" i="33"/>
  <c r="CB93" i="33" s="1"/>
  <c r="O86" i="33"/>
  <c r="AZ87" i="33" s="1"/>
  <c r="O85" i="33"/>
  <c r="I101" i="33"/>
  <c r="E13" i="33"/>
  <c r="AL87" i="33" l="1"/>
  <c r="Y87" i="33"/>
  <c r="Q87" i="33"/>
  <c r="BH87" i="33"/>
  <c r="CA87" i="33"/>
  <c r="CF87" i="33"/>
  <c r="CS87" i="33"/>
  <c r="U87" i="33"/>
  <c r="BN87" i="33"/>
  <c r="CQ87" i="33"/>
  <c r="X87" i="33"/>
  <c r="CB87" i="33"/>
  <c r="AA87" i="33"/>
  <c r="AV87" i="33"/>
  <c r="CJ87" i="33"/>
  <c r="BB87" i="33"/>
  <c r="AM87" i="33"/>
  <c r="CG87" i="33"/>
  <c r="BR87" i="33"/>
  <c r="BU87" i="33"/>
  <c r="AT87" i="33"/>
  <c r="BC87" i="33"/>
  <c r="AX87" i="33"/>
  <c r="AE87" i="33"/>
  <c r="BY87" i="33"/>
  <c r="CD87" i="33"/>
  <c r="W87" i="33"/>
  <c r="BT87" i="33"/>
  <c r="BJ87" i="33"/>
  <c r="AG87" i="33"/>
  <c r="AS87" i="33"/>
  <c r="AI87" i="33"/>
  <c r="AK87" i="33"/>
  <c r="CK87" i="33"/>
  <c r="BX87" i="33"/>
  <c r="CP87" i="33"/>
  <c r="Z87" i="33"/>
  <c r="AD87" i="33"/>
  <c r="BZ87" i="33"/>
  <c r="CL87" i="33"/>
  <c r="BG87" i="33"/>
  <c r="AJ87" i="33"/>
  <c r="AY87" i="33"/>
  <c r="CO87" i="33"/>
  <c r="CR87" i="33"/>
  <c r="BK87" i="33"/>
  <c r="I119" i="33"/>
  <c r="CE87" i="33"/>
  <c r="S87" i="33"/>
  <c r="CN87" i="33"/>
  <c r="AH87" i="33"/>
  <c r="AU87" i="33"/>
  <c r="BM87" i="33"/>
  <c r="CC87" i="33"/>
  <c r="CM87" i="33"/>
  <c r="AP87" i="33"/>
  <c r="I118" i="33"/>
  <c r="V87" i="33"/>
  <c r="BS87" i="33"/>
  <c r="AN87" i="33"/>
  <c r="I106" i="33"/>
  <c r="AO87" i="33"/>
  <c r="BP87" i="33"/>
  <c r="BW87" i="33"/>
  <c r="BQ87" i="33"/>
  <c r="BA87" i="33"/>
  <c r="BI87" i="33"/>
  <c r="AW87" i="33"/>
  <c r="AE93" i="33"/>
  <c r="AC92" i="33"/>
  <c r="R87" i="33"/>
  <c r="CI87" i="33"/>
  <c r="BD87" i="33"/>
  <c r="AF87" i="33"/>
  <c r="BO87" i="33"/>
  <c r="BE87" i="33"/>
  <c r="BL87" i="33"/>
  <c r="T87" i="33"/>
  <c r="AQ87" i="33"/>
  <c r="BV87" i="33"/>
  <c r="BF87" i="33"/>
  <c r="AC87" i="33"/>
  <c r="CH87" i="33"/>
  <c r="AB87" i="33"/>
  <c r="AR87" i="33"/>
  <c r="I110" i="33"/>
  <c r="I111" i="33" l="1"/>
  <c r="O87" i="33"/>
  <c r="M87" i="33"/>
  <c r="L88" i="33"/>
  <c r="P37" i="33" s="1"/>
  <c r="T37" i="33" s="1"/>
  <c r="L87" i="33"/>
  <c r="P36" i="33" s="1"/>
  <c r="T36" i="33" s="1"/>
  <c r="L86" i="33"/>
  <c r="P35" i="33" s="1"/>
  <c r="T35" i="33" s="1"/>
  <c r="L85" i="33"/>
  <c r="AC93" i="33"/>
  <c r="AE94" i="33" s="1"/>
  <c r="I115" i="33"/>
  <c r="I124" i="33"/>
  <c r="I123" i="33"/>
  <c r="I128" i="33" l="1"/>
  <c r="M85" i="33"/>
  <c r="P34" i="33"/>
  <c r="T34" i="33" s="1"/>
  <c r="I120" i="33"/>
  <c r="CH94" i="33"/>
  <c r="CA94" i="33"/>
  <c r="BK94" i="33"/>
  <c r="BU94" i="33"/>
  <c r="BD94" i="33"/>
  <c r="CU94" i="33"/>
  <c r="AI94" i="33"/>
  <c r="BV94" i="33"/>
  <c r="AW94" i="33"/>
  <c r="AQ94" i="33"/>
  <c r="AH94" i="33"/>
  <c r="BQ94" i="33"/>
  <c r="AR94" i="33"/>
  <c r="DE94" i="33"/>
  <c r="AP94" i="33"/>
  <c r="AV94" i="33"/>
  <c r="AN94" i="33"/>
  <c r="CV94" i="33"/>
  <c r="BG94" i="33"/>
  <c r="BE94" i="33"/>
  <c r="CZ94" i="33"/>
  <c r="DF94" i="33"/>
  <c r="AM94" i="33"/>
  <c r="BI94" i="33"/>
  <c r="CD94" i="33"/>
  <c r="CT94" i="33"/>
  <c r="BB94" i="33"/>
  <c r="CN94" i="33"/>
  <c r="CG94" i="33"/>
  <c r="CI94" i="33"/>
  <c r="CS94" i="33"/>
  <c r="BM94" i="33"/>
  <c r="BR94" i="33"/>
  <c r="BT94" i="33"/>
  <c r="BC94" i="33"/>
  <c r="BA94" i="33"/>
  <c r="BJ94" i="33"/>
  <c r="AG94" i="33"/>
  <c r="BZ94" i="33"/>
  <c r="AX94" i="33"/>
  <c r="AJ94" i="33"/>
  <c r="AK94" i="33"/>
  <c r="CE94" i="33"/>
  <c r="CF94" i="33"/>
  <c r="CW94" i="33"/>
  <c r="BH94" i="33"/>
  <c r="CQ94" i="33"/>
  <c r="CJ94" i="33"/>
  <c r="DD94" i="33"/>
  <c r="CO94" i="33"/>
  <c r="AF94" i="33"/>
  <c r="BL94" i="33"/>
  <c r="CK94" i="33"/>
  <c r="BY94" i="33"/>
  <c r="BP94" i="33"/>
  <c r="CX94" i="33"/>
  <c r="DB94" i="33"/>
  <c r="CL94" i="33"/>
  <c r="BO94" i="33"/>
  <c r="BF94" i="33"/>
  <c r="CC94" i="33"/>
  <c r="CM94" i="33"/>
  <c r="DA94" i="33"/>
  <c r="BX94" i="33"/>
  <c r="BN94" i="33"/>
  <c r="BS94" i="33"/>
  <c r="CP94" i="33"/>
  <c r="AS94" i="33"/>
  <c r="AL94" i="33"/>
  <c r="CB94" i="33"/>
  <c r="AY94" i="33"/>
  <c r="CY94" i="33"/>
  <c r="DG94" i="33"/>
  <c r="CR94" i="33"/>
  <c r="DC94" i="33"/>
  <c r="AZ94" i="33"/>
  <c r="AT94" i="33"/>
  <c r="AU94" i="33"/>
  <c r="BW94" i="33"/>
  <c r="AO94" i="33"/>
  <c r="I116" i="33"/>
  <c r="I129" i="33"/>
  <c r="D92" i="33" l="1"/>
  <c r="L98" i="33" s="1"/>
  <c r="D93" i="33"/>
  <c r="L99" i="33" s="1"/>
  <c r="AC94" i="33"/>
  <c r="F94" i="33"/>
  <c r="F13" i="33" s="1"/>
  <c r="D95" i="33"/>
  <c r="L101" i="33" s="1"/>
  <c r="D94" i="33"/>
  <c r="L100" i="33" s="1"/>
  <c r="I125" i="33"/>
  <c r="V34" i="33" a="1"/>
  <c r="F85" i="33"/>
  <c r="D85" i="33"/>
  <c r="E85" i="33"/>
  <c r="I121" i="33"/>
  <c r="I134" i="33"/>
  <c r="I133" i="33"/>
  <c r="M100" i="33" l="1"/>
  <c r="F92" i="33"/>
  <c r="H13" i="33" s="1"/>
  <c r="I139" i="33"/>
  <c r="I130" i="33"/>
  <c r="I126" i="33"/>
  <c r="I138" i="33"/>
  <c r="V36" i="33"/>
  <c r="V35" i="33"/>
  <c r="V34" i="33"/>
  <c r="V37" i="33"/>
  <c r="X34" i="33" l="1" a="1"/>
  <c r="Z36" i="33" s="1"/>
  <c r="J94" i="33" s="1"/>
  <c r="I143" i="33"/>
  <c r="I135" i="33"/>
  <c r="I144" i="33"/>
  <c r="I131" i="33"/>
  <c r="X36" i="33" l="1"/>
  <c r="H94" i="33" s="1"/>
  <c r="AA36" i="33"/>
  <c r="K94" i="33" s="1"/>
  <c r="Y34" i="33"/>
  <c r="I92" i="33" s="1"/>
  <c r="X35" i="33"/>
  <c r="H93" i="33" s="1"/>
  <c r="X34" i="33"/>
  <c r="H92" i="33" s="1"/>
  <c r="Z34" i="33"/>
  <c r="J92" i="33" s="1"/>
  <c r="AA34" i="33"/>
  <c r="K92" i="33" s="1"/>
  <c r="Z35" i="33"/>
  <c r="J93" i="33" s="1"/>
  <c r="Y37" i="33"/>
  <c r="I95" i="33" s="1"/>
  <c r="X37" i="33"/>
  <c r="H95" i="33" s="1"/>
  <c r="Y35" i="33"/>
  <c r="I93" i="33" s="1"/>
  <c r="Z37" i="33"/>
  <c r="J95" i="33" s="1"/>
  <c r="AA35" i="33"/>
  <c r="K93" i="33" s="1"/>
  <c r="Y36" i="33"/>
  <c r="I94" i="33" s="1"/>
  <c r="AA37" i="33"/>
  <c r="K95" i="33" s="1"/>
  <c r="I140" i="33"/>
  <c r="I136" i="33"/>
  <c r="M92" i="33" l="1" a="1"/>
  <c r="M93" i="33" s="1"/>
  <c r="I141" i="33"/>
  <c r="I145" i="33"/>
  <c r="M94" i="33" l="1"/>
  <c r="M92" i="33"/>
  <c r="M95" i="33"/>
  <c r="I146" i="33"/>
  <c r="N95" i="33" l="1"/>
  <c r="N93" i="33"/>
  <c r="N94" i="33"/>
  <c r="N92" i="33"/>
  <c r="J99" i="33" l="1"/>
  <c r="J104" i="33" s="1"/>
  <c r="J100" i="33"/>
  <c r="J105" i="33" s="1"/>
  <c r="J98" i="33"/>
  <c r="J103" i="33" s="1"/>
  <c r="J101" i="33"/>
  <c r="J106" i="33" s="1"/>
  <c r="K100" i="33" l="1"/>
  <c r="K99" i="33"/>
  <c r="M98" i="33"/>
  <c r="K98" i="33"/>
  <c r="K101" i="33"/>
  <c r="J108" i="33"/>
  <c r="K103" i="33"/>
  <c r="J111" i="33"/>
  <c r="K106" i="33"/>
  <c r="J109" i="33"/>
  <c r="K104" i="33"/>
  <c r="J110" i="33"/>
  <c r="K105" i="33"/>
  <c r="J113" i="33" l="1"/>
  <c r="J116" i="33"/>
  <c r="J115" i="33"/>
  <c r="J114" i="33"/>
  <c r="Q103" i="33"/>
  <c r="U103" i="33"/>
  <c r="U104" i="33" s="1"/>
  <c r="Y103" i="33"/>
  <c r="Y104" i="33" s="1"/>
  <c r="AC103" i="33"/>
  <c r="AC104" i="33" s="1"/>
  <c r="AG103" i="33"/>
  <c r="AG104" i="33" s="1"/>
  <c r="AK103" i="33"/>
  <c r="AK104" i="33" s="1"/>
  <c r="AO103" i="33"/>
  <c r="AO104" i="33" s="1"/>
  <c r="AS103" i="33"/>
  <c r="AS104" i="33" s="1"/>
  <c r="AW103" i="33"/>
  <c r="AW104" i="33" s="1"/>
  <c r="BA103" i="33"/>
  <c r="BA104" i="33" s="1"/>
  <c r="BE103" i="33"/>
  <c r="BE104" i="33" s="1"/>
  <c r="BI103" i="33"/>
  <c r="BI104" i="33" s="1"/>
  <c r="BM103" i="33"/>
  <c r="BM104" i="33" s="1"/>
  <c r="BQ103" i="33"/>
  <c r="BQ104" i="33" s="1"/>
  <c r="BU103" i="33"/>
  <c r="BU104" i="33" s="1"/>
  <c r="BY103" i="33"/>
  <c r="BY104" i="33" s="1"/>
  <c r="AB103" i="33"/>
  <c r="AB104" i="33" s="1"/>
  <c r="AH103" i="33"/>
  <c r="AH104" i="33" s="1"/>
  <c r="AU103" i="33"/>
  <c r="AU104" i="33" s="1"/>
  <c r="BH103" i="33"/>
  <c r="BH104" i="33" s="1"/>
  <c r="BN103" i="33"/>
  <c r="BN104" i="33" s="1"/>
  <c r="CA103" i="33"/>
  <c r="CA104" i="33" s="1"/>
  <c r="V103" i="33"/>
  <c r="V104" i="33" s="1"/>
  <c r="AI103" i="33"/>
  <c r="AI104" i="33" s="1"/>
  <c r="AV103" i="33"/>
  <c r="AV104" i="33" s="1"/>
  <c r="BB103" i="33"/>
  <c r="BB104" i="33" s="1"/>
  <c r="BO103" i="33"/>
  <c r="BO104" i="33" s="1"/>
  <c r="CB103" i="33"/>
  <c r="CB104" i="33" s="1"/>
  <c r="CG103" i="33"/>
  <c r="CG104" i="33" s="1"/>
  <c r="CL103" i="33"/>
  <c r="CL104" i="33" s="1"/>
  <c r="CQ103" i="33"/>
  <c r="CQ104" i="33" s="1"/>
  <c r="W103" i="33"/>
  <c r="W104" i="33" s="1"/>
  <c r="AJ103" i="33"/>
  <c r="AJ104" i="33" s="1"/>
  <c r="AP103" i="33"/>
  <c r="AP104" i="33" s="1"/>
  <c r="BC103" i="33"/>
  <c r="BC104" i="33" s="1"/>
  <c r="BP103" i="33"/>
  <c r="BP104" i="33" s="1"/>
  <c r="BV103" i="33"/>
  <c r="BV104" i="33" s="1"/>
  <c r="CM103" i="33"/>
  <c r="CM104" i="33" s="1"/>
  <c r="CR103" i="33"/>
  <c r="CR104" i="33" s="1"/>
  <c r="S103" i="33"/>
  <c r="S104" i="33" s="1"/>
  <c r="AF103" i="33"/>
  <c r="AF104" i="33" s="1"/>
  <c r="AL103" i="33"/>
  <c r="AL104" i="33" s="1"/>
  <c r="AY103" i="33"/>
  <c r="AY104" i="33" s="1"/>
  <c r="BL103" i="33"/>
  <c r="BL104" i="33" s="1"/>
  <c r="BR103" i="33"/>
  <c r="BR104" i="33" s="1"/>
  <c r="CD103" i="33"/>
  <c r="CD104" i="33" s="1"/>
  <c r="CJ103" i="33"/>
  <c r="CJ104" i="33" s="1"/>
  <c r="CO103" i="33"/>
  <c r="CO104" i="33" s="1"/>
  <c r="AX103" i="33"/>
  <c r="AX104" i="33" s="1"/>
  <c r="BK103" i="33"/>
  <c r="BK104" i="33" s="1"/>
  <c r="BX103" i="33"/>
  <c r="BX104" i="33" s="1"/>
  <c r="CI103" i="33"/>
  <c r="CI104" i="33" s="1"/>
  <c r="CS103" i="33"/>
  <c r="CS104" i="33" s="1"/>
  <c r="Z103" i="33"/>
  <c r="Z104" i="33" s="1"/>
  <c r="AM103" i="33"/>
  <c r="AM104" i="33" s="1"/>
  <c r="AZ103" i="33"/>
  <c r="AZ104" i="33" s="1"/>
  <c r="AA103" i="33"/>
  <c r="AA104" i="33" s="1"/>
  <c r="AN103" i="33"/>
  <c r="AN104" i="33" s="1"/>
  <c r="BZ103" i="33"/>
  <c r="BZ104" i="33" s="1"/>
  <c r="CK103" i="33"/>
  <c r="CK104" i="33" s="1"/>
  <c r="AD103" i="33"/>
  <c r="AD104" i="33" s="1"/>
  <c r="AQ103" i="33"/>
  <c r="AQ104" i="33" s="1"/>
  <c r="BD103" i="33"/>
  <c r="BD104" i="33" s="1"/>
  <c r="CC103" i="33"/>
  <c r="CC104" i="33" s="1"/>
  <c r="CN103" i="33"/>
  <c r="CN104" i="33" s="1"/>
  <c r="BF103" i="33"/>
  <c r="BF104" i="33" s="1"/>
  <c r="CE103" i="33"/>
  <c r="CE104" i="33" s="1"/>
  <c r="BG103" i="33"/>
  <c r="BG104" i="33" s="1"/>
  <c r="CF103" i="33"/>
  <c r="CF104" i="33" s="1"/>
  <c r="BJ103" i="33"/>
  <c r="BJ104" i="33" s="1"/>
  <c r="CH103" i="33"/>
  <c r="CH104" i="33" s="1"/>
  <c r="AT103" i="33"/>
  <c r="AT104" i="33" s="1"/>
  <c r="BT103" i="33"/>
  <c r="BT104" i="33" s="1"/>
  <c r="CP103" i="33"/>
  <c r="CP104" i="33" s="1"/>
  <c r="R103" i="33"/>
  <c r="R104" i="33" s="1"/>
  <c r="X103" i="33"/>
  <c r="X104" i="33" s="1"/>
  <c r="BW103" i="33"/>
  <c r="BW104" i="33" s="1"/>
  <c r="AR103" i="33"/>
  <c r="AR104" i="33" s="1"/>
  <c r="T103" i="33"/>
  <c r="T104" i="33" s="1"/>
  <c r="AE103" i="33"/>
  <c r="AE104" i="33" s="1"/>
  <c r="BS103" i="33"/>
  <c r="BS104" i="33" s="1"/>
  <c r="J120" i="33" l="1"/>
  <c r="J121" i="33"/>
  <c r="J119" i="33"/>
  <c r="O103" i="33"/>
  <c r="Q104" i="33"/>
  <c r="J118" i="33"/>
  <c r="J123" i="33" l="1"/>
  <c r="J124" i="33"/>
  <c r="O104" i="33"/>
  <c r="Q105" i="33" s="1"/>
  <c r="J126" i="33"/>
  <c r="J125" i="33"/>
  <c r="J131" i="33" l="1"/>
  <c r="CC105" i="33"/>
  <c r="CK105" i="33"/>
  <c r="BY105" i="33"/>
  <c r="BQ105" i="33"/>
  <c r="CG105" i="33"/>
  <c r="AS105" i="33"/>
  <c r="BH105" i="33"/>
  <c r="BO105" i="33"/>
  <c r="AI105" i="33"/>
  <c r="BL105" i="33"/>
  <c r="AP105" i="33"/>
  <c r="CJ105" i="33"/>
  <c r="AF105" i="33"/>
  <c r="AJ105" i="33"/>
  <c r="CR105" i="33"/>
  <c r="BM105" i="33"/>
  <c r="R105" i="33"/>
  <c r="CQ105" i="33"/>
  <c r="AH105" i="33"/>
  <c r="AV105" i="33"/>
  <c r="AQ105" i="33"/>
  <c r="AW105" i="33"/>
  <c r="CS105" i="33"/>
  <c r="BX105" i="33"/>
  <c r="BJ105" i="33"/>
  <c r="CN105" i="33"/>
  <c r="CL105" i="33"/>
  <c r="AE105" i="33"/>
  <c r="AY105" i="33"/>
  <c r="X105" i="33"/>
  <c r="W105" i="33"/>
  <c r="CA105" i="33"/>
  <c r="CO105" i="33"/>
  <c r="S105" i="33"/>
  <c r="T105" i="33"/>
  <c r="CH105" i="33"/>
  <c r="AK105" i="33"/>
  <c r="BN105" i="33"/>
  <c r="BD105" i="33"/>
  <c r="AC105" i="33"/>
  <c r="AU105" i="33"/>
  <c r="AM105" i="33"/>
  <c r="CB105" i="33"/>
  <c r="BB105" i="33"/>
  <c r="BU105" i="33"/>
  <c r="BW105" i="33"/>
  <c r="V105" i="33"/>
  <c r="BE105" i="33"/>
  <c r="BI105" i="33"/>
  <c r="CD105" i="33"/>
  <c r="BS105" i="33"/>
  <c r="AD105" i="33"/>
  <c r="Z105" i="33"/>
  <c r="U105" i="33"/>
  <c r="CM105" i="33"/>
  <c r="BG105" i="33"/>
  <c r="AZ105" i="33"/>
  <c r="BC105" i="33"/>
  <c r="AX105" i="33"/>
  <c r="AO105" i="33"/>
  <c r="CF105" i="33"/>
  <c r="AG105" i="33"/>
  <c r="AR105" i="33"/>
  <c r="CE105" i="33"/>
  <c r="Y105" i="33"/>
  <c r="CP105" i="33"/>
  <c r="BA105" i="33"/>
  <c r="AB105" i="33"/>
  <c r="BZ105" i="33"/>
  <c r="BF105" i="33"/>
  <c r="BT105" i="33"/>
  <c r="AN105" i="33"/>
  <c r="BR105" i="33"/>
  <c r="CI105" i="33"/>
  <c r="AT105" i="33"/>
  <c r="BK105" i="33"/>
  <c r="AA105" i="33"/>
  <c r="BV105" i="33"/>
  <c r="BP105" i="33"/>
  <c r="AL105" i="33"/>
  <c r="J129" i="33"/>
  <c r="J130" i="33"/>
  <c r="J128" i="33"/>
  <c r="M105" i="33" l="1"/>
  <c r="J134" i="33"/>
  <c r="J136" i="33"/>
  <c r="J133" i="33"/>
  <c r="L106" i="33"/>
  <c r="L104" i="33"/>
  <c r="L103" i="33"/>
  <c r="L105" i="33"/>
  <c r="J135" i="33"/>
  <c r="O105" i="33"/>
  <c r="J138" i="33" l="1"/>
  <c r="J140" i="33"/>
  <c r="J141" i="33"/>
  <c r="M103" i="33"/>
  <c r="F103" i="33" s="1"/>
  <c r="J139" i="33"/>
  <c r="H108" i="33" l="1"/>
  <c r="J145" i="33"/>
  <c r="J143" i="33"/>
  <c r="J144" i="33"/>
  <c r="J146" i="33"/>
  <c r="H109" i="33" l="1"/>
  <c r="K108" i="33"/>
  <c r="H110" i="33" l="1"/>
  <c r="K109" i="33"/>
  <c r="H111" i="33" l="1"/>
  <c r="K111" i="33" s="1"/>
  <c r="K110" i="33"/>
  <c r="S108" i="33" l="1"/>
  <c r="S109" i="33" s="1"/>
  <c r="BT108" i="33"/>
  <c r="BT109" i="33" s="1"/>
  <c r="CL108" i="33"/>
  <c r="CL109" i="33" s="1"/>
  <c r="CD108" i="33"/>
  <c r="CD109" i="33" s="1"/>
  <c r="BX108" i="33"/>
  <c r="BX109" i="33" s="1"/>
  <c r="BV108" i="33"/>
  <c r="BV109" i="33" s="1"/>
  <c r="AQ108" i="33"/>
  <c r="AQ109" i="33" s="1"/>
  <c r="BP108" i="33"/>
  <c r="BP109" i="33" s="1"/>
  <c r="CO108" i="33"/>
  <c r="CO109" i="33" s="1"/>
  <c r="BU108" i="33"/>
  <c r="BU109" i="33" s="1"/>
  <c r="BR108" i="33"/>
  <c r="BR109" i="33" s="1"/>
  <c r="BA108" i="33"/>
  <c r="BA109" i="33" s="1"/>
  <c r="BL108" i="33"/>
  <c r="BL109" i="33" s="1"/>
  <c r="BO108" i="33"/>
  <c r="BO109" i="33" s="1"/>
  <c r="AI108" i="33"/>
  <c r="AI109" i="33" s="1"/>
  <c r="U108" i="33"/>
  <c r="U109" i="33" s="1"/>
  <c r="AA108" i="33"/>
  <c r="AA109" i="33" s="1"/>
  <c r="AC108" i="33"/>
  <c r="AC109" i="33" s="1"/>
  <c r="CC108" i="33"/>
  <c r="CC109" i="33" s="1"/>
  <c r="BD108" i="33"/>
  <c r="BD109" i="33" s="1"/>
  <c r="AX108" i="33"/>
  <c r="AX109" i="33" s="1"/>
  <c r="BF108" i="33"/>
  <c r="BF109" i="33" s="1"/>
  <c r="Y108" i="33"/>
  <c r="Y109" i="33" s="1"/>
  <c r="AG108" i="33"/>
  <c r="AG109" i="33" s="1"/>
  <c r="AY108" i="33"/>
  <c r="AY109" i="33" s="1"/>
  <c r="CJ108" i="33"/>
  <c r="CJ109" i="33" s="1"/>
  <c r="BQ108" i="33"/>
  <c r="BQ109" i="33" s="1"/>
  <c r="AF108" i="33"/>
  <c r="AF109" i="33" s="1"/>
  <c r="AZ108" i="33"/>
  <c r="AZ109" i="33" s="1"/>
  <c r="BC108" i="33"/>
  <c r="BC109" i="33" s="1"/>
  <c r="CF108" i="33"/>
  <c r="CF109" i="33" s="1"/>
  <c r="Z108" i="33"/>
  <c r="Z109" i="33" s="1"/>
  <c r="R108" i="33"/>
  <c r="R109" i="33" s="1"/>
  <c r="CE108" i="33"/>
  <c r="CE109" i="33" s="1"/>
  <c r="X108" i="33"/>
  <c r="X109" i="33" s="1"/>
  <c r="BS108" i="33"/>
  <c r="BS109" i="33" s="1"/>
  <c r="CR108" i="33"/>
  <c r="CR109" i="33" s="1"/>
  <c r="AE108" i="33"/>
  <c r="AE109" i="33" s="1"/>
  <c r="AT108" i="33"/>
  <c r="AT109" i="33" s="1"/>
  <c r="BN108" i="33"/>
  <c r="BN109" i="33" s="1"/>
  <c r="BK108" i="33"/>
  <c r="BK109" i="33" s="1"/>
  <c r="AN108" i="33"/>
  <c r="AN109" i="33" s="1"/>
  <c r="BE108" i="33"/>
  <c r="BE109" i="33" s="1"/>
  <c r="AS108" i="33"/>
  <c r="AS109" i="33" s="1"/>
  <c r="CM108" i="33"/>
  <c r="CM109" i="33" s="1"/>
  <c r="BZ108" i="33"/>
  <c r="BZ109" i="33" s="1"/>
  <c r="CB108" i="33"/>
  <c r="CB109" i="33" s="1"/>
  <c r="T108" i="33"/>
  <c r="T109" i="33" s="1"/>
  <c r="BH108" i="33"/>
  <c r="BH109" i="33" s="1"/>
  <c r="BW108" i="33"/>
  <c r="BW109" i="33" s="1"/>
  <c r="AL108" i="33"/>
  <c r="AL109" i="33" s="1"/>
  <c r="CA108" i="33"/>
  <c r="CA109" i="33" s="1"/>
  <c r="BY108" i="33"/>
  <c r="BY109" i="33" s="1"/>
  <c r="AO108" i="33"/>
  <c r="AO109" i="33" s="1"/>
  <c r="CK108" i="33"/>
  <c r="CK109" i="33" s="1"/>
  <c r="AM108" i="33"/>
  <c r="AM109" i="33" s="1"/>
  <c r="CP108" i="33"/>
  <c r="CP109" i="33" s="1"/>
  <c r="BI108" i="33"/>
  <c r="BI109" i="33" s="1"/>
  <c r="AR108" i="33"/>
  <c r="AR109" i="33" s="1"/>
  <c r="AJ108" i="33"/>
  <c r="AJ109" i="33" s="1"/>
  <c r="AB108" i="33"/>
  <c r="AB109" i="33" s="1"/>
  <c r="W108" i="33"/>
  <c r="W109" i="33" s="1"/>
  <c r="AV108" i="33"/>
  <c r="AV109" i="33" s="1"/>
  <c r="BB108" i="33"/>
  <c r="BB109" i="33" s="1"/>
  <c r="V108" i="33"/>
  <c r="V109" i="33" s="1"/>
  <c r="AW108" i="33"/>
  <c r="AW109" i="33" s="1"/>
  <c r="AU108" i="33"/>
  <c r="AU109" i="33" s="1"/>
  <c r="CS108" i="33"/>
  <c r="CS109" i="33" s="1"/>
  <c r="CQ108" i="33"/>
  <c r="CQ109" i="33" s="1"/>
  <c r="CN108" i="33"/>
  <c r="CN109" i="33" s="1"/>
  <c r="CI108" i="33"/>
  <c r="CI109" i="33" s="1"/>
  <c r="BM108" i="33"/>
  <c r="BM109" i="33" s="1"/>
  <c r="AK108" i="33"/>
  <c r="AK109" i="33" s="1"/>
  <c r="AH108" i="33"/>
  <c r="AH109" i="33" s="1"/>
  <c r="AP108" i="33"/>
  <c r="AP109" i="33" s="1"/>
  <c r="BJ108" i="33"/>
  <c r="BJ109" i="33" s="1"/>
  <c r="CG108" i="33"/>
  <c r="CG109" i="33" s="1"/>
  <c r="BG108" i="33"/>
  <c r="BG109" i="33" s="1"/>
  <c r="Q108" i="33"/>
  <c r="CH108" i="33"/>
  <c r="CH109" i="33" s="1"/>
  <c r="AD108" i="33"/>
  <c r="AD109" i="33" s="1"/>
  <c r="Q109" i="33" l="1"/>
  <c r="O108" i="33"/>
  <c r="O109" i="33" l="1"/>
  <c r="Q110" i="33" s="1"/>
  <c r="CC110" i="33" l="1"/>
  <c r="U110" i="33"/>
  <c r="S110" i="33"/>
  <c r="BA110" i="33"/>
  <c r="BX110" i="33"/>
  <c r="CL110" i="33"/>
  <c r="BR110" i="33"/>
  <c r="BL110" i="33"/>
  <c r="CO110" i="33"/>
  <c r="BV110" i="33"/>
  <c r="BO110" i="33"/>
  <c r="AQ110" i="33"/>
  <c r="CD110" i="33"/>
  <c r="AA110" i="33"/>
  <c r="AI110" i="33"/>
  <c r="BP110" i="33"/>
  <c r="BT110" i="33"/>
  <c r="AC110" i="33"/>
  <c r="BU110" i="33"/>
  <c r="AZ110" i="33"/>
  <c r="CP110" i="33"/>
  <c r="AF110" i="33"/>
  <c r="T110" i="33"/>
  <c r="X110" i="33"/>
  <c r="CK110" i="33"/>
  <c r="AS110" i="33"/>
  <c r="W110" i="33"/>
  <c r="CB110" i="33"/>
  <c r="AD110" i="33"/>
  <c r="BS110" i="33"/>
  <c r="BK110" i="33"/>
  <c r="Z110" i="33"/>
  <c r="AT110" i="33"/>
  <c r="BZ110" i="33"/>
  <c r="AY110" i="33"/>
  <c r="BF110" i="33"/>
  <c r="BB110" i="33"/>
  <c r="CR110" i="33"/>
  <c r="V110" i="33"/>
  <c r="BD110" i="33"/>
  <c r="CN110" i="33"/>
  <c r="CS110" i="33"/>
  <c r="BH110" i="33"/>
  <c r="AR110" i="33"/>
  <c r="BN110" i="33"/>
  <c r="CH110" i="33"/>
  <c r="AO110" i="33"/>
  <c r="BQ110" i="33"/>
  <c r="AN110" i="33"/>
  <c r="BE110" i="33"/>
  <c r="AG110" i="33"/>
  <c r="CF110" i="33"/>
  <c r="AE110" i="33"/>
  <c r="AL110" i="33"/>
  <c r="BG110" i="33"/>
  <c r="Y110" i="33"/>
  <c r="BC110" i="33"/>
  <c r="BM110" i="33"/>
  <c r="AX110" i="33"/>
  <c r="AB110" i="33"/>
  <c r="CM110" i="33"/>
  <c r="AH110" i="33"/>
  <c r="BY110" i="33"/>
  <c r="AM110" i="33"/>
  <c r="CI110" i="33"/>
  <c r="AU110" i="33"/>
  <c r="R110" i="33"/>
  <c r="BW110" i="33"/>
  <c r="AW110" i="33"/>
  <c r="CQ110" i="33"/>
  <c r="CE110" i="33"/>
  <c r="BI110" i="33"/>
  <c r="AP110" i="33"/>
  <c r="CG110" i="33"/>
  <c r="BJ110" i="33"/>
  <c r="CJ110" i="33"/>
  <c r="CA110" i="33"/>
  <c r="AK110" i="33"/>
  <c r="AJ110" i="33"/>
  <c r="AV110" i="33"/>
  <c r="M110" i="33" l="1"/>
  <c r="L111" i="33"/>
  <c r="O110" i="33"/>
  <c r="L108" i="33"/>
  <c r="L110" i="33"/>
  <c r="L109" i="33"/>
  <c r="M108" i="33" l="1"/>
  <c r="F108" i="33" s="1"/>
  <c r="D108" i="33" l="1"/>
  <c r="E108" i="33"/>
  <c r="H113" i="33" l="1"/>
  <c r="H114" i="33" s="1"/>
  <c r="K113" i="33" l="1"/>
  <c r="H115" i="33"/>
  <c r="K114" i="33"/>
  <c r="H116" i="33" l="1"/>
  <c r="K116" i="33" s="1"/>
  <c r="K115" i="33"/>
  <c r="AP113" i="33" l="1"/>
  <c r="AP114" i="33" s="1"/>
  <c r="BV113" i="33"/>
  <c r="BV114" i="33" s="1"/>
  <c r="AA113" i="33"/>
  <c r="AA114" i="33" s="1"/>
  <c r="BG113" i="33"/>
  <c r="BG114" i="33" s="1"/>
  <c r="CM113" i="33"/>
  <c r="CM114" i="33" s="1"/>
  <c r="BP113" i="33"/>
  <c r="BP114" i="33" s="1"/>
  <c r="BA113" i="33"/>
  <c r="BA114" i="33" s="1"/>
  <c r="X113" i="33"/>
  <c r="X114" i="33" s="1"/>
  <c r="AB113" i="33"/>
  <c r="AB114" i="33" s="1"/>
  <c r="BF113" i="33"/>
  <c r="BF114" i="33" s="1"/>
  <c r="BW113" i="33"/>
  <c r="BW114" i="33" s="1"/>
  <c r="CR113" i="33"/>
  <c r="CR114" i="33" s="1"/>
  <c r="AU113" i="33"/>
  <c r="AU114" i="33" s="1"/>
  <c r="CO113" i="33"/>
  <c r="CO114" i="33" s="1"/>
  <c r="BN113" i="33"/>
  <c r="BN114" i="33" s="1"/>
  <c r="Q113" i="33"/>
  <c r="AT113" i="33"/>
  <c r="AT114" i="33" s="1"/>
  <c r="BZ113" i="33"/>
  <c r="BZ114" i="33" s="1"/>
  <c r="AE113" i="33"/>
  <c r="AE114" i="33" s="1"/>
  <c r="BK113" i="33"/>
  <c r="BK114" i="33" s="1"/>
  <c r="CQ113" i="33"/>
  <c r="CQ114" i="33" s="1"/>
  <c r="BX113" i="33"/>
  <c r="BX114" i="33" s="1"/>
  <c r="BI113" i="33"/>
  <c r="BI114" i="33" s="1"/>
  <c r="BM113" i="33"/>
  <c r="BM114" i="33" s="1"/>
  <c r="BD113" i="33"/>
  <c r="BD114" i="33" s="1"/>
  <c r="CK113" i="33"/>
  <c r="CK114" i="33" s="1"/>
  <c r="V113" i="33"/>
  <c r="V114" i="33" s="1"/>
  <c r="AM113" i="33"/>
  <c r="AM114" i="33" s="1"/>
  <c r="CN113" i="33"/>
  <c r="CN114" i="33" s="1"/>
  <c r="AF113" i="33"/>
  <c r="AF114" i="33" s="1"/>
  <c r="AQ113" i="33"/>
  <c r="AQ114" i="33" s="1"/>
  <c r="CG113" i="33"/>
  <c r="CG114" i="33" s="1"/>
  <c r="BJ113" i="33"/>
  <c r="BJ114" i="33" s="1"/>
  <c r="AC113" i="33"/>
  <c r="AC114" i="33" s="1"/>
  <c r="AH113" i="33"/>
  <c r="AH114" i="33" s="1"/>
  <c r="CE113" i="33"/>
  <c r="CE114" i="33" s="1"/>
  <c r="AV113" i="33"/>
  <c r="AV114" i="33" s="1"/>
  <c r="R113" i="33"/>
  <c r="R114" i="33" s="1"/>
  <c r="AX113" i="33"/>
  <c r="AX114" i="33" s="1"/>
  <c r="CD113" i="33"/>
  <c r="CD114" i="33" s="1"/>
  <c r="AI113" i="33"/>
  <c r="AI114" i="33" s="1"/>
  <c r="BO113" i="33"/>
  <c r="BO114" i="33" s="1"/>
  <c r="T113" i="33"/>
  <c r="T114" i="33" s="1"/>
  <c r="CF113" i="33"/>
  <c r="CF114" i="33" s="1"/>
  <c r="BQ113" i="33"/>
  <c r="BQ114" i="33" s="1"/>
  <c r="CC113" i="33"/>
  <c r="CC114" i="33" s="1"/>
  <c r="CJ113" i="33"/>
  <c r="CJ114" i="33" s="1"/>
  <c r="Y113" i="33"/>
  <c r="Y114" i="33" s="1"/>
  <c r="BB113" i="33"/>
  <c r="BB114" i="33" s="1"/>
  <c r="CH113" i="33"/>
  <c r="CH114" i="33" s="1"/>
  <c r="BS113" i="33"/>
  <c r="BS114" i="33" s="1"/>
  <c r="CS113" i="33"/>
  <c r="CS114" i="33" s="1"/>
  <c r="CL113" i="33"/>
  <c r="CL114" i="33" s="1"/>
  <c r="AJ113" i="33"/>
  <c r="AJ114" i="33" s="1"/>
  <c r="AO113" i="33"/>
  <c r="AO114" i="33" s="1"/>
  <c r="CP113" i="33"/>
  <c r="CP114" i="33" s="1"/>
  <c r="AR113" i="33"/>
  <c r="AR114" i="33" s="1"/>
  <c r="AN113" i="33"/>
  <c r="AN114" i="33" s="1"/>
  <c r="AY113" i="33"/>
  <c r="AY114" i="33" s="1"/>
  <c r="AZ113" i="33"/>
  <c r="AZ114" i="33" s="1"/>
  <c r="BT113" i="33"/>
  <c r="BT114" i="33" s="1"/>
  <c r="AL113" i="33"/>
  <c r="AL114" i="33" s="1"/>
  <c r="BR113" i="33"/>
  <c r="BR114" i="33" s="1"/>
  <c r="W113" i="33"/>
  <c r="W114" i="33" s="1"/>
  <c r="BC113" i="33"/>
  <c r="BC114" i="33" s="1"/>
  <c r="CI113" i="33"/>
  <c r="CI114" i="33" s="1"/>
  <c r="BH113" i="33"/>
  <c r="BH114" i="33" s="1"/>
  <c r="AS113" i="33"/>
  <c r="AS114" i="33" s="1"/>
  <c r="AG113" i="33"/>
  <c r="AG114" i="33" s="1"/>
  <c r="CB113" i="33"/>
  <c r="CB114" i="33" s="1"/>
  <c r="BE113" i="33"/>
  <c r="BE114" i="33" s="1"/>
  <c r="AW113" i="33"/>
  <c r="AW114" i="33" s="1"/>
  <c r="BL113" i="33"/>
  <c r="BL114" i="33" s="1"/>
  <c r="BY113" i="33"/>
  <c r="BY114" i="33" s="1"/>
  <c r="Z113" i="33"/>
  <c r="Z114" i="33" s="1"/>
  <c r="U113" i="33"/>
  <c r="U114" i="33" s="1"/>
  <c r="AD113" i="33"/>
  <c r="AD114" i="33" s="1"/>
  <c r="CA113" i="33"/>
  <c r="CA114" i="33" s="1"/>
  <c r="BU113" i="33"/>
  <c r="BU114" i="33" s="1"/>
  <c r="S113" i="33"/>
  <c r="S114" i="33" s="1"/>
  <c r="AK113" i="33"/>
  <c r="AK114" i="33" s="1"/>
  <c r="O113" i="33" l="1"/>
  <c r="Q114" i="33"/>
  <c r="O114" i="33" l="1"/>
  <c r="BE115" i="33" l="1"/>
  <c r="AK115" i="33"/>
  <c r="CD115" i="33"/>
  <c r="BN115" i="33"/>
  <c r="CF115" i="33"/>
  <c r="AH115" i="33"/>
  <c r="R115" i="33"/>
  <c r="CR115" i="33"/>
  <c r="BZ115" i="33"/>
  <c r="BQ115" i="33"/>
  <c r="AB115" i="33"/>
  <c r="AJ115" i="33"/>
  <c r="BW115" i="33"/>
  <c r="AN115" i="33"/>
  <c r="AF115" i="33"/>
  <c r="AI115" i="33"/>
  <c r="CN115" i="33"/>
  <c r="CS115" i="33"/>
  <c r="BJ115" i="33"/>
  <c r="U115" i="33"/>
  <c r="AC115" i="33"/>
  <c r="Y115" i="33"/>
  <c r="BK115" i="33"/>
  <c r="AX115" i="33"/>
  <c r="BC115" i="33"/>
  <c r="CG115" i="33"/>
  <c r="AL115" i="33"/>
  <c r="AM115" i="33"/>
  <c r="V115" i="33"/>
  <c r="BP115" i="33"/>
  <c r="BY115" i="33"/>
  <c r="BF115" i="33"/>
  <c r="CM115" i="33"/>
  <c r="AP115" i="33"/>
  <c r="AS115" i="33"/>
  <c r="AG115" i="33"/>
  <c r="AO115" i="33"/>
  <c r="BU115" i="33"/>
  <c r="CE115" i="33"/>
  <c r="AU115" i="33"/>
  <c r="T115" i="33"/>
  <c r="CO115" i="33"/>
  <c r="BA115" i="33"/>
  <c r="BB115" i="33"/>
  <c r="BM115" i="33"/>
  <c r="BX115" i="33"/>
  <c r="BG115" i="33"/>
  <c r="AE115" i="33"/>
  <c r="BT115" i="33"/>
  <c r="CI115" i="33"/>
  <c r="BV115" i="33"/>
  <c r="BL115" i="33"/>
  <c r="S115" i="33"/>
  <c r="Z115" i="33"/>
  <c r="CQ115" i="33"/>
  <c r="AR115" i="33"/>
  <c r="AW115" i="33"/>
  <c r="BH115" i="33"/>
  <c r="AA115" i="33"/>
  <c r="BI115" i="33"/>
  <c r="W115" i="33"/>
  <c r="AY115" i="33"/>
  <c r="CA115" i="33"/>
  <c r="CP115" i="33"/>
  <c r="BS115" i="33"/>
  <c r="CC115" i="33"/>
  <c r="CJ115" i="33"/>
  <c r="CB115" i="33"/>
  <c r="AT115" i="33"/>
  <c r="AD115" i="33"/>
  <c r="BR115" i="33"/>
  <c r="CL115" i="33"/>
  <c r="CH115" i="33"/>
  <c r="X115" i="33"/>
  <c r="BO115" i="33"/>
  <c r="AV115" i="33"/>
  <c r="AQ115" i="33"/>
  <c r="BD115" i="33"/>
  <c r="AZ115" i="33"/>
  <c r="CK115" i="33"/>
  <c r="Q115" i="33"/>
  <c r="O115" i="33" l="1"/>
  <c r="M115" i="33"/>
  <c r="L116" i="33"/>
  <c r="L114" i="33"/>
  <c r="L115" i="33"/>
  <c r="L113" i="33"/>
  <c r="M113" i="33" l="1"/>
  <c r="F113" i="33" s="1"/>
  <c r="D113" i="33" l="1"/>
  <c r="E113" i="33"/>
  <c r="H118" i="33" l="1"/>
  <c r="H119" i="33" s="1"/>
  <c r="K118" i="33" l="1"/>
  <c r="H120" i="33"/>
  <c r="K119" i="33"/>
  <c r="H121" i="33" l="1"/>
  <c r="K121" i="33" s="1"/>
  <c r="K120" i="33"/>
  <c r="BZ118" i="33" l="1"/>
  <c r="BZ119" i="33" s="1"/>
  <c r="AP118" i="33"/>
  <c r="AP119" i="33" s="1"/>
  <c r="AQ118" i="33"/>
  <c r="AQ119" i="33" s="1"/>
  <c r="CO118" i="33"/>
  <c r="CO119" i="33" s="1"/>
  <c r="BS118" i="33"/>
  <c r="BS119" i="33" s="1"/>
  <c r="BH118" i="33"/>
  <c r="BH119" i="33" s="1"/>
  <c r="AA118" i="33"/>
  <c r="AA119" i="33" s="1"/>
  <c r="AC118" i="33"/>
  <c r="AC119" i="33" s="1"/>
  <c r="Y118" i="33"/>
  <c r="Y119" i="33" s="1"/>
  <c r="T118" i="33"/>
  <c r="T119" i="33" s="1"/>
  <c r="V118" i="33"/>
  <c r="V119" i="33" s="1"/>
  <c r="CC118" i="33"/>
  <c r="CC119" i="33" s="1"/>
  <c r="BU118" i="33"/>
  <c r="BU119" i="33" s="1"/>
  <c r="BF118" i="33"/>
  <c r="BF119" i="33" s="1"/>
  <c r="AB118" i="33"/>
  <c r="AB119" i="33" s="1"/>
  <c r="AS118" i="33"/>
  <c r="AS119" i="33" s="1"/>
  <c r="AI118" i="33"/>
  <c r="AI119" i="33" s="1"/>
  <c r="AV118" i="33"/>
  <c r="AV119" i="33" s="1"/>
  <c r="CJ118" i="33"/>
  <c r="CJ119" i="33" s="1"/>
  <c r="AF118" i="33"/>
  <c r="AF119" i="33" s="1"/>
  <c r="CK118" i="33"/>
  <c r="CK119" i="33" s="1"/>
  <c r="BM118" i="33"/>
  <c r="BM119" i="33" s="1"/>
  <c r="CR118" i="33"/>
  <c r="CR119" i="33" s="1"/>
  <c r="Q118" i="33"/>
  <c r="Q119" i="33" s="1"/>
  <c r="X118" i="33"/>
  <c r="X119" i="33" s="1"/>
  <c r="CF118" i="33"/>
  <c r="CF119" i="33" s="1"/>
  <c r="AR118" i="33"/>
  <c r="AR119" i="33" s="1"/>
  <c r="BN118" i="33"/>
  <c r="BN119" i="33" s="1"/>
  <c r="CP118" i="33"/>
  <c r="CP119" i="33" s="1"/>
  <c r="BJ118" i="33"/>
  <c r="BJ119" i="33" s="1"/>
  <c r="AX118" i="33"/>
  <c r="AX119" i="33" s="1"/>
  <c r="AY118" i="33"/>
  <c r="AY119" i="33" s="1"/>
  <c r="BD118" i="33"/>
  <c r="BD119" i="33" s="1"/>
  <c r="BI118" i="33"/>
  <c r="BI119" i="33" s="1"/>
  <c r="BC118" i="33"/>
  <c r="BC119" i="33" s="1"/>
  <c r="R118" i="33"/>
  <c r="R119" i="33" s="1"/>
  <c r="BQ118" i="33"/>
  <c r="BQ119" i="33" s="1"/>
  <c r="AL118" i="33"/>
  <c r="AL119" i="33" s="1"/>
  <c r="AW118" i="33"/>
  <c r="AW119" i="33" s="1"/>
  <c r="BR118" i="33"/>
  <c r="BR119" i="33" s="1"/>
  <c r="BE118" i="33"/>
  <c r="BE119" i="33" s="1"/>
  <c r="CG118" i="33"/>
  <c r="CG119" i="33" s="1"/>
  <c r="BP118" i="33"/>
  <c r="BP119" i="33" s="1"/>
  <c r="W118" i="33"/>
  <c r="W119" i="33" s="1"/>
  <c r="BV118" i="33"/>
  <c r="BV119" i="33" s="1"/>
  <c r="AU118" i="33"/>
  <c r="AU119" i="33" s="1"/>
  <c r="AO118" i="33"/>
  <c r="AO119" i="33" s="1"/>
  <c r="BK118" i="33"/>
  <c r="BK119" i="33" s="1"/>
  <c r="BT118" i="33"/>
  <c r="BT119" i="33" s="1"/>
  <c r="BY118" i="33"/>
  <c r="BY119" i="33" s="1"/>
  <c r="BB118" i="33"/>
  <c r="BB119" i="33" s="1"/>
  <c r="AH118" i="33"/>
  <c r="AH119" i="33" s="1"/>
  <c r="AT118" i="33"/>
  <c r="AT119" i="33" s="1"/>
  <c r="CH118" i="33"/>
  <c r="CH119" i="33" s="1"/>
  <c r="CM118" i="33"/>
  <c r="CM119" i="33" s="1"/>
  <c r="CS118" i="33"/>
  <c r="CS119" i="33" s="1"/>
  <c r="CE118" i="33"/>
  <c r="CE119" i="33" s="1"/>
  <c r="BL118" i="33"/>
  <c r="BL119" i="33" s="1"/>
  <c r="CN118" i="33"/>
  <c r="CN119" i="33" s="1"/>
  <c r="AZ118" i="33"/>
  <c r="AZ119" i="33" s="1"/>
  <c r="Z118" i="33"/>
  <c r="Z119" i="33" s="1"/>
  <c r="AD118" i="33"/>
  <c r="AD119" i="33" s="1"/>
  <c r="BG118" i="33"/>
  <c r="BG119" i="33" s="1"/>
  <c r="U118" i="33"/>
  <c r="U119" i="33" s="1"/>
  <c r="AM118" i="33"/>
  <c r="AM119" i="33" s="1"/>
  <c r="BO118" i="33"/>
  <c r="BO119" i="33" s="1"/>
  <c r="AG118" i="33"/>
  <c r="AG119" i="33" s="1"/>
  <c r="BX118" i="33"/>
  <c r="BX119" i="33" s="1"/>
  <c r="AJ118" i="33"/>
  <c r="AJ119" i="33" s="1"/>
  <c r="CD118" i="33"/>
  <c r="CD119" i="33" s="1"/>
  <c r="CI118" i="33"/>
  <c r="CI119" i="33" s="1"/>
  <c r="CL118" i="33"/>
  <c r="CL119" i="33" s="1"/>
  <c r="CA118" i="33"/>
  <c r="CA119" i="33" s="1"/>
  <c r="CB118" i="33"/>
  <c r="CB119" i="33" s="1"/>
  <c r="CQ118" i="33"/>
  <c r="CQ119" i="33" s="1"/>
  <c r="BA118" i="33"/>
  <c r="BA119" i="33" s="1"/>
  <c r="S118" i="33"/>
  <c r="S119" i="33" s="1"/>
  <c r="AK118" i="33"/>
  <c r="AK119" i="33" s="1"/>
  <c r="AN118" i="33"/>
  <c r="AN119" i="33" s="1"/>
  <c r="BW118" i="33"/>
  <c r="BW119" i="33" s="1"/>
  <c r="AE118" i="33"/>
  <c r="AE119" i="33" s="1"/>
  <c r="O119" i="33" l="1"/>
  <c r="BA120" i="33" s="1"/>
  <c r="O118" i="33"/>
  <c r="CF120" i="33" l="1"/>
  <c r="CQ120" i="33"/>
  <c r="BN120" i="33"/>
  <c r="CH120" i="33"/>
  <c r="CE120" i="33"/>
  <c r="CP120" i="33"/>
  <c r="AL120" i="33"/>
  <c r="AU120" i="33"/>
  <c r="BK120" i="33"/>
  <c r="BW120" i="33"/>
  <c r="AX120" i="33"/>
  <c r="BT120" i="33"/>
  <c r="CA120" i="33"/>
  <c r="BV120" i="33"/>
  <c r="AE120" i="33"/>
  <c r="Z120" i="33"/>
  <c r="AO120" i="33"/>
  <c r="BG120" i="33"/>
  <c r="CI120" i="33"/>
  <c r="CD120" i="33"/>
  <c r="AZ120" i="33"/>
  <c r="AR120" i="33"/>
  <c r="BL120" i="33"/>
  <c r="BI120" i="33"/>
  <c r="BJ120" i="33"/>
  <c r="BC120" i="33"/>
  <c r="BB120" i="33"/>
  <c r="AD120" i="33"/>
  <c r="AW120" i="33"/>
  <c r="AM120" i="33"/>
  <c r="BR120" i="33"/>
  <c r="AG120" i="33"/>
  <c r="BP120" i="33"/>
  <c r="AK120" i="33"/>
  <c r="CM120" i="33"/>
  <c r="AH120" i="33"/>
  <c r="CS120" i="33"/>
  <c r="AY120" i="33"/>
  <c r="CN120" i="33"/>
  <c r="BD120" i="33"/>
  <c r="CG120" i="33"/>
  <c r="R120" i="33"/>
  <c r="S120" i="33"/>
  <c r="AN120" i="33"/>
  <c r="Q120" i="33"/>
  <c r="BE120" i="33"/>
  <c r="BY120" i="33"/>
  <c r="AJ120" i="33"/>
  <c r="AT120" i="33"/>
  <c r="U120" i="33"/>
  <c r="W120" i="33"/>
  <c r="BO120" i="33"/>
  <c r="BH120" i="33"/>
  <c r="BU120" i="33"/>
  <c r="AQ120" i="33"/>
  <c r="AA120" i="33"/>
  <c r="CR120" i="33"/>
  <c r="CJ120" i="33"/>
  <c r="CK120" i="33"/>
  <c r="X120" i="33"/>
  <c r="AB120" i="33"/>
  <c r="AC120" i="33"/>
  <c r="AV120" i="33"/>
  <c r="AS120" i="33"/>
  <c r="CC120" i="33"/>
  <c r="CO120" i="33"/>
  <c r="V120" i="33"/>
  <c r="BZ120" i="33"/>
  <c r="AP120" i="33"/>
  <c r="BF120" i="33"/>
  <c r="AI120" i="33"/>
  <c r="BM120" i="33"/>
  <c r="BS120" i="33"/>
  <c r="AF120" i="33"/>
  <c r="Y120" i="33"/>
  <c r="T120" i="33"/>
  <c r="CL120" i="33"/>
  <c r="BX120" i="33"/>
  <c r="CB120" i="33"/>
  <c r="BQ120" i="33"/>
  <c r="L120" i="33" l="1"/>
  <c r="L121" i="33"/>
  <c r="M120" i="33"/>
  <c r="O120" i="33"/>
  <c r="L119" i="33"/>
  <c r="L118" i="33"/>
  <c r="M118" i="33" l="1"/>
  <c r="F118" i="33" l="1"/>
  <c r="D118" i="33"/>
  <c r="E118" i="33"/>
  <c r="H123" i="33" l="1"/>
  <c r="H124" i="33" l="1"/>
  <c r="K123" i="33"/>
  <c r="H125" i="33" l="1"/>
  <c r="K124" i="33"/>
  <c r="H126" i="33" l="1"/>
  <c r="K126" i="33" s="1"/>
  <c r="K125" i="33"/>
  <c r="AQ123" i="33" l="1"/>
  <c r="AQ124" i="33" s="1"/>
  <c r="BW123" i="33"/>
  <c r="BW124" i="33" s="1"/>
  <c r="AT123" i="33"/>
  <c r="AT124" i="33" s="1"/>
  <c r="BA123" i="33"/>
  <c r="BA124" i="33" s="1"/>
  <c r="BB123" i="33"/>
  <c r="BB124" i="33" s="1"/>
  <c r="BP123" i="33"/>
  <c r="BP124" i="33" s="1"/>
  <c r="BE123" i="33"/>
  <c r="BE124" i="33" s="1"/>
  <c r="AL123" i="33"/>
  <c r="AL124" i="33" s="1"/>
  <c r="Z123" i="33"/>
  <c r="Z124" i="33" s="1"/>
  <c r="AD123" i="33"/>
  <c r="AD124" i="33" s="1"/>
  <c r="BD123" i="33"/>
  <c r="BD124" i="33" s="1"/>
  <c r="BQ123" i="33"/>
  <c r="BQ124" i="33" s="1"/>
  <c r="BO123" i="33"/>
  <c r="BO124" i="33" s="1"/>
  <c r="CD123" i="33"/>
  <c r="CD124" i="33" s="1"/>
  <c r="AM123" i="33"/>
  <c r="AM124" i="33" s="1"/>
  <c r="AV123" i="33"/>
  <c r="AV124" i="33" s="1"/>
  <c r="AW123" i="33"/>
  <c r="AW124" i="33" s="1"/>
  <c r="AU123" i="33"/>
  <c r="AU124" i="33" s="1"/>
  <c r="CA123" i="33"/>
  <c r="CA124" i="33" s="1"/>
  <c r="BM123" i="33"/>
  <c r="BM124" i="33" s="1"/>
  <c r="BH123" i="33"/>
  <c r="BH124" i="33" s="1"/>
  <c r="BU123" i="33"/>
  <c r="BU124" i="33" s="1"/>
  <c r="BV123" i="33"/>
  <c r="BV124" i="33" s="1"/>
  <c r="BR123" i="33"/>
  <c r="BR124" i="33" s="1"/>
  <c r="BL123" i="33"/>
  <c r="BL124" i="33" s="1"/>
  <c r="AZ123" i="33"/>
  <c r="AZ124" i="33" s="1"/>
  <c r="AX123" i="33"/>
  <c r="AX124" i="33" s="1"/>
  <c r="W123" i="33"/>
  <c r="W124" i="33" s="1"/>
  <c r="CI123" i="33"/>
  <c r="CI124" i="33" s="1"/>
  <c r="CG123" i="33"/>
  <c r="CG124" i="33" s="1"/>
  <c r="R123" i="33"/>
  <c r="R124" i="33" s="1"/>
  <c r="AK123" i="33"/>
  <c r="AK124" i="33" s="1"/>
  <c r="BF123" i="33"/>
  <c r="BF124" i="33" s="1"/>
  <c r="AI123" i="33"/>
  <c r="AI124" i="33" s="1"/>
  <c r="AO123" i="33"/>
  <c r="AO124" i="33" s="1"/>
  <c r="X123" i="33"/>
  <c r="X124" i="33" s="1"/>
  <c r="AN123" i="33"/>
  <c r="AN124" i="33" s="1"/>
  <c r="Y123" i="33"/>
  <c r="Y124" i="33" s="1"/>
  <c r="S123" i="33"/>
  <c r="S124" i="33" s="1"/>
  <c r="AY123" i="33"/>
  <c r="AY124" i="33" s="1"/>
  <c r="CE123" i="33"/>
  <c r="CE124" i="33" s="1"/>
  <c r="BT123" i="33"/>
  <c r="BT124" i="33" s="1"/>
  <c r="BN123" i="33"/>
  <c r="BN124" i="33" s="1"/>
  <c r="CB123" i="33"/>
  <c r="CB124" i="33" s="1"/>
  <c r="CO123" i="33"/>
  <c r="CO124" i="33" s="1"/>
  <c r="CR123" i="33"/>
  <c r="CR124" i="33" s="1"/>
  <c r="CK123" i="33"/>
  <c r="CK124" i="33" s="1"/>
  <c r="BY123" i="33"/>
  <c r="BY124" i="33" s="1"/>
  <c r="BX123" i="33"/>
  <c r="BX124" i="33" s="1"/>
  <c r="BC123" i="33"/>
  <c r="BC124" i="33" s="1"/>
  <c r="BZ123" i="33"/>
  <c r="BZ124" i="33" s="1"/>
  <c r="CH123" i="33"/>
  <c r="CH124" i="33" s="1"/>
  <c r="T123" i="33"/>
  <c r="T124" i="33" s="1"/>
  <c r="V123" i="33"/>
  <c r="V124" i="33" s="1"/>
  <c r="CP123" i="33"/>
  <c r="CP124" i="33" s="1"/>
  <c r="AG123" i="33"/>
  <c r="AG124" i="33" s="1"/>
  <c r="AP123" i="33"/>
  <c r="AP124" i="33" s="1"/>
  <c r="CC123" i="33"/>
  <c r="CC124" i="33" s="1"/>
  <c r="AH123" i="33"/>
  <c r="AH124" i="33" s="1"/>
  <c r="AF123" i="33"/>
  <c r="AF124" i="33" s="1"/>
  <c r="AA123" i="33"/>
  <c r="AA124" i="33" s="1"/>
  <c r="BG123" i="33"/>
  <c r="BG124" i="33" s="1"/>
  <c r="CM123" i="33"/>
  <c r="CM124" i="33" s="1"/>
  <c r="CS123" i="33"/>
  <c r="CS124" i="33" s="1"/>
  <c r="CN123" i="33"/>
  <c r="CN124" i="33" s="1"/>
  <c r="AC123" i="33"/>
  <c r="AC124" i="33" s="1"/>
  <c r="AR123" i="33"/>
  <c r="AR124" i="33" s="1"/>
  <c r="AS123" i="33"/>
  <c r="AS124" i="33" s="1"/>
  <c r="Q123" i="33"/>
  <c r="BJ123" i="33"/>
  <c r="BJ124" i="33" s="1"/>
  <c r="AE123" i="33"/>
  <c r="AE124" i="33" s="1"/>
  <c r="BK123" i="33"/>
  <c r="BK124" i="33" s="1"/>
  <c r="CQ123" i="33"/>
  <c r="CQ124" i="33" s="1"/>
  <c r="U123" i="33"/>
  <c r="U124" i="33" s="1"/>
  <c r="AJ123" i="33"/>
  <c r="AJ124" i="33" s="1"/>
  <c r="CJ123" i="33"/>
  <c r="CJ124" i="33" s="1"/>
  <c r="AB123" i="33"/>
  <c r="AB124" i="33" s="1"/>
  <c r="CF123" i="33"/>
  <c r="CF124" i="33" s="1"/>
  <c r="BS123" i="33"/>
  <c r="BS124" i="33" s="1"/>
  <c r="BI123" i="33"/>
  <c r="BI124" i="33" s="1"/>
  <c r="CL123" i="33"/>
  <c r="CL124" i="33" s="1"/>
  <c r="Q124" i="33" l="1"/>
  <c r="O123" i="33"/>
  <c r="O124" i="33" l="1"/>
  <c r="BK125" i="33" l="1"/>
  <c r="BU125" i="33"/>
  <c r="CO125" i="33"/>
  <c r="BS125" i="33"/>
  <c r="W125" i="33"/>
  <c r="AX125" i="33"/>
  <c r="BV125" i="33"/>
  <c r="U125" i="33"/>
  <c r="AD125" i="33"/>
  <c r="CQ125" i="33"/>
  <c r="AY125" i="33"/>
  <c r="CD125" i="33"/>
  <c r="AN125" i="33"/>
  <c r="CK125" i="33"/>
  <c r="BA125" i="33"/>
  <c r="CA125" i="33"/>
  <c r="BJ125" i="33"/>
  <c r="AC125" i="33"/>
  <c r="BW125" i="33"/>
  <c r="CN125" i="33"/>
  <c r="AQ125" i="33"/>
  <c r="AB125" i="33"/>
  <c r="BG125" i="33"/>
  <c r="AT125" i="33"/>
  <c r="BC125" i="33"/>
  <c r="BX125" i="33"/>
  <c r="CF125" i="33"/>
  <c r="CJ125" i="33"/>
  <c r="BR125" i="33"/>
  <c r="AI125" i="33"/>
  <c r="BF125" i="33"/>
  <c r="AA125" i="33"/>
  <c r="BN125" i="33"/>
  <c r="BE125" i="33"/>
  <c r="T125" i="33"/>
  <c r="AO125" i="33"/>
  <c r="AU125" i="33"/>
  <c r="AL125" i="33"/>
  <c r="BP125" i="33"/>
  <c r="CI125" i="33"/>
  <c r="AM125" i="33"/>
  <c r="AJ125" i="33"/>
  <c r="BD125" i="33"/>
  <c r="Y125" i="33"/>
  <c r="CC125" i="33"/>
  <c r="BI125" i="33"/>
  <c r="AP125" i="33"/>
  <c r="CM125" i="33"/>
  <c r="BH125" i="33"/>
  <c r="AR125" i="33"/>
  <c r="AS125" i="33"/>
  <c r="BY125" i="33"/>
  <c r="AF125" i="33"/>
  <c r="BM125" i="33"/>
  <c r="BL125" i="33"/>
  <c r="AK125" i="33"/>
  <c r="S125" i="33"/>
  <c r="CL125" i="33"/>
  <c r="Z125" i="33"/>
  <c r="R125" i="33"/>
  <c r="BO125" i="33"/>
  <c r="CR125" i="33"/>
  <c r="AH125" i="33"/>
  <c r="CS125" i="33"/>
  <c r="CH125" i="33"/>
  <c r="BT125" i="33"/>
  <c r="AV125" i="33"/>
  <c r="CE125" i="33"/>
  <c r="BB125" i="33"/>
  <c r="BZ125" i="33"/>
  <c r="X125" i="33"/>
  <c r="CP125" i="33"/>
  <c r="V125" i="33"/>
  <c r="AG125" i="33"/>
  <c r="AE125" i="33"/>
  <c r="AZ125" i="33"/>
  <c r="CG125" i="33"/>
  <c r="CB125" i="33"/>
  <c r="BQ125" i="33"/>
  <c r="AW125" i="33"/>
  <c r="Q125" i="33"/>
  <c r="O125" i="33" l="1"/>
  <c r="M125" i="33"/>
  <c r="L125" i="33"/>
  <c r="L124" i="33"/>
  <c r="L126" i="33"/>
  <c r="L123" i="33"/>
  <c r="M123" i="33" l="1"/>
  <c r="D123" i="33" s="1"/>
  <c r="E123" i="33" l="1"/>
  <c r="F123" i="33"/>
  <c r="H128" i="33" l="1"/>
  <c r="H129" i="33" s="1"/>
  <c r="K128" i="33" l="1"/>
  <c r="H130" i="33"/>
  <c r="K129" i="33"/>
  <c r="H131" i="33" l="1"/>
  <c r="K131" i="33" s="1"/>
  <c r="K130" i="33"/>
  <c r="AV128" i="33" l="1"/>
  <c r="AV129" i="33" s="1"/>
  <c r="BH128" i="33"/>
  <c r="BH129" i="33" s="1"/>
  <c r="AZ128" i="33"/>
  <c r="AZ129" i="33" s="1"/>
  <c r="Z128" i="33"/>
  <c r="Z129" i="33" s="1"/>
  <c r="CA128" i="33"/>
  <c r="CA129" i="33" s="1"/>
  <c r="CG128" i="33"/>
  <c r="CG129" i="33" s="1"/>
  <c r="CD128" i="33"/>
  <c r="CD129" i="33" s="1"/>
  <c r="BO128" i="33"/>
  <c r="BO129" i="33" s="1"/>
  <c r="BS128" i="33"/>
  <c r="BS129" i="33" s="1"/>
  <c r="V128" i="33"/>
  <c r="V129" i="33" s="1"/>
  <c r="CE128" i="33"/>
  <c r="CE129" i="33" s="1"/>
  <c r="BW128" i="33"/>
  <c r="BW129" i="33" s="1"/>
  <c r="AF128" i="33"/>
  <c r="AF129" i="33" s="1"/>
  <c r="CN128" i="33"/>
  <c r="CN129" i="33" s="1"/>
  <c r="AP128" i="33"/>
  <c r="AP129" i="33" s="1"/>
  <c r="BC128" i="33"/>
  <c r="BC129" i="33" s="1"/>
  <c r="AD128" i="33"/>
  <c r="AD129" i="33" s="1"/>
  <c r="BY128" i="33"/>
  <c r="BY129" i="33" s="1"/>
  <c r="AA128" i="33"/>
  <c r="AA129" i="33" s="1"/>
  <c r="X128" i="33"/>
  <c r="X129" i="33" s="1"/>
  <c r="CM128" i="33"/>
  <c r="CM129" i="33" s="1"/>
  <c r="S128" i="33"/>
  <c r="S129" i="33" s="1"/>
  <c r="R128" i="33"/>
  <c r="R129" i="33" s="1"/>
  <c r="CL128" i="33"/>
  <c r="CL129" i="33" s="1"/>
  <c r="BX128" i="33"/>
  <c r="BX129" i="33" s="1"/>
  <c r="AC128" i="33"/>
  <c r="AC129" i="33" s="1"/>
  <c r="BT128" i="33"/>
  <c r="BT129" i="33" s="1"/>
  <c r="AX128" i="33"/>
  <c r="AX129" i="33" s="1"/>
  <c r="AB128" i="33"/>
  <c r="AB129" i="33" s="1"/>
  <c r="CS128" i="33"/>
  <c r="CS129" i="33" s="1"/>
  <c r="CQ128" i="33"/>
  <c r="CQ129" i="33" s="1"/>
  <c r="CC128" i="33"/>
  <c r="CC129" i="33" s="1"/>
  <c r="BN128" i="33"/>
  <c r="BN129" i="33" s="1"/>
  <c r="BJ128" i="33"/>
  <c r="BJ129" i="33" s="1"/>
  <c r="BV128" i="33"/>
  <c r="BV129" i="33" s="1"/>
  <c r="CO128" i="33"/>
  <c r="CO129" i="33" s="1"/>
  <c r="U128" i="33"/>
  <c r="U129" i="33" s="1"/>
  <c r="AT128" i="33"/>
  <c r="AT129" i="33" s="1"/>
  <c r="CI128" i="33"/>
  <c r="CI129" i="33" s="1"/>
  <c r="BB128" i="33"/>
  <c r="BB129" i="33" s="1"/>
  <c r="AW128" i="33"/>
  <c r="AW129" i="33" s="1"/>
  <c r="AE128" i="33"/>
  <c r="AE129" i="33" s="1"/>
  <c r="AK128" i="33"/>
  <c r="AK129" i="33" s="1"/>
  <c r="AY128" i="33"/>
  <c r="AY129" i="33" s="1"/>
  <c r="CB128" i="33"/>
  <c r="CB129" i="33" s="1"/>
  <c r="CF128" i="33"/>
  <c r="CF129" i="33" s="1"/>
  <c r="AL128" i="33"/>
  <c r="AL129" i="33" s="1"/>
  <c r="CJ128" i="33"/>
  <c r="CJ129" i="33" s="1"/>
  <c r="AS128" i="33"/>
  <c r="AS129" i="33" s="1"/>
  <c r="AI128" i="33"/>
  <c r="AI129" i="33" s="1"/>
  <c r="CH128" i="33"/>
  <c r="CH129" i="33" s="1"/>
  <c r="AQ128" i="33"/>
  <c r="AQ129" i="33" s="1"/>
  <c r="BP128" i="33"/>
  <c r="BP129" i="33" s="1"/>
  <c r="CR128" i="33"/>
  <c r="CR129" i="33" s="1"/>
  <c r="Y128" i="33"/>
  <c r="Y129" i="33" s="1"/>
  <c r="BA128" i="33"/>
  <c r="BA129" i="33" s="1"/>
  <c r="T128" i="33"/>
  <c r="T129" i="33" s="1"/>
  <c r="AU128" i="33"/>
  <c r="AU129" i="33" s="1"/>
  <c r="AG128" i="33"/>
  <c r="AG129" i="33" s="1"/>
  <c r="BI128" i="33"/>
  <c r="BI129" i="33" s="1"/>
  <c r="W128" i="33"/>
  <c r="W129" i="33" s="1"/>
  <c r="BQ128" i="33"/>
  <c r="BQ129" i="33" s="1"/>
  <c r="BF128" i="33"/>
  <c r="BF129" i="33" s="1"/>
  <c r="AN128" i="33"/>
  <c r="AN129" i="33" s="1"/>
  <c r="BE128" i="33"/>
  <c r="BE129" i="33" s="1"/>
  <c r="AM128" i="33"/>
  <c r="AM129" i="33" s="1"/>
  <c r="CP128" i="33"/>
  <c r="CP129" i="33" s="1"/>
  <c r="BG128" i="33"/>
  <c r="BG129" i="33" s="1"/>
  <c r="BM128" i="33"/>
  <c r="BM129" i="33" s="1"/>
  <c r="BR128" i="33"/>
  <c r="BR129" i="33" s="1"/>
  <c r="CK128" i="33"/>
  <c r="CK129" i="33" s="1"/>
  <c r="BZ128" i="33"/>
  <c r="BZ129" i="33" s="1"/>
  <c r="BK128" i="33"/>
  <c r="BK129" i="33" s="1"/>
  <c r="AJ128" i="33"/>
  <c r="AJ129" i="33" s="1"/>
  <c r="AO128" i="33"/>
  <c r="AO129" i="33" s="1"/>
  <c r="AR128" i="33"/>
  <c r="AR129" i="33" s="1"/>
  <c r="Q128" i="33"/>
  <c r="BL128" i="33"/>
  <c r="BL129" i="33" s="1"/>
  <c r="AH128" i="33"/>
  <c r="AH129" i="33" s="1"/>
  <c r="BU128" i="33"/>
  <c r="BU129" i="33" s="1"/>
  <c r="BD128" i="33"/>
  <c r="BD129" i="33" s="1"/>
  <c r="O128" i="33" l="1"/>
  <c r="Q129" i="33"/>
  <c r="O129" i="33" l="1"/>
  <c r="CA130" i="33" l="1"/>
  <c r="R130" i="33"/>
  <c r="CG130" i="33"/>
  <c r="Z130" i="33"/>
  <c r="AV130" i="33"/>
  <c r="BO130" i="33"/>
  <c r="BW130" i="33"/>
  <c r="AZ130" i="33"/>
  <c r="CN130" i="33"/>
  <c r="AD130" i="33"/>
  <c r="BS130" i="33"/>
  <c r="AA130" i="33"/>
  <c r="CM130" i="33"/>
  <c r="BC130" i="33"/>
  <c r="CE130" i="33"/>
  <c r="V130" i="33"/>
  <c r="CD130" i="33"/>
  <c r="S130" i="33"/>
  <c r="AF130" i="33"/>
  <c r="X130" i="33"/>
  <c r="AP130" i="33"/>
  <c r="BH130" i="33"/>
  <c r="BY130" i="33"/>
  <c r="AE130" i="33"/>
  <c r="CR130" i="33"/>
  <c r="BB130" i="33"/>
  <c r="CB130" i="33"/>
  <c r="BF130" i="33"/>
  <c r="AX130" i="33"/>
  <c r="BT130" i="33"/>
  <c r="CQ130" i="33"/>
  <c r="BL130" i="33"/>
  <c r="AO130" i="33"/>
  <c r="AI130" i="33"/>
  <c r="AG130" i="33"/>
  <c r="BM130" i="33"/>
  <c r="AN130" i="33"/>
  <c r="T130" i="33"/>
  <c r="AY130" i="33"/>
  <c r="AR130" i="33"/>
  <c r="BP130" i="33"/>
  <c r="AL130" i="33"/>
  <c r="BE130" i="33"/>
  <c r="CF130" i="33"/>
  <c r="CK130" i="33"/>
  <c r="U130" i="33"/>
  <c r="CI130" i="33"/>
  <c r="AC130" i="33"/>
  <c r="BX130" i="33"/>
  <c r="BN130" i="33"/>
  <c r="AT130" i="33"/>
  <c r="AB130" i="33"/>
  <c r="AM130" i="33"/>
  <c r="AH130" i="33"/>
  <c r="AS130" i="33"/>
  <c r="CL130" i="33"/>
  <c r="AQ130" i="33"/>
  <c r="BU130" i="33"/>
  <c r="AW130" i="33"/>
  <c r="AK130" i="33"/>
  <c r="BZ130" i="33"/>
  <c r="CO130" i="33"/>
  <c r="BA130" i="33"/>
  <c r="CS130" i="33"/>
  <c r="BR130" i="33"/>
  <c r="AJ130" i="33"/>
  <c r="BG130" i="33"/>
  <c r="BJ130" i="33"/>
  <c r="CP130" i="33"/>
  <c r="BD130" i="33"/>
  <c r="AU130" i="33"/>
  <c r="BI130" i="33"/>
  <c r="Y130" i="33"/>
  <c r="BK130" i="33"/>
  <c r="CH130" i="33"/>
  <c r="W130" i="33"/>
  <c r="CC130" i="33"/>
  <c r="BQ130" i="33"/>
  <c r="CJ130" i="33"/>
  <c r="BV130" i="33"/>
  <c r="Q130" i="33"/>
  <c r="M130" i="33" l="1"/>
  <c r="O130" i="33"/>
  <c r="L129" i="33"/>
  <c r="L128" i="33"/>
  <c r="L131" i="33"/>
  <c r="L130" i="33"/>
  <c r="M128" i="33" l="1"/>
  <c r="F128" i="33" l="1"/>
  <c r="D128" i="33"/>
  <c r="E128" i="33"/>
  <c r="H133" i="33" l="1"/>
  <c r="H134" i="33" l="1"/>
  <c r="K133" i="33"/>
  <c r="H135" i="33" l="1"/>
  <c r="K134" i="33"/>
  <c r="H136" i="33" l="1"/>
  <c r="K136" i="33" s="1"/>
  <c r="K135" i="33"/>
  <c r="AR133" i="33" l="1"/>
  <c r="AR134" i="33" s="1"/>
  <c r="BX133" i="33"/>
  <c r="BX134" i="33" s="1"/>
  <c r="AI133" i="33"/>
  <c r="AI134" i="33" s="1"/>
  <c r="AP133" i="33"/>
  <c r="AP134" i="33" s="1"/>
  <c r="AQ133" i="33"/>
  <c r="AQ134" i="33" s="1"/>
  <c r="AX133" i="33"/>
  <c r="AX134" i="33" s="1"/>
  <c r="BS133" i="33"/>
  <c r="BS134" i="33" s="1"/>
  <c r="AO133" i="33"/>
  <c r="AO134" i="33" s="1"/>
  <c r="AT133" i="33"/>
  <c r="AT134" i="33" s="1"/>
  <c r="AB133" i="33"/>
  <c r="AB134" i="33" s="1"/>
  <c r="CC133" i="33"/>
  <c r="CC134" i="33" s="1"/>
  <c r="CM133" i="33"/>
  <c r="CM134" i="33" s="1"/>
  <c r="CR133" i="33"/>
  <c r="CR134" i="33" s="1"/>
  <c r="CG133" i="33"/>
  <c r="CG134" i="33" s="1"/>
  <c r="V133" i="33"/>
  <c r="V134" i="33" s="1"/>
  <c r="Y133" i="33"/>
  <c r="Y134" i="33" s="1"/>
  <c r="BM133" i="33"/>
  <c r="BM134" i="33" s="1"/>
  <c r="AV133" i="33"/>
  <c r="AV134" i="33" s="1"/>
  <c r="CB133" i="33"/>
  <c r="CB134" i="33" s="1"/>
  <c r="BB133" i="33"/>
  <c r="BB134" i="33" s="1"/>
  <c r="AW133" i="33"/>
  <c r="AW134" i="33" s="1"/>
  <c r="BJ133" i="33"/>
  <c r="BJ134" i="33" s="1"/>
  <c r="BE133" i="33"/>
  <c r="BE134" i="33" s="1"/>
  <c r="CS133" i="33"/>
  <c r="CS134" i="33" s="1"/>
  <c r="AA133" i="33"/>
  <c r="AA134" i="33" s="1"/>
  <c r="BN133" i="33"/>
  <c r="BN134" i="33" s="1"/>
  <c r="CA133" i="33"/>
  <c r="CA134" i="33" s="1"/>
  <c r="X133" i="33"/>
  <c r="X134" i="33" s="1"/>
  <c r="BO133" i="33"/>
  <c r="BO134" i="33" s="1"/>
  <c r="BW133" i="33"/>
  <c r="BW134" i="33" s="1"/>
  <c r="AY133" i="33"/>
  <c r="AY134" i="33" s="1"/>
  <c r="CH133" i="33"/>
  <c r="CH134" i="33" s="1"/>
  <c r="CK133" i="33"/>
  <c r="CK134" i="33" s="1"/>
  <c r="AF133" i="33"/>
  <c r="AF134" i="33" s="1"/>
  <c r="R133" i="33"/>
  <c r="R134" i="33" s="1"/>
  <c r="S133" i="33"/>
  <c r="S134" i="33" s="1"/>
  <c r="Q133" i="33"/>
  <c r="AH133" i="33"/>
  <c r="AH134" i="33" s="1"/>
  <c r="T133" i="33"/>
  <c r="T134" i="33" s="1"/>
  <c r="AZ133" i="33"/>
  <c r="AZ134" i="33" s="1"/>
  <c r="CF133" i="33"/>
  <c r="CF134" i="33" s="1"/>
  <c r="BI133" i="33"/>
  <c r="BI134" i="33" s="1"/>
  <c r="BC133" i="33"/>
  <c r="BC134" i="33" s="1"/>
  <c r="BQ133" i="33"/>
  <c r="BQ134" i="33" s="1"/>
  <c r="BK133" i="33"/>
  <c r="BK134" i="33" s="1"/>
  <c r="U133" i="33"/>
  <c r="U134" i="33" s="1"/>
  <c r="BA133" i="33"/>
  <c r="BA134" i="33" s="1"/>
  <c r="AS133" i="33"/>
  <c r="AS134" i="33" s="1"/>
  <c r="AM133" i="33"/>
  <c r="AM134" i="33" s="1"/>
  <c r="BD133" i="33"/>
  <c r="BD134" i="33" s="1"/>
  <c r="CJ133" i="33"/>
  <c r="CJ134" i="33" s="1"/>
  <c r="BV133" i="33"/>
  <c r="BV134" i="33" s="1"/>
  <c r="BZ133" i="33"/>
  <c r="BZ134" i="33" s="1"/>
  <c r="CN133" i="33"/>
  <c r="CN134" i="33" s="1"/>
  <c r="BG133" i="33"/>
  <c r="BG134" i="33" s="1"/>
  <c r="BL133" i="33"/>
  <c r="BL134" i="33" s="1"/>
  <c r="CI133" i="33"/>
  <c r="CI134" i="33" s="1"/>
  <c r="Z133" i="33"/>
  <c r="Z134" i="33" s="1"/>
  <c r="BP133" i="33"/>
  <c r="BP134" i="33" s="1"/>
  <c r="AD133" i="33"/>
  <c r="AD134" i="33" s="1"/>
  <c r="CE133" i="33"/>
  <c r="CE134" i="33" s="1"/>
  <c r="AN133" i="33"/>
  <c r="AN134" i="33" s="1"/>
  <c r="BT133" i="33"/>
  <c r="BT134" i="33" s="1"/>
  <c r="AC133" i="33"/>
  <c r="AC134" i="33" s="1"/>
  <c r="W133" i="33"/>
  <c r="W134" i="33" s="1"/>
  <c r="AK133" i="33"/>
  <c r="AK134" i="33" s="1"/>
  <c r="AE133" i="33"/>
  <c r="AE134" i="33" s="1"/>
  <c r="BF133" i="33"/>
  <c r="BF134" i="33" s="1"/>
  <c r="AU133" i="33"/>
  <c r="AU134" i="33" s="1"/>
  <c r="AL133" i="33"/>
  <c r="AL134" i="33" s="1"/>
  <c r="BR133" i="33"/>
  <c r="BR134" i="33" s="1"/>
  <c r="BU133" i="33"/>
  <c r="BU134" i="33" s="1"/>
  <c r="CL133" i="33"/>
  <c r="CL134" i="33" s="1"/>
  <c r="CD133" i="33"/>
  <c r="CD134" i="33" s="1"/>
  <c r="BH133" i="33"/>
  <c r="BH134" i="33" s="1"/>
  <c r="CP133" i="33"/>
  <c r="CP134" i="33" s="1"/>
  <c r="BY133" i="33"/>
  <c r="BY134" i="33" s="1"/>
  <c r="CO133" i="33"/>
  <c r="CO134" i="33" s="1"/>
  <c r="CQ133" i="33"/>
  <c r="CQ134" i="33" s="1"/>
  <c r="AJ133" i="33"/>
  <c r="AJ134" i="33" s="1"/>
  <c r="AG133" i="33"/>
  <c r="AG134" i="33" s="1"/>
  <c r="Q134" i="33" l="1"/>
  <c r="O133" i="33"/>
  <c r="O134" i="33" l="1"/>
  <c r="BG135" i="33" l="1"/>
  <c r="AQ135" i="33"/>
  <c r="X135" i="33"/>
  <c r="AB135" i="33"/>
  <c r="AD135" i="33"/>
  <c r="BB135" i="33"/>
  <c r="AY135" i="33"/>
  <c r="AG135" i="33"/>
  <c r="AZ135" i="33"/>
  <c r="AH135" i="33"/>
  <c r="AP135" i="33"/>
  <c r="CB135" i="33"/>
  <c r="BZ135" i="33"/>
  <c r="AK135" i="33"/>
  <c r="BX135" i="33"/>
  <c r="CR135" i="33"/>
  <c r="AR135" i="33"/>
  <c r="AM135" i="33"/>
  <c r="CE135" i="33"/>
  <c r="AI135" i="33"/>
  <c r="BD135" i="33"/>
  <c r="CI135" i="33"/>
  <c r="AJ135" i="33"/>
  <c r="Y135" i="33"/>
  <c r="BP135" i="33"/>
  <c r="BV135" i="33"/>
  <c r="V135" i="33"/>
  <c r="AU135" i="33"/>
  <c r="AO135" i="33"/>
  <c r="CJ135" i="33"/>
  <c r="S135" i="33"/>
  <c r="AN135" i="33"/>
  <c r="BW135" i="33"/>
  <c r="CO135" i="33"/>
  <c r="W135" i="33"/>
  <c r="CH135" i="33"/>
  <c r="CG135" i="33"/>
  <c r="BH135" i="33"/>
  <c r="CC135" i="33"/>
  <c r="BO135" i="33"/>
  <c r="Z135" i="33"/>
  <c r="CQ135" i="33"/>
  <c r="CL135" i="33"/>
  <c r="U135" i="33"/>
  <c r="CS135" i="33"/>
  <c r="AE135" i="33"/>
  <c r="BF135" i="33"/>
  <c r="BA135" i="33"/>
  <c r="BJ135" i="33"/>
  <c r="AW135" i="33"/>
  <c r="BR135" i="33"/>
  <c r="BI135" i="33"/>
  <c r="CF135" i="33"/>
  <c r="BU135" i="33"/>
  <c r="CP135" i="33"/>
  <c r="T135" i="33"/>
  <c r="AF135" i="33"/>
  <c r="CK135" i="33"/>
  <c r="BT135" i="33"/>
  <c r="BC135" i="33"/>
  <c r="BN135" i="33"/>
  <c r="BL135" i="33"/>
  <c r="BE135" i="33"/>
  <c r="BQ135" i="33"/>
  <c r="R135" i="33"/>
  <c r="CN135" i="33"/>
  <c r="CM135" i="33"/>
  <c r="AV135" i="33"/>
  <c r="BY135" i="33"/>
  <c r="BM135" i="33"/>
  <c r="AS135" i="33"/>
  <c r="AL135" i="33"/>
  <c r="CA135" i="33"/>
  <c r="AX135" i="33"/>
  <c r="CD135" i="33"/>
  <c r="BK135" i="33"/>
  <c r="AT135" i="33"/>
  <c r="AC135" i="33"/>
  <c r="BS135" i="33"/>
  <c r="AA135" i="33"/>
  <c r="Q135" i="33"/>
  <c r="O135" i="33" l="1"/>
  <c r="M135" i="33"/>
  <c r="L133" i="33"/>
  <c r="L134" i="33"/>
  <c r="L135" i="33"/>
  <c r="L136" i="33"/>
  <c r="M133" i="33" l="1"/>
  <c r="F133" i="33" l="1"/>
  <c r="E133" i="33"/>
  <c r="D133" i="33"/>
  <c r="H138" i="33" l="1"/>
  <c r="H139" i="33" l="1"/>
  <c r="K138" i="33"/>
  <c r="H140" i="33" l="1"/>
  <c r="K139" i="33"/>
  <c r="H141" i="33" l="1"/>
  <c r="K141" i="33" s="1"/>
  <c r="K140" i="33"/>
  <c r="AQ138" i="33" l="1"/>
  <c r="AQ139" i="33" s="1"/>
  <c r="CI138" i="33"/>
  <c r="CI139" i="33" s="1"/>
  <c r="BM138" i="33"/>
  <c r="BM139" i="33" s="1"/>
  <c r="CK138" i="33"/>
  <c r="CK139" i="33" s="1"/>
  <c r="BG138" i="33"/>
  <c r="BG139" i="33" s="1"/>
  <c r="AB138" i="33"/>
  <c r="AB139" i="33" s="1"/>
  <c r="CN138" i="33"/>
  <c r="CN139" i="33" s="1"/>
  <c r="BR138" i="33"/>
  <c r="BR139" i="33" s="1"/>
  <c r="BY138" i="33"/>
  <c r="BY139" i="33" s="1"/>
  <c r="CE138" i="33"/>
  <c r="CE139" i="33" s="1"/>
  <c r="CF138" i="33"/>
  <c r="CF139" i="33" s="1"/>
  <c r="W138" i="33"/>
  <c r="W139" i="33" s="1"/>
  <c r="AC138" i="33"/>
  <c r="AC139" i="33" s="1"/>
  <c r="CA138" i="33"/>
  <c r="CA139" i="33" s="1"/>
  <c r="CC138" i="33"/>
  <c r="CC139" i="33" s="1"/>
  <c r="BQ138" i="33"/>
  <c r="BQ139" i="33" s="1"/>
  <c r="Z138" i="33"/>
  <c r="Z139" i="33" s="1"/>
  <c r="Y138" i="33"/>
  <c r="Y139" i="33" s="1"/>
  <c r="AX138" i="33"/>
  <c r="AX139" i="33" s="1"/>
  <c r="CP138" i="33"/>
  <c r="CP139" i="33" s="1"/>
  <c r="CD138" i="33"/>
  <c r="CD139" i="33" s="1"/>
  <c r="AN138" i="33"/>
  <c r="AN139" i="33" s="1"/>
  <c r="BD138" i="33"/>
  <c r="BD139" i="33" s="1"/>
  <c r="AJ138" i="33"/>
  <c r="AJ139" i="33" s="1"/>
  <c r="BK138" i="33"/>
  <c r="BK139" i="33" s="1"/>
  <c r="BN138" i="33"/>
  <c r="BN139" i="33" s="1"/>
  <c r="BF138" i="33"/>
  <c r="BF139" i="33" s="1"/>
  <c r="CH138" i="33"/>
  <c r="CH139" i="33" s="1"/>
  <c r="BS138" i="33"/>
  <c r="BS139" i="33" s="1"/>
  <c r="U138" i="33"/>
  <c r="U139" i="33" s="1"/>
  <c r="X138" i="33"/>
  <c r="X139" i="33" s="1"/>
  <c r="BV138" i="33"/>
  <c r="BV139" i="33" s="1"/>
  <c r="AK138" i="33"/>
  <c r="AK139" i="33" s="1"/>
  <c r="AA138" i="33"/>
  <c r="AA139" i="33" s="1"/>
  <c r="BB138" i="33"/>
  <c r="BB139" i="33" s="1"/>
  <c r="AD138" i="33"/>
  <c r="AD139" i="33" s="1"/>
  <c r="CL138" i="33"/>
  <c r="CL139" i="33" s="1"/>
  <c r="BP138" i="33"/>
  <c r="BP139" i="33" s="1"/>
  <c r="AF138" i="33"/>
  <c r="AF139" i="33" s="1"/>
  <c r="AP138" i="33"/>
  <c r="AP139" i="33" s="1"/>
  <c r="BE138" i="33"/>
  <c r="BE139" i="33" s="1"/>
  <c r="BO138" i="33"/>
  <c r="BO139" i="33" s="1"/>
  <c r="CQ138" i="33"/>
  <c r="CQ139" i="33" s="1"/>
  <c r="AG138" i="33"/>
  <c r="AG139" i="33" s="1"/>
  <c r="CG138" i="33"/>
  <c r="CG139" i="33" s="1"/>
  <c r="AS138" i="33"/>
  <c r="AS139" i="33" s="1"/>
  <c r="AV138" i="33"/>
  <c r="AV139" i="33" s="1"/>
  <c r="AM138" i="33"/>
  <c r="AM139" i="33" s="1"/>
  <c r="R138" i="33"/>
  <c r="R139" i="33" s="1"/>
  <c r="V138" i="33"/>
  <c r="V139" i="33" s="1"/>
  <c r="BX138" i="33"/>
  <c r="BX139" i="33" s="1"/>
  <c r="CB138" i="33"/>
  <c r="CB139" i="33" s="1"/>
  <c r="BJ138" i="33"/>
  <c r="BJ139" i="33" s="1"/>
  <c r="CM138" i="33"/>
  <c r="CM139" i="33" s="1"/>
  <c r="CS138" i="33"/>
  <c r="CS139" i="33" s="1"/>
  <c r="BW138" i="33"/>
  <c r="BW139" i="33" s="1"/>
  <c r="BH138" i="33"/>
  <c r="BH139" i="33" s="1"/>
  <c r="S138" i="33"/>
  <c r="S139" i="33" s="1"/>
  <c r="BT138" i="33"/>
  <c r="BT139" i="33" s="1"/>
  <c r="AW138" i="33"/>
  <c r="AW139" i="33" s="1"/>
  <c r="AY138" i="33"/>
  <c r="AY139" i="33" s="1"/>
  <c r="BI138" i="33"/>
  <c r="BI139" i="33" s="1"/>
  <c r="AT138" i="33"/>
  <c r="AT139" i="33" s="1"/>
  <c r="BZ138" i="33"/>
  <c r="BZ139" i="33" s="1"/>
  <c r="AZ138" i="33"/>
  <c r="AZ139" i="33" s="1"/>
  <c r="CO138" i="33"/>
  <c r="CO139" i="33" s="1"/>
  <c r="AL138" i="33"/>
  <c r="AL139" i="33" s="1"/>
  <c r="AO138" i="33"/>
  <c r="AO139" i="33" s="1"/>
  <c r="AI138" i="33"/>
  <c r="AI139" i="33" s="1"/>
  <c r="BA138" i="33"/>
  <c r="BA139" i="33" s="1"/>
  <c r="BL138" i="33"/>
  <c r="BL139" i="33" s="1"/>
  <c r="AU138" i="33"/>
  <c r="AU139" i="33" s="1"/>
  <c r="AE138" i="33"/>
  <c r="AE139" i="33" s="1"/>
  <c r="BC138" i="33"/>
  <c r="BC139" i="33" s="1"/>
  <c r="BU138" i="33"/>
  <c r="BU139" i="33" s="1"/>
  <c r="CR138" i="33"/>
  <c r="CR139" i="33" s="1"/>
  <c r="CJ138" i="33"/>
  <c r="CJ139" i="33" s="1"/>
  <c r="AH138" i="33"/>
  <c r="AH139" i="33" s="1"/>
  <c r="Q138" i="33"/>
  <c r="AR138" i="33"/>
  <c r="AR139" i="33" s="1"/>
  <c r="T138" i="33"/>
  <c r="T139" i="33" s="1"/>
  <c r="O138" i="33" l="1"/>
  <c r="Q139" i="33"/>
  <c r="O139" i="33" l="1"/>
  <c r="BG140" i="33" l="1"/>
  <c r="AB140" i="33"/>
  <c r="CA140" i="33"/>
  <c r="BM140" i="33"/>
  <c r="CC140" i="33"/>
  <c r="W140" i="33"/>
  <c r="BQ140" i="33"/>
  <c r="CK140" i="33"/>
  <c r="BR140" i="33"/>
  <c r="CF140" i="33"/>
  <c r="Y140" i="33"/>
  <c r="CI140" i="33"/>
  <c r="AC140" i="33"/>
  <c r="AQ140" i="33"/>
  <c r="CE140" i="33"/>
  <c r="BY140" i="33"/>
  <c r="Z140" i="33"/>
  <c r="CN140" i="33"/>
  <c r="BV140" i="33"/>
  <c r="CJ140" i="33"/>
  <c r="AM140" i="33"/>
  <c r="CR140" i="33"/>
  <c r="CQ140" i="33"/>
  <c r="BF140" i="33"/>
  <c r="BO140" i="33"/>
  <c r="AZ140" i="33"/>
  <c r="AW140" i="33"/>
  <c r="AA140" i="33"/>
  <c r="AF140" i="33"/>
  <c r="AY140" i="33"/>
  <c r="CB140" i="33"/>
  <c r="AU140" i="33"/>
  <c r="AG140" i="33"/>
  <c r="X140" i="33"/>
  <c r="R140" i="33"/>
  <c r="AP140" i="33"/>
  <c r="CD140" i="33"/>
  <c r="BI140" i="33"/>
  <c r="BU140" i="33"/>
  <c r="BK140" i="33"/>
  <c r="AS140" i="33"/>
  <c r="AL140" i="33"/>
  <c r="AT140" i="33"/>
  <c r="AN140" i="33"/>
  <c r="AH140" i="33"/>
  <c r="BN140" i="33"/>
  <c r="AR140" i="33"/>
  <c r="CM140" i="33"/>
  <c r="AE140" i="33"/>
  <c r="BL140" i="33"/>
  <c r="AI140" i="33"/>
  <c r="BS140" i="33"/>
  <c r="AO140" i="33"/>
  <c r="BB140" i="33"/>
  <c r="BH140" i="33"/>
  <c r="BW140" i="33"/>
  <c r="CG140" i="33"/>
  <c r="AV140" i="33"/>
  <c r="CS140" i="33"/>
  <c r="AK140" i="33"/>
  <c r="AJ140" i="33"/>
  <c r="CO140" i="33"/>
  <c r="BD140" i="33"/>
  <c r="BT140" i="33"/>
  <c r="T140" i="33"/>
  <c r="AX140" i="33"/>
  <c r="BX140" i="33"/>
  <c r="V140" i="33"/>
  <c r="CP140" i="33"/>
  <c r="BJ140" i="33"/>
  <c r="AD140" i="33"/>
  <c r="BE140" i="33"/>
  <c r="BC140" i="33"/>
  <c r="CL140" i="33"/>
  <c r="CH140" i="33"/>
  <c r="U140" i="33"/>
  <c r="BA140" i="33"/>
  <c r="S140" i="33"/>
  <c r="BZ140" i="33"/>
  <c r="BP140" i="33"/>
  <c r="Q140" i="33"/>
  <c r="M140" i="33" l="1"/>
  <c r="O140" i="33"/>
  <c r="L141" i="33"/>
  <c r="L138" i="33"/>
  <c r="L139" i="33"/>
  <c r="L140" i="33"/>
  <c r="M138" i="33" l="1"/>
  <c r="F138" i="33" l="1"/>
  <c r="E138" i="33"/>
  <c r="D138" i="33"/>
  <c r="H143" i="33" l="1"/>
  <c r="H161" i="33" l="1"/>
  <c r="H144" i="33"/>
  <c r="G13" i="33"/>
  <c r="R92" i="33"/>
  <c r="K143" i="33"/>
  <c r="E161" i="33" l="1"/>
  <c r="H162" i="33"/>
  <c r="H163" i="33" s="1"/>
  <c r="H164" i="33" s="1"/>
  <c r="B150" i="33"/>
  <c r="R93" i="33"/>
  <c r="H145" i="33"/>
  <c r="K144" i="33"/>
  <c r="B151" i="33" s="1"/>
  <c r="I157" i="33" l="1"/>
  <c r="C14" i="33"/>
  <c r="I156" i="33"/>
  <c r="B14" i="33"/>
  <c r="R94" i="33"/>
  <c r="H146" i="33"/>
  <c r="K145" i="33"/>
  <c r="R95" i="33" l="1"/>
  <c r="K146" i="33"/>
  <c r="BW143" i="33" s="1"/>
  <c r="BW144" i="33" s="1"/>
  <c r="B152" i="33"/>
  <c r="I161" i="33"/>
  <c r="I162" i="33"/>
  <c r="CH143" i="33" l="1"/>
  <c r="CH144" i="33" s="1"/>
  <c r="S143" i="33"/>
  <c r="S144" i="33" s="1"/>
  <c r="BE143" i="33"/>
  <c r="BE144" i="33" s="1"/>
  <c r="BY143" i="33"/>
  <c r="BY144" i="33" s="1"/>
  <c r="AA143" i="33"/>
  <c r="AA144" i="33" s="1"/>
  <c r="BI143" i="33"/>
  <c r="BI144" i="33" s="1"/>
  <c r="BQ143" i="33"/>
  <c r="BQ144" i="33" s="1"/>
  <c r="AD143" i="33"/>
  <c r="AD144" i="33" s="1"/>
  <c r="BP143" i="33"/>
  <c r="BP144" i="33" s="1"/>
  <c r="Y143" i="33"/>
  <c r="Y144" i="33" s="1"/>
  <c r="BH143" i="33"/>
  <c r="BH144" i="33" s="1"/>
  <c r="CL143" i="33"/>
  <c r="CL144" i="33" s="1"/>
  <c r="CR143" i="33"/>
  <c r="CR144" i="33" s="1"/>
  <c r="R143" i="33"/>
  <c r="R144" i="33" s="1"/>
  <c r="U143" i="33"/>
  <c r="U144" i="33" s="1"/>
  <c r="CC143" i="33"/>
  <c r="CC144" i="33" s="1"/>
  <c r="BZ143" i="33"/>
  <c r="BZ144" i="33" s="1"/>
  <c r="AM143" i="33"/>
  <c r="AM144" i="33" s="1"/>
  <c r="CO143" i="33"/>
  <c r="CO144" i="33" s="1"/>
  <c r="AV143" i="33"/>
  <c r="AV144" i="33" s="1"/>
  <c r="CJ143" i="33"/>
  <c r="CJ144" i="33" s="1"/>
  <c r="CQ143" i="33"/>
  <c r="CQ144" i="33" s="1"/>
  <c r="BL143" i="33"/>
  <c r="BL144" i="33" s="1"/>
  <c r="Q143" i="33"/>
  <c r="Q144" i="33" s="1"/>
  <c r="BK143" i="33"/>
  <c r="BK144" i="33" s="1"/>
  <c r="AR143" i="33"/>
  <c r="AR144" i="33" s="1"/>
  <c r="BF143" i="33"/>
  <c r="BF144" i="33" s="1"/>
  <c r="CN143" i="33"/>
  <c r="CN144" i="33" s="1"/>
  <c r="BA143" i="33"/>
  <c r="BA144" i="33" s="1"/>
  <c r="AC143" i="33"/>
  <c r="AC144" i="33" s="1"/>
  <c r="BT143" i="33"/>
  <c r="BT144" i="33" s="1"/>
  <c r="CF143" i="33"/>
  <c r="CF144" i="33" s="1"/>
  <c r="AY143" i="33"/>
  <c r="AY144" i="33" s="1"/>
  <c r="CI143" i="33"/>
  <c r="CI144" i="33" s="1"/>
  <c r="AZ143" i="33"/>
  <c r="AZ144" i="33" s="1"/>
  <c r="AK143" i="33"/>
  <c r="AK144" i="33" s="1"/>
  <c r="AE143" i="33"/>
  <c r="AE144" i="33" s="1"/>
  <c r="BU143" i="33"/>
  <c r="BU144" i="33" s="1"/>
  <c r="AO143" i="33"/>
  <c r="AO144" i="33" s="1"/>
  <c r="BG143" i="33"/>
  <c r="BG144" i="33" s="1"/>
  <c r="CB143" i="33"/>
  <c r="CB144" i="33" s="1"/>
  <c r="BV143" i="33"/>
  <c r="BV144" i="33" s="1"/>
  <c r="CM143" i="33"/>
  <c r="CM144" i="33" s="1"/>
  <c r="BJ143" i="33"/>
  <c r="BJ144" i="33" s="1"/>
  <c r="CS143" i="33"/>
  <c r="CS144" i="33" s="1"/>
  <c r="CG143" i="33"/>
  <c r="CG144" i="33" s="1"/>
  <c r="BB143" i="33"/>
  <c r="BB144" i="33" s="1"/>
  <c r="BR143" i="33"/>
  <c r="BR144" i="33" s="1"/>
  <c r="BX143" i="33"/>
  <c r="BX144" i="33" s="1"/>
  <c r="AG143" i="33"/>
  <c r="AG144" i="33" s="1"/>
  <c r="AX143" i="33"/>
  <c r="AX144" i="33" s="1"/>
  <c r="AJ143" i="33"/>
  <c r="AJ144" i="33" s="1"/>
  <c r="BC143" i="33"/>
  <c r="BC144" i="33" s="1"/>
  <c r="BN143" i="33"/>
  <c r="BN144" i="33" s="1"/>
  <c r="CE143" i="33"/>
  <c r="CE144" i="33" s="1"/>
  <c r="W143" i="33"/>
  <c r="W144" i="33" s="1"/>
  <c r="CD143" i="33"/>
  <c r="CD144" i="33" s="1"/>
  <c r="AF143" i="33"/>
  <c r="AF144" i="33" s="1"/>
  <c r="CP143" i="33"/>
  <c r="CP144" i="33" s="1"/>
  <c r="I167" i="33"/>
  <c r="D14" i="33"/>
  <c r="I158" i="33"/>
  <c r="B153" i="33"/>
  <c r="DF150" i="33" s="1"/>
  <c r="DF151" i="33" s="1"/>
  <c r="CK143" i="33"/>
  <c r="CK144" i="33" s="1"/>
  <c r="AU143" i="33"/>
  <c r="AU144" i="33" s="1"/>
  <c r="AL143" i="33"/>
  <c r="AL144" i="33" s="1"/>
  <c r="BS143" i="33"/>
  <c r="BS144" i="33" s="1"/>
  <c r="CA143" i="33"/>
  <c r="CA144" i="33" s="1"/>
  <c r="AS143" i="33"/>
  <c r="AS144" i="33" s="1"/>
  <c r="AT143" i="33"/>
  <c r="AT144" i="33" s="1"/>
  <c r="Z143" i="33"/>
  <c r="Z144" i="33" s="1"/>
  <c r="AN143" i="33"/>
  <c r="AN144" i="33" s="1"/>
  <c r="BO143" i="33"/>
  <c r="BO144" i="33" s="1"/>
  <c r="AH143" i="33"/>
  <c r="AH144" i="33" s="1"/>
  <c r="X143" i="33"/>
  <c r="X144" i="33" s="1"/>
  <c r="AW143" i="33"/>
  <c r="AW144" i="33" s="1"/>
  <c r="T143" i="33"/>
  <c r="T144" i="33" s="1"/>
  <c r="AQ143" i="33"/>
  <c r="AQ144" i="33" s="1"/>
  <c r="AI143" i="33"/>
  <c r="AI144" i="33" s="1"/>
  <c r="V143" i="33"/>
  <c r="V144" i="33" s="1"/>
  <c r="BM143" i="33"/>
  <c r="BM144" i="33" s="1"/>
  <c r="AP143" i="33"/>
  <c r="AP144" i="33" s="1"/>
  <c r="AB143" i="33"/>
  <c r="AB144" i="33" s="1"/>
  <c r="I166" i="33"/>
  <c r="BD143" i="33"/>
  <c r="BD144" i="33" s="1"/>
  <c r="AF150" i="33" l="1"/>
  <c r="AF151" i="33" s="1"/>
  <c r="CI150" i="33"/>
  <c r="CI151" i="33" s="1"/>
  <c r="BN150" i="33"/>
  <c r="BN151" i="33" s="1"/>
  <c r="CN150" i="33"/>
  <c r="CN151" i="33" s="1"/>
  <c r="BU150" i="33"/>
  <c r="BU151" i="33" s="1"/>
  <c r="AE150" i="33"/>
  <c r="AE151" i="33" s="1"/>
  <c r="AL150" i="33"/>
  <c r="AL151" i="33" s="1"/>
  <c r="AN150" i="33"/>
  <c r="AN151" i="33" s="1"/>
  <c r="CV150" i="33"/>
  <c r="CV151" i="33" s="1"/>
  <c r="AH150" i="33"/>
  <c r="AH151" i="33" s="1"/>
  <c r="BK150" i="33"/>
  <c r="BK151" i="33" s="1"/>
  <c r="CP150" i="33"/>
  <c r="CP151" i="33" s="1"/>
  <c r="AT150" i="33"/>
  <c r="AT151" i="33" s="1"/>
  <c r="AQ150" i="33"/>
  <c r="AQ151" i="33" s="1"/>
  <c r="CA150" i="33"/>
  <c r="CA151" i="33" s="1"/>
  <c r="BX150" i="33"/>
  <c r="BX151" i="33" s="1"/>
  <c r="BO150" i="33"/>
  <c r="BO151" i="33" s="1"/>
  <c r="BZ150" i="33"/>
  <c r="BZ151" i="33" s="1"/>
  <c r="CW150" i="33"/>
  <c r="CW151" i="33" s="1"/>
  <c r="DE150" i="33"/>
  <c r="DE151" i="33" s="1"/>
  <c r="BI150" i="33"/>
  <c r="BI151" i="33" s="1"/>
  <c r="AW150" i="33"/>
  <c r="AW151" i="33" s="1"/>
  <c r="DC150" i="33"/>
  <c r="DC151" i="33" s="1"/>
  <c r="AK150" i="33"/>
  <c r="AK151" i="33" s="1"/>
  <c r="DG150" i="33"/>
  <c r="DG151" i="33" s="1"/>
  <c r="DA150" i="33"/>
  <c r="DA151" i="33" s="1"/>
  <c r="CK150" i="33"/>
  <c r="CK151" i="33" s="1"/>
  <c r="AM150" i="33"/>
  <c r="AM151" i="33" s="1"/>
  <c r="CL150" i="33"/>
  <c r="CL151" i="33" s="1"/>
  <c r="CU150" i="33"/>
  <c r="CU151" i="33" s="1"/>
  <c r="O143" i="33"/>
  <c r="CH150" i="33"/>
  <c r="CH151" i="33" s="1"/>
  <c r="DB150" i="33"/>
  <c r="DB151" i="33" s="1"/>
  <c r="AS150" i="33"/>
  <c r="AS151" i="33" s="1"/>
  <c r="CD150" i="33"/>
  <c r="CD151" i="33" s="1"/>
  <c r="BW150" i="33"/>
  <c r="BW151" i="33" s="1"/>
  <c r="BL150" i="33"/>
  <c r="BL151" i="33" s="1"/>
  <c r="BD150" i="33"/>
  <c r="BD151" i="33" s="1"/>
  <c r="AG150" i="33"/>
  <c r="AG151" i="33" s="1"/>
  <c r="I171" i="33"/>
  <c r="CZ150" i="33"/>
  <c r="CZ151" i="33" s="1"/>
  <c r="BQ150" i="33"/>
  <c r="BQ151" i="33" s="1"/>
  <c r="CC150" i="33"/>
  <c r="CC151" i="33" s="1"/>
  <c r="BC150" i="33"/>
  <c r="BC151" i="33" s="1"/>
  <c r="CE150" i="33"/>
  <c r="CE151" i="33" s="1"/>
  <c r="BG150" i="33"/>
  <c r="BG151" i="33" s="1"/>
  <c r="CS150" i="33"/>
  <c r="CS151" i="33" s="1"/>
  <c r="AV150" i="33"/>
  <c r="AV151" i="33" s="1"/>
  <c r="AR150" i="33"/>
  <c r="AR151" i="33" s="1"/>
  <c r="I163" i="33"/>
  <c r="E14" i="33"/>
  <c r="I159" i="33"/>
  <c r="BY150" i="33"/>
  <c r="BY151" i="33" s="1"/>
  <c r="AY150" i="33"/>
  <c r="AY151" i="33" s="1"/>
  <c r="BP150" i="33"/>
  <c r="BP151" i="33" s="1"/>
  <c r="O144" i="33"/>
  <c r="BM145" i="33" s="1"/>
  <c r="BJ150" i="33"/>
  <c r="BJ151" i="33" s="1"/>
  <c r="AJ150" i="33"/>
  <c r="AJ151" i="33" s="1"/>
  <c r="BH150" i="33"/>
  <c r="BH151" i="33" s="1"/>
  <c r="BS150" i="33"/>
  <c r="BS151" i="33" s="1"/>
  <c r="CR150" i="33"/>
  <c r="CR151" i="33" s="1"/>
  <c r="BR150" i="33"/>
  <c r="BR151" i="33" s="1"/>
  <c r="BT150" i="33"/>
  <c r="BT151" i="33" s="1"/>
  <c r="CF150" i="33"/>
  <c r="CF151" i="33" s="1"/>
  <c r="AO150" i="33"/>
  <c r="AO151" i="33" s="1"/>
  <c r="CB150" i="33"/>
  <c r="CB151" i="33" s="1"/>
  <c r="AU150" i="33"/>
  <c r="AU151" i="33" s="1"/>
  <c r="AI150" i="33"/>
  <c r="AI151" i="33" s="1"/>
  <c r="BF150" i="33"/>
  <c r="BF151" i="33" s="1"/>
  <c r="BE150" i="33"/>
  <c r="BE151" i="33" s="1"/>
  <c r="AZ150" i="33"/>
  <c r="AZ151" i="33" s="1"/>
  <c r="DD150" i="33"/>
  <c r="DD151" i="33" s="1"/>
  <c r="CJ150" i="33"/>
  <c r="CJ151" i="33" s="1"/>
  <c r="CQ150" i="33"/>
  <c r="CQ151" i="33" s="1"/>
  <c r="CY150" i="33"/>
  <c r="CY151" i="33" s="1"/>
  <c r="CX150" i="33"/>
  <c r="CX151" i="33" s="1"/>
  <c r="CM150" i="33"/>
  <c r="CM151" i="33" s="1"/>
  <c r="AX150" i="33"/>
  <c r="AX151" i="33" s="1"/>
  <c r="BA150" i="33"/>
  <c r="BA151" i="33" s="1"/>
  <c r="CG150" i="33"/>
  <c r="CG151" i="33" s="1"/>
  <c r="CT150" i="33"/>
  <c r="CT151" i="33" s="1"/>
  <c r="BV150" i="33"/>
  <c r="BV151" i="33" s="1"/>
  <c r="BB150" i="33"/>
  <c r="BB151" i="33" s="1"/>
  <c r="AP150" i="33"/>
  <c r="AP151" i="33" s="1"/>
  <c r="BM150" i="33"/>
  <c r="BM151" i="33" s="1"/>
  <c r="CO150" i="33"/>
  <c r="CO151" i="33" s="1"/>
  <c r="I172" i="33"/>
  <c r="Q145" i="33" l="1"/>
  <c r="I176" i="33"/>
  <c r="I168" i="33"/>
  <c r="BW145" i="33"/>
  <c r="BR145" i="33"/>
  <c r="AZ145" i="33"/>
  <c r="CC145" i="33"/>
  <c r="AM145" i="33"/>
  <c r="AA145" i="33"/>
  <c r="BX145" i="33"/>
  <c r="BU145" i="33"/>
  <c r="CB145" i="33"/>
  <c r="BK145" i="33"/>
  <c r="CM145" i="33"/>
  <c r="BH145" i="33"/>
  <c r="CN145" i="33"/>
  <c r="AX145" i="33"/>
  <c r="BQ145" i="33"/>
  <c r="BP145" i="33"/>
  <c r="CS145" i="33"/>
  <c r="BA145" i="33"/>
  <c r="AJ145" i="33"/>
  <c r="BV145" i="33"/>
  <c r="Y145" i="33"/>
  <c r="CR145" i="33"/>
  <c r="BT145" i="33"/>
  <c r="BB145" i="33"/>
  <c r="AE145" i="33"/>
  <c r="AC145" i="33"/>
  <c r="CJ145" i="33"/>
  <c r="AY145" i="33"/>
  <c r="CE145" i="33"/>
  <c r="CG145" i="33"/>
  <c r="BC145" i="33"/>
  <c r="R145" i="33"/>
  <c r="BL145" i="33"/>
  <c r="CF145" i="33"/>
  <c r="AO145" i="33"/>
  <c r="W145" i="33"/>
  <c r="BI145" i="33"/>
  <c r="AD145" i="33"/>
  <c r="BZ145" i="33"/>
  <c r="CD145" i="33"/>
  <c r="BJ145" i="33"/>
  <c r="AK145" i="33"/>
  <c r="AV145" i="33"/>
  <c r="BE145" i="33"/>
  <c r="AF145" i="33"/>
  <c r="BY145" i="33"/>
  <c r="CI145" i="33"/>
  <c r="BN145" i="33"/>
  <c r="CO145" i="33"/>
  <c r="AR145" i="33"/>
  <c r="CL145" i="33"/>
  <c r="CP145" i="33"/>
  <c r="CQ145" i="33"/>
  <c r="S145" i="33"/>
  <c r="BG145" i="33"/>
  <c r="CH145" i="33"/>
  <c r="AG145" i="33"/>
  <c r="U145" i="33"/>
  <c r="BF145" i="33"/>
  <c r="AP145" i="33"/>
  <c r="BD145" i="33"/>
  <c r="AW145" i="33"/>
  <c r="I164" i="33"/>
  <c r="AC150" i="33"/>
  <c r="CK145" i="33"/>
  <c r="CA145" i="33"/>
  <c r="AU145" i="33"/>
  <c r="X145" i="33"/>
  <c r="BO145" i="33"/>
  <c r="AB145" i="33"/>
  <c r="AS145" i="33"/>
  <c r="AC151" i="33"/>
  <c r="CP152" i="33" s="1"/>
  <c r="AN145" i="33"/>
  <c r="AL145" i="33"/>
  <c r="BS145" i="33"/>
  <c r="Z145" i="33"/>
  <c r="I177" i="33"/>
  <c r="AH145" i="33"/>
  <c r="AT145" i="33"/>
  <c r="AI145" i="33"/>
  <c r="T145" i="33"/>
  <c r="AQ145" i="33"/>
  <c r="V145" i="33"/>
  <c r="AT152" i="33" l="1"/>
  <c r="AE152" i="33"/>
  <c r="BV152" i="33"/>
  <c r="CT152" i="33"/>
  <c r="AM152" i="33"/>
  <c r="CM152" i="33"/>
  <c r="CF152" i="33"/>
  <c r="BR152" i="33"/>
  <c r="AK152" i="33"/>
  <c r="AZ152" i="33"/>
  <c r="BP152" i="33"/>
  <c r="CQ152" i="33"/>
  <c r="AW152" i="33"/>
  <c r="DG152" i="33"/>
  <c r="BH152" i="33"/>
  <c r="BY152" i="33"/>
  <c r="BG152" i="33"/>
  <c r="BL152" i="33"/>
  <c r="BX152" i="33"/>
  <c r="AO152" i="33"/>
  <c r="I181" i="33"/>
  <c r="DC152" i="33"/>
  <c r="CJ152" i="33"/>
  <c r="CH152" i="33"/>
  <c r="BM152" i="33"/>
  <c r="CZ152" i="33"/>
  <c r="AG152" i="33"/>
  <c r="AS152" i="33"/>
  <c r="BI152" i="33"/>
  <c r="CU152" i="33"/>
  <c r="O145" i="33"/>
  <c r="M145" i="33"/>
  <c r="L144" i="33"/>
  <c r="P93" i="33" s="1"/>
  <c r="T93" i="33" s="1"/>
  <c r="L143" i="33"/>
  <c r="L145" i="33"/>
  <c r="P94" i="33" s="1"/>
  <c r="T94" i="33" s="1"/>
  <c r="L146" i="33"/>
  <c r="P95" i="33" s="1"/>
  <c r="T95" i="33" s="1"/>
  <c r="I173" i="33"/>
  <c r="DA152" i="33"/>
  <c r="BA152" i="33"/>
  <c r="BW152" i="33"/>
  <c r="BO152" i="33"/>
  <c r="CS152" i="33"/>
  <c r="BC152" i="33"/>
  <c r="AV152" i="33"/>
  <c r="AR152" i="33"/>
  <c r="AI152" i="33"/>
  <c r="DD152" i="33"/>
  <c r="CG152" i="33"/>
  <c r="AQ152" i="33"/>
  <c r="BJ152" i="33"/>
  <c r="CR152" i="33"/>
  <c r="I169" i="33"/>
  <c r="BE152" i="33"/>
  <c r="DE152" i="33"/>
  <c r="BD152" i="33"/>
  <c r="BB152" i="33"/>
  <c r="DF152" i="33"/>
  <c r="AL152" i="33"/>
  <c r="CI152" i="33"/>
  <c r="CV152" i="33"/>
  <c r="BU152" i="33"/>
  <c r="BN152" i="33"/>
  <c r="CN152" i="33"/>
  <c r="AH152" i="33"/>
  <c r="AN152" i="33"/>
  <c r="AF152" i="33"/>
  <c r="BK152" i="33"/>
  <c r="AP152" i="33"/>
  <c r="AX152" i="33"/>
  <c r="CB152" i="33"/>
  <c r="BS152" i="33"/>
  <c r="I182" i="33"/>
  <c r="CC152" i="33"/>
  <c r="CD152" i="33"/>
  <c r="CL152" i="33"/>
  <c r="AY152" i="33"/>
  <c r="CX152" i="33"/>
  <c r="CW152" i="33"/>
  <c r="BT152" i="33"/>
  <c r="CA152" i="33"/>
  <c r="BZ152" i="33"/>
  <c r="BQ152" i="33"/>
  <c r="DB152" i="33"/>
  <c r="BF152" i="33"/>
  <c r="CE152" i="33"/>
  <c r="CK152" i="33"/>
  <c r="CY152" i="33"/>
  <c r="AJ152" i="33"/>
  <c r="AU152" i="33"/>
  <c r="CO152" i="33"/>
  <c r="F152" i="33" l="1"/>
  <c r="F14" i="33" s="1"/>
  <c r="D152" i="33"/>
  <c r="L158" i="33" s="1"/>
  <c r="D153" i="33"/>
  <c r="L159" i="33" s="1"/>
  <c r="I174" i="33"/>
  <c r="D151" i="33"/>
  <c r="L157" i="33" s="1"/>
  <c r="I178" i="33"/>
  <c r="I186" i="33"/>
  <c r="D150" i="33"/>
  <c r="AC152" i="33"/>
  <c r="M143" i="33"/>
  <c r="P92" i="33"/>
  <c r="T92" i="33" s="1"/>
  <c r="I187" i="33"/>
  <c r="M158" i="33" l="1"/>
  <c r="F143" i="33"/>
  <c r="E143" i="33"/>
  <c r="D143" i="33"/>
  <c r="I179" i="33"/>
  <c r="I192" i="33"/>
  <c r="I183" i="33"/>
  <c r="V92" i="33" a="1"/>
  <c r="F150" i="33"/>
  <c r="H14" i="33" s="1"/>
  <c r="L156" i="33"/>
  <c r="I191" i="33"/>
  <c r="I188" i="33" l="1"/>
  <c r="I196" i="33"/>
  <c r="I197" i="33"/>
  <c r="I184" i="33"/>
  <c r="V95" i="33"/>
  <c r="V92" i="33"/>
  <c r="V93" i="33"/>
  <c r="V94" i="33"/>
  <c r="X92" i="33" l="1" a="1"/>
  <c r="Z93" i="33" s="1"/>
  <c r="J151" i="33" s="1"/>
  <c r="I201" i="33"/>
  <c r="I202" i="33"/>
  <c r="I189" i="33"/>
  <c r="I193" i="33"/>
  <c r="X94" i="33" l="1"/>
  <c r="H152" i="33" s="1"/>
  <c r="AA93" i="33"/>
  <c r="K151" i="33" s="1"/>
  <c r="AA95" i="33"/>
  <c r="K153" i="33" s="1"/>
  <c r="Z95" i="33"/>
  <c r="J153" i="33" s="1"/>
  <c r="Z94" i="33"/>
  <c r="J152" i="33" s="1"/>
  <c r="Y94" i="33"/>
  <c r="I152" i="33" s="1"/>
  <c r="AA92" i="33"/>
  <c r="K150" i="33" s="1"/>
  <c r="Z92" i="33"/>
  <c r="J150" i="33" s="1"/>
  <c r="X93" i="33"/>
  <c r="H151" i="33" s="1"/>
  <c r="Y93" i="33"/>
  <c r="I151" i="33" s="1"/>
  <c r="X92" i="33"/>
  <c r="H150" i="33" s="1"/>
  <c r="X95" i="33"/>
  <c r="H153" i="33" s="1"/>
  <c r="AA94" i="33"/>
  <c r="K152" i="33" s="1"/>
  <c r="Y95" i="33"/>
  <c r="I153" i="33" s="1"/>
  <c r="Y92" i="33"/>
  <c r="I150" i="33" s="1"/>
  <c r="I198" i="33"/>
  <c r="I194" i="33"/>
  <c r="M150" i="33" l="1" a="1"/>
  <c r="M151" i="33" s="1"/>
  <c r="I203" i="33"/>
  <c r="I199" i="33"/>
  <c r="M150" i="33" l="1"/>
  <c r="M153" i="33"/>
  <c r="M152" i="33"/>
  <c r="I204" i="33"/>
  <c r="N150" i="33" l="1"/>
  <c r="N153" i="33"/>
  <c r="N151" i="33"/>
  <c r="N152" i="33"/>
  <c r="J158" i="33" l="1"/>
  <c r="K158" i="33" s="1"/>
  <c r="J157" i="33"/>
  <c r="K157" i="33" s="1"/>
  <c r="J159" i="33"/>
  <c r="J164" i="33" s="1"/>
  <c r="K164" i="33" s="1"/>
  <c r="J156" i="33"/>
  <c r="J161" i="33" s="1"/>
  <c r="K156" i="33" l="1"/>
  <c r="J163" i="33"/>
  <c r="M156" i="33"/>
  <c r="J162" i="33"/>
  <c r="K162" i="33" s="1"/>
  <c r="J169" i="33"/>
  <c r="J174" i="33" s="1"/>
  <c r="K159" i="33"/>
  <c r="J168" i="33"/>
  <c r="K163" i="33"/>
  <c r="J166" i="33"/>
  <c r="K161" i="33"/>
  <c r="J167" i="33" l="1"/>
  <c r="J172" i="33" s="1"/>
  <c r="J179" i="33"/>
  <c r="J173" i="33"/>
  <c r="Q161" i="33"/>
  <c r="Y161" i="33"/>
  <c r="Y162" i="33" s="1"/>
  <c r="AG161" i="33"/>
  <c r="AG162" i="33" s="1"/>
  <c r="AO161" i="33"/>
  <c r="AO162" i="33" s="1"/>
  <c r="AW161" i="33"/>
  <c r="AW162" i="33" s="1"/>
  <c r="BE161" i="33"/>
  <c r="BE162" i="33" s="1"/>
  <c r="BM161" i="33"/>
  <c r="BM162" i="33" s="1"/>
  <c r="BU161" i="33"/>
  <c r="BU162" i="33" s="1"/>
  <c r="CC161" i="33"/>
  <c r="CC162" i="33" s="1"/>
  <c r="CK161" i="33"/>
  <c r="CK162" i="33" s="1"/>
  <c r="CS161" i="33"/>
  <c r="CS162" i="33" s="1"/>
  <c r="X161" i="33"/>
  <c r="X162" i="33" s="1"/>
  <c r="AH161" i="33"/>
  <c r="AH162" i="33" s="1"/>
  <c r="AQ161" i="33"/>
  <c r="AQ162" i="33" s="1"/>
  <c r="AZ161" i="33"/>
  <c r="AZ162" i="33" s="1"/>
  <c r="BI161" i="33"/>
  <c r="BI162" i="33" s="1"/>
  <c r="BR161" i="33"/>
  <c r="BR162" i="33" s="1"/>
  <c r="CA161" i="33"/>
  <c r="CA162" i="33" s="1"/>
  <c r="CJ161" i="33"/>
  <c r="CJ162" i="33" s="1"/>
  <c r="Z161" i="33"/>
  <c r="Z162" i="33" s="1"/>
  <c r="AI161" i="33"/>
  <c r="AI162" i="33" s="1"/>
  <c r="AR161" i="33"/>
  <c r="AR162" i="33" s="1"/>
  <c r="BA161" i="33"/>
  <c r="BA162" i="33" s="1"/>
  <c r="BJ161" i="33"/>
  <c r="BJ162" i="33" s="1"/>
  <c r="BS161" i="33"/>
  <c r="BS162" i="33" s="1"/>
  <c r="CB161" i="33"/>
  <c r="CB162" i="33" s="1"/>
  <c r="CL161" i="33"/>
  <c r="CL162" i="33" s="1"/>
  <c r="R161" i="33"/>
  <c r="R162" i="33" s="1"/>
  <c r="AA161" i="33"/>
  <c r="AA162" i="33" s="1"/>
  <c r="AJ161" i="33"/>
  <c r="AJ162" i="33" s="1"/>
  <c r="AS161" i="33"/>
  <c r="AS162" i="33" s="1"/>
  <c r="BB161" i="33"/>
  <c r="BB162" i="33" s="1"/>
  <c r="BK161" i="33"/>
  <c r="BK162" i="33" s="1"/>
  <c r="BT161" i="33"/>
  <c r="BT162" i="33" s="1"/>
  <c r="CD161" i="33"/>
  <c r="CD162" i="33" s="1"/>
  <c r="CM161" i="33"/>
  <c r="CM162" i="33" s="1"/>
  <c r="U161" i="33"/>
  <c r="U162" i="33" s="1"/>
  <c r="AD161" i="33"/>
  <c r="AD162" i="33" s="1"/>
  <c r="AM161" i="33"/>
  <c r="AM162" i="33" s="1"/>
  <c r="AV161" i="33"/>
  <c r="AV162" i="33" s="1"/>
  <c r="BF161" i="33"/>
  <c r="BF162" i="33" s="1"/>
  <c r="BO161" i="33"/>
  <c r="BO162" i="33" s="1"/>
  <c r="BX161" i="33"/>
  <c r="BX162" i="33" s="1"/>
  <c r="CG161" i="33"/>
  <c r="CG162" i="33" s="1"/>
  <c r="CP161" i="33"/>
  <c r="CP162" i="33" s="1"/>
  <c r="T161" i="33"/>
  <c r="T162" i="33" s="1"/>
  <c r="AL161" i="33"/>
  <c r="AL162" i="33" s="1"/>
  <c r="BD161" i="33"/>
  <c r="BD162" i="33" s="1"/>
  <c r="BW161" i="33"/>
  <c r="BW162" i="33" s="1"/>
  <c r="CO161" i="33"/>
  <c r="CO162" i="33" s="1"/>
  <c r="W161" i="33"/>
  <c r="W162" i="33" s="1"/>
  <c r="AP161" i="33"/>
  <c r="AP162" i="33" s="1"/>
  <c r="BH161" i="33"/>
  <c r="BH162" i="33" s="1"/>
  <c r="BZ161" i="33"/>
  <c r="BZ162" i="33" s="1"/>
  <c r="CR161" i="33"/>
  <c r="CR162" i="33" s="1"/>
  <c r="AB161" i="33"/>
  <c r="AB162" i="33" s="1"/>
  <c r="AT161" i="33"/>
  <c r="AT162" i="33" s="1"/>
  <c r="BL161" i="33"/>
  <c r="BL162" i="33" s="1"/>
  <c r="CE161" i="33"/>
  <c r="CE162" i="33" s="1"/>
  <c r="AE161" i="33"/>
  <c r="AE162" i="33" s="1"/>
  <c r="AX161" i="33"/>
  <c r="AX162" i="33" s="1"/>
  <c r="BP161" i="33"/>
  <c r="BP162" i="33" s="1"/>
  <c r="CH161" i="33"/>
  <c r="CH162" i="33" s="1"/>
  <c r="AF161" i="33"/>
  <c r="AF162" i="33" s="1"/>
  <c r="BQ161" i="33"/>
  <c r="BQ162" i="33" s="1"/>
  <c r="AK161" i="33"/>
  <c r="AK162" i="33" s="1"/>
  <c r="BV161" i="33"/>
  <c r="BV162" i="33" s="1"/>
  <c r="AN161" i="33"/>
  <c r="AN162" i="33" s="1"/>
  <c r="BY161" i="33"/>
  <c r="BY162" i="33" s="1"/>
  <c r="S161" i="33"/>
  <c r="S162" i="33" s="1"/>
  <c r="BC161" i="33"/>
  <c r="BC162" i="33" s="1"/>
  <c r="CN161" i="33"/>
  <c r="CN162" i="33" s="1"/>
  <c r="CI161" i="33"/>
  <c r="CI162" i="33" s="1"/>
  <c r="V161" i="33"/>
  <c r="V162" i="33" s="1"/>
  <c r="CQ161" i="33"/>
  <c r="CQ162" i="33" s="1"/>
  <c r="AU161" i="33"/>
  <c r="AU162" i="33" s="1"/>
  <c r="AY161" i="33"/>
  <c r="AY162" i="33" s="1"/>
  <c r="BN161" i="33"/>
  <c r="BN162" i="33" s="1"/>
  <c r="CF161" i="33"/>
  <c r="CF162" i="33" s="1"/>
  <c r="AC161" i="33"/>
  <c r="AC162" i="33" s="1"/>
  <c r="BG161" i="33"/>
  <c r="BG162" i="33" s="1"/>
  <c r="J171" i="33"/>
  <c r="J176" i="33" l="1"/>
  <c r="J178" i="33"/>
  <c r="O161" i="33"/>
  <c r="Q162" i="33"/>
  <c r="J184" i="33"/>
  <c r="J177" i="33"/>
  <c r="J183" i="33" l="1"/>
  <c r="O162" i="33"/>
  <c r="J182" i="33"/>
  <c r="J189" i="33"/>
  <c r="J181" i="33"/>
  <c r="J188" i="33" l="1"/>
  <c r="AV163" i="33"/>
  <c r="CR163" i="33"/>
  <c r="AB163" i="33"/>
  <c r="AX163" i="33"/>
  <c r="BD163" i="33"/>
  <c r="AE163" i="33"/>
  <c r="CO163" i="33"/>
  <c r="CE163" i="33"/>
  <c r="AP163" i="33"/>
  <c r="W163" i="33"/>
  <c r="CB163" i="33"/>
  <c r="Y163" i="33"/>
  <c r="BO163" i="33"/>
  <c r="CD163" i="33"/>
  <c r="BA163" i="33"/>
  <c r="AA163" i="33"/>
  <c r="R163" i="33"/>
  <c r="BF163" i="33"/>
  <c r="BK163" i="33"/>
  <c r="BQ163" i="33"/>
  <c r="CJ163" i="33"/>
  <c r="AW163" i="33"/>
  <c r="AO163" i="33"/>
  <c r="BB163" i="33"/>
  <c r="AL163" i="33"/>
  <c r="AK163" i="33"/>
  <c r="BN163" i="33"/>
  <c r="BH163" i="33"/>
  <c r="S163" i="33"/>
  <c r="CA163" i="33"/>
  <c r="BI163" i="33"/>
  <c r="T163" i="33"/>
  <c r="AD163" i="33"/>
  <c r="CI163" i="33"/>
  <c r="AT163" i="33"/>
  <c r="CK163" i="33"/>
  <c r="CC163" i="33"/>
  <c r="CF163" i="33"/>
  <c r="BE163" i="33"/>
  <c r="AQ163" i="33"/>
  <c r="BC163" i="33"/>
  <c r="AH163" i="33"/>
  <c r="X163" i="33"/>
  <c r="CN163" i="33"/>
  <c r="BY163" i="33"/>
  <c r="AN163" i="33"/>
  <c r="BV163" i="33"/>
  <c r="BL163" i="33"/>
  <c r="BJ163" i="33"/>
  <c r="AM163" i="33"/>
  <c r="BT163" i="33"/>
  <c r="BP163" i="33"/>
  <c r="CP163" i="33"/>
  <c r="V163" i="33"/>
  <c r="BZ163" i="33"/>
  <c r="CG163" i="33"/>
  <c r="BG163" i="33"/>
  <c r="BX163" i="33"/>
  <c r="AS163" i="33"/>
  <c r="U163" i="33"/>
  <c r="CM163" i="33"/>
  <c r="BU163" i="33"/>
  <c r="AR163" i="33"/>
  <c r="AJ163" i="33"/>
  <c r="CL163" i="33"/>
  <c r="AZ163" i="33"/>
  <c r="AI163" i="33"/>
  <c r="Z163" i="33"/>
  <c r="BR163" i="33"/>
  <c r="AY163" i="33"/>
  <c r="AU163" i="33"/>
  <c r="CS163" i="33"/>
  <c r="CH163" i="33"/>
  <c r="BW163" i="33"/>
  <c r="AF163" i="33"/>
  <c r="BM163" i="33"/>
  <c r="BS163" i="33"/>
  <c r="CQ163" i="33"/>
  <c r="AC163" i="33"/>
  <c r="AG163" i="33"/>
  <c r="J186" i="33"/>
  <c r="J194" i="33"/>
  <c r="J187" i="33"/>
  <c r="Q163" i="33"/>
  <c r="J199" i="33" l="1"/>
  <c r="J191" i="33"/>
  <c r="J192" i="33"/>
  <c r="O163" i="33"/>
  <c r="M163" i="33"/>
  <c r="L164" i="33"/>
  <c r="L162" i="33"/>
  <c r="L161" i="33"/>
  <c r="L163" i="33"/>
  <c r="J193" i="33"/>
  <c r="M161" i="33" l="1"/>
  <c r="F161" i="33" s="1"/>
  <c r="J196" i="33"/>
  <c r="J198" i="33"/>
  <c r="J197" i="33"/>
  <c r="J204" i="33"/>
  <c r="J202" i="33" l="1"/>
  <c r="J203" i="33"/>
  <c r="J201" i="33"/>
  <c r="H166" i="33"/>
  <c r="H167" i="33" l="1"/>
  <c r="K166" i="33"/>
  <c r="H168" i="33" l="1"/>
  <c r="K167" i="33"/>
  <c r="H169" i="33" l="1"/>
  <c r="K169" i="33" s="1"/>
  <c r="K168" i="33"/>
  <c r="AO166" i="33" l="1"/>
  <c r="AO167" i="33" s="1"/>
  <c r="AI166" i="33"/>
  <c r="AI167" i="33" s="1"/>
  <c r="BO166" i="33"/>
  <c r="BO167" i="33" s="1"/>
  <c r="BI166" i="33"/>
  <c r="BI167" i="33" s="1"/>
  <c r="BD166" i="33"/>
  <c r="BD167" i="33" s="1"/>
  <c r="AX166" i="33"/>
  <c r="AX167" i="33" s="1"/>
  <c r="CS166" i="33"/>
  <c r="CS167" i="33" s="1"/>
  <c r="CN166" i="33"/>
  <c r="CN167" i="33" s="1"/>
  <c r="CH166" i="33"/>
  <c r="CH167" i="33" s="1"/>
  <c r="BY166" i="33"/>
  <c r="BY167" i="33" s="1"/>
  <c r="BL166" i="33"/>
  <c r="BL167" i="33" s="1"/>
  <c r="CP166" i="33"/>
  <c r="CP167" i="33" s="1"/>
  <c r="AY166" i="33"/>
  <c r="AY167" i="33" s="1"/>
  <c r="CK166" i="33"/>
  <c r="CK167" i="33" s="1"/>
  <c r="AC166" i="33"/>
  <c r="AC167" i="33" s="1"/>
  <c r="Z166" i="33"/>
  <c r="Z167" i="33" s="1"/>
  <c r="AR166" i="33"/>
  <c r="AR167" i="33" s="1"/>
  <c r="CM166" i="33"/>
  <c r="CM167" i="33" s="1"/>
  <c r="BZ166" i="33"/>
  <c r="BZ167" i="33" s="1"/>
  <c r="AK166" i="33"/>
  <c r="AK167" i="33" s="1"/>
  <c r="AV166" i="33"/>
  <c r="AV167" i="33" s="1"/>
  <c r="BU166" i="33"/>
  <c r="BU167" i="33" s="1"/>
  <c r="AS166" i="33"/>
  <c r="AS167" i="33" s="1"/>
  <c r="AM166" i="33"/>
  <c r="AM167" i="33" s="1"/>
  <c r="BS166" i="33"/>
  <c r="BS167" i="33" s="1"/>
  <c r="BV166" i="33"/>
  <c r="BV167" i="33" s="1"/>
  <c r="BQ166" i="33"/>
  <c r="BQ167" i="33" s="1"/>
  <c r="BE166" i="33"/>
  <c r="BE167" i="33" s="1"/>
  <c r="T166" i="33"/>
  <c r="T167" i="33" s="1"/>
  <c r="BP166" i="33"/>
  <c r="BP167" i="33" s="1"/>
  <c r="AB166" i="33"/>
  <c r="AB167" i="33" s="1"/>
  <c r="CL166" i="33"/>
  <c r="CL167" i="33" s="1"/>
  <c r="AZ166" i="33"/>
  <c r="AZ167" i="33" s="1"/>
  <c r="CE166" i="33"/>
  <c r="CE167" i="33" s="1"/>
  <c r="BN166" i="33"/>
  <c r="BN167" i="33" s="1"/>
  <c r="W166" i="33"/>
  <c r="W167" i="33" s="1"/>
  <c r="AF166" i="33"/>
  <c r="AF167" i="33" s="1"/>
  <c r="AT166" i="33"/>
  <c r="AT167" i="33" s="1"/>
  <c r="BG166" i="33"/>
  <c r="BG167" i="33" s="1"/>
  <c r="AL166" i="33"/>
  <c r="AL167" i="33" s="1"/>
  <c r="AE166" i="33"/>
  <c r="AE167" i="33" s="1"/>
  <c r="AP166" i="33"/>
  <c r="AP167" i="33" s="1"/>
  <c r="BF166" i="33"/>
  <c r="BF167" i="33" s="1"/>
  <c r="Q166" i="33"/>
  <c r="AW166" i="33"/>
  <c r="AW167" i="33" s="1"/>
  <c r="AQ166" i="33"/>
  <c r="AQ167" i="33" s="1"/>
  <c r="BW166" i="33"/>
  <c r="BW167" i="33" s="1"/>
  <c r="CB166" i="33"/>
  <c r="CB167" i="33" s="1"/>
  <c r="CD166" i="33"/>
  <c r="CD167" i="33" s="1"/>
  <c r="BR166" i="33"/>
  <c r="BR167" i="33" s="1"/>
  <c r="AJ166" i="33"/>
  <c r="AJ167" i="33" s="1"/>
  <c r="CC166" i="33"/>
  <c r="CC167" i="33" s="1"/>
  <c r="CG166" i="33"/>
  <c r="CG167" i="33" s="1"/>
  <c r="BJ166" i="33"/>
  <c r="BJ167" i="33" s="1"/>
  <c r="S166" i="33"/>
  <c r="S167" i="33" s="1"/>
  <c r="R166" i="33"/>
  <c r="R167" i="33" s="1"/>
  <c r="CR166" i="33"/>
  <c r="CR167" i="33" s="1"/>
  <c r="CI166" i="33"/>
  <c r="CI167" i="33" s="1"/>
  <c r="V166" i="33"/>
  <c r="V167" i="33" s="1"/>
  <c r="AA166" i="33"/>
  <c r="AA167" i="33" s="1"/>
  <c r="AN166" i="33"/>
  <c r="AN167" i="33" s="1"/>
  <c r="BH166" i="33"/>
  <c r="BH167" i="33" s="1"/>
  <c r="BK166" i="33"/>
  <c r="BK167" i="33" s="1"/>
  <c r="CF166" i="33"/>
  <c r="CF167" i="33" s="1"/>
  <c r="U166" i="33"/>
  <c r="U167" i="33" s="1"/>
  <c r="BA166" i="33"/>
  <c r="BA167" i="33" s="1"/>
  <c r="AU166" i="33"/>
  <c r="AU167" i="33" s="1"/>
  <c r="CA166" i="33"/>
  <c r="CA167" i="33" s="1"/>
  <c r="CO166" i="33"/>
  <c r="CO167" i="33" s="1"/>
  <c r="CJ166" i="33"/>
  <c r="CJ167" i="33" s="1"/>
  <c r="BX166" i="33"/>
  <c r="BX167" i="33" s="1"/>
  <c r="Y166" i="33"/>
  <c r="Y167" i="33" s="1"/>
  <c r="X166" i="33"/>
  <c r="X167" i="33" s="1"/>
  <c r="AD166" i="33"/>
  <c r="AD167" i="33" s="1"/>
  <c r="BC166" i="33"/>
  <c r="BC167" i="33" s="1"/>
  <c r="BM166" i="33"/>
  <c r="BM167" i="33" s="1"/>
  <c r="AG166" i="33"/>
  <c r="AG167" i="33" s="1"/>
  <c r="AH166" i="33"/>
  <c r="AH167" i="33" s="1"/>
  <c r="BT166" i="33"/>
  <c r="BT167" i="33" s="1"/>
  <c r="CQ166" i="33"/>
  <c r="CQ167" i="33" s="1"/>
  <c r="BB166" i="33"/>
  <c r="BB167" i="33" s="1"/>
  <c r="Q167" i="33" l="1"/>
  <c r="O166" i="33"/>
  <c r="O167" i="33" l="1"/>
  <c r="BT168" i="33" l="1"/>
  <c r="BB168" i="33"/>
  <c r="AL168" i="33"/>
  <c r="AT168" i="33"/>
  <c r="BI168" i="33"/>
  <c r="BZ168" i="33"/>
  <c r="CO168" i="33"/>
  <c r="CP168" i="33"/>
  <c r="CM168" i="33"/>
  <c r="AW168" i="33"/>
  <c r="CH168" i="33"/>
  <c r="AO168" i="33"/>
  <c r="Z168" i="33"/>
  <c r="CI168" i="33"/>
  <c r="AQ168" i="33"/>
  <c r="BM168" i="33"/>
  <c r="BR168" i="33"/>
  <c r="CF168" i="33"/>
  <c r="AC168" i="33"/>
  <c r="CG168" i="33"/>
  <c r="BN168" i="33"/>
  <c r="BP168" i="33"/>
  <c r="CB168" i="33"/>
  <c r="BQ168" i="33"/>
  <c r="BV168" i="33"/>
  <c r="S168" i="33"/>
  <c r="U168" i="33"/>
  <c r="CL168" i="33"/>
  <c r="AX168" i="33"/>
  <c r="BC168" i="33"/>
  <c r="BL168" i="33"/>
  <c r="AF168" i="33"/>
  <c r="AD168" i="33"/>
  <c r="BY168" i="33"/>
  <c r="AY168" i="33"/>
  <c r="CJ168" i="33"/>
  <c r="T168" i="33"/>
  <c r="CA168" i="33"/>
  <c r="CR168" i="33"/>
  <c r="Y168" i="33"/>
  <c r="BG168" i="33"/>
  <c r="CD168" i="33"/>
  <c r="AA168" i="33"/>
  <c r="AP168" i="33"/>
  <c r="AZ168" i="33"/>
  <c r="R168" i="33"/>
  <c r="AS168" i="33"/>
  <c r="AE168" i="33"/>
  <c r="AM168" i="33"/>
  <c r="AN168" i="33"/>
  <c r="AU168" i="33"/>
  <c r="BO168" i="33"/>
  <c r="AV168" i="33"/>
  <c r="BA168" i="33"/>
  <c r="AI168" i="33"/>
  <c r="X168" i="33"/>
  <c r="CQ168" i="33"/>
  <c r="BX168" i="33"/>
  <c r="BW168" i="33"/>
  <c r="CN168" i="33"/>
  <c r="AJ168" i="33"/>
  <c r="CS168" i="33"/>
  <c r="BK168" i="33"/>
  <c r="W168" i="33"/>
  <c r="CE168" i="33"/>
  <c r="BD168" i="33"/>
  <c r="AK168" i="33"/>
  <c r="BE168" i="33"/>
  <c r="AG168" i="33"/>
  <c r="V168" i="33"/>
  <c r="CC168" i="33"/>
  <c r="CK168" i="33"/>
  <c r="BF168" i="33"/>
  <c r="BH168" i="33"/>
  <c r="AB168" i="33"/>
  <c r="BJ168" i="33"/>
  <c r="BS168" i="33"/>
  <c r="AH168" i="33"/>
  <c r="BU168" i="33"/>
  <c r="AR168" i="33"/>
  <c r="Q168" i="33"/>
  <c r="O168" i="33" l="1"/>
  <c r="M168" i="33"/>
  <c r="L166" i="33"/>
  <c r="L169" i="33"/>
  <c r="L167" i="33"/>
  <c r="L168" i="33"/>
  <c r="M166" i="33" l="1"/>
  <c r="F166" i="33" l="1"/>
  <c r="D166" i="33"/>
  <c r="E166" i="33"/>
  <c r="H171" i="33" l="1"/>
  <c r="H172" i="33" l="1"/>
  <c r="K171" i="33"/>
  <c r="H173" i="33" l="1"/>
  <c r="K172" i="33"/>
  <c r="H174" i="33" l="1"/>
  <c r="K174" i="33" s="1"/>
  <c r="K173" i="33"/>
  <c r="BP171" i="33" l="1"/>
  <c r="BP172" i="33" s="1"/>
  <c r="BB171" i="33"/>
  <c r="BB172" i="33" s="1"/>
  <c r="AG171" i="33"/>
  <c r="AG172" i="33" s="1"/>
  <c r="CS171" i="33"/>
  <c r="CS172" i="33" s="1"/>
  <c r="AF171" i="33"/>
  <c r="AF172" i="33" s="1"/>
  <c r="AU171" i="33"/>
  <c r="AU172" i="33" s="1"/>
  <c r="AE171" i="33"/>
  <c r="AE172" i="33" s="1"/>
  <c r="CI171" i="33"/>
  <c r="CI172" i="33" s="1"/>
  <c r="AN171" i="33"/>
  <c r="AN172" i="33" s="1"/>
  <c r="V171" i="33"/>
  <c r="V172" i="33" s="1"/>
  <c r="X171" i="33"/>
  <c r="X172" i="33" s="1"/>
  <c r="CP171" i="33"/>
  <c r="CP172" i="33" s="1"/>
  <c r="CB171" i="33"/>
  <c r="CB172" i="33" s="1"/>
  <c r="CM171" i="33"/>
  <c r="CM172" i="33" s="1"/>
  <c r="CC171" i="33"/>
  <c r="CC172" i="33" s="1"/>
  <c r="BA171" i="33"/>
  <c r="BA172" i="33" s="1"/>
  <c r="BX171" i="33"/>
  <c r="BX172" i="33" s="1"/>
  <c r="BJ171" i="33"/>
  <c r="BJ172" i="33" s="1"/>
  <c r="AO171" i="33"/>
  <c r="AO172" i="33" s="1"/>
  <c r="AC171" i="33"/>
  <c r="AC172" i="33" s="1"/>
  <c r="AS171" i="33"/>
  <c r="AS172" i="33" s="1"/>
  <c r="BG171" i="33"/>
  <c r="BG172" i="33" s="1"/>
  <c r="CJ171" i="33"/>
  <c r="CJ172" i="33" s="1"/>
  <c r="BD171" i="33"/>
  <c r="BD172" i="33" s="1"/>
  <c r="CQ171" i="33"/>
  <c r="CQ172" i="33" s="1"/>
  <c r="R171" i="33"/>
  <c r="R172" i="33" s="1"/>
  <c r="AB171" i="33"/>
  <c r="AB172" i="33" s="1"/>
  <c r="BZ171" i="33"/>
  <c r="BZ172" i="33" s="1"/>
  <c r="BC171" i="33"/>
  <c r="BC172" i="33" s="1"/>
  <c r="CG171" i="33"/>
  <c r="CG172" i="33" s="1"/>
  <c r="AJ171" i="33"/>
  <c r="AJ172" i="33" s="1"/>
  <c r="BO171" i="33"/>
  <c r="BO172" i="33" s="1"/>
  <c r="BN171" i="33"/>
  <c r="BN172" i="33" s="1"/>
  <c r="AD171" i="33"/>
  <c r="AD172" i="33" s="1"/>
  <c r="AK171" i="33"/>
  <c r="AK172" i="33" s="1"/>
  <c r="AZ171" i="33"/>
  <c r="AZ172" i="33" s="1"/>
  <c r="CO171" i="33"/>
  <c r="CO172" i="33" s="1"/>
  <c r="AM171" i="33"/>
  <c r="AM172" i="33" s="1"/>
  <c r="T171" i="33"/>
  <c r="T172" i="33" s="1"/>
  <c r="CF171" i="33"/>
  <c r="CF172" i="33" s="1"/>
  <c r="BR171" i="33"/>
  <c r="BR172" i="33" s="1"/>
  <c r="AW171" i="33"/>
  <c r="AW172" i="33" s="1"/>
  <c r="AP171" i="33"/>
  <c r="AP172" i="33" s="1"/>
  <c r="BF171" i="33"/>
  <c r="BF172" i="33" s="1"/>
  <c r="BT171" i="33"/>
  <c r="BT172" i="33" s="1"/>
  <c r="Z171" i="33"/>
  <c r="Z172" i="33" s="1"/>
  <c r="CD171" i="33"/>
  <c r="CD172" i="33" s="1"/>
  <c r="BI171" i="33"/>
  <c r="BI172" i="33" s="1"/>
  <c r="AV171" i="33"/>
  <c r="AV172" i="33" s="1"/>
  <c r="CN171" i="33"/>
  <c r="CN172" i="33" s="1"/>
  <c r="BE171" i="33"/>
  <c r="BE172" i="33" s="1"/>
  <c r="BS171" i="33"/>
  <c r="BS172" i="33" s="1"/>
  <c r="BL171" i="33"/>
  <c r="BL172" i="33" s="1"/>
  <c r="BM171" i="33"/>
  <c r="BM172" i="33" s="1"/>
  <c r="BY171" i="33"/>
  <c r="BY172" i="33" s="1"/>
  <c r="AR171" i="33"/>
  <c r="AR172" i="33" s="1"/>
  <c r="CR171" i="33"/>
  <c r="CR172" i="33" s="1"/>
  <c r="AI171" i="33"/>
  <c r="AI172" i="33" s="1"/>
  <c r="Q171" i="33"/>
  <c r="AX171" i="33"/>
  <c r="AX172" i="33" s="1"/>
  <c r="BH171" i="33"/>
  <c r="BH172" i="33" s="1"/>
  <c r="AT171" i="33"/>
  <c r="AT172" i="33" s="1"/>
  <c r="Y171" i="33"/>
  <c r="Y172" i="33" s="1"/>
  <c r="CK171" i="33"/>
  <c r="CK172" i="33" s="1"/>
  <c r="S171" i="33"/>
  <c r="S172" i="33" s="1"/>
  <c r="AH171" i="33"/>
  <c r="AH172" i="33" s="1"/>
  <c r="BK171" i="33"/>
  <c r="BK172" i="33" s="1"/>
  <c r="CA171" i="33"/>
  <c r="CA172" i="33" s="1"/>
  <c r="CL171" i="33"/>
  <c r="CL172" i="33" s="1"/>
  <c r="BQ171" i="33"/>
  <c r="BQ172" i="33" s="1"/>
  <c r="BW171" i="33"/>
  <c r="BW172" i="33" s="1"/>
  <c r="AQ171" i="33"/>
  <c r="AQ172" i="33" s="1"/>
  <c r="AY171" i="33"/>
  <c r="AY172" i="33" s="1"/>
  <c r="CH171" i="33"/>
  <c r="CH172" i="33" s="1"/>
  <c r="CE171" i="33"/>
  <c r="CE172" i="33" s="1"/>
  <c r="W171" i="33"/>
  <c r="W172" i="33" s="1"/>
  <c r="BU171" i="33"/>
  <c r="BU172" i="33" s="1"/>
  <c r="AA171" i="33"/>
  <c r="AA172" i="33" s="1"/>
  <c r="AL171" i="33"/>
  <c r="AL172" i="33" s="1"/>
  <c r="U171" i="33"/>
  <c r="U172" i="33" s="1"/>
  <c r="BV171" i="33"/>
  <c r="BV172" i="33" s="1"/>
  <c r="O171" i="33" l="1"/>
  <c r="Q172" i="33"/>
  <c r="O172" i="33" l="1"/>
  <c r="CG173" i="33" l="1"/>
  <c r="AN173" i="33"/>
  <c r="BN173" i="33"/>
  <c r="AZ173" i="33"/>
  <c r="AD173" i="33"/>
  <c r="CJ173" i="33"/>
  <c r="AV173" i="33"/>
  <c r="BD173" i="33"/>
  <c r="BU173" i="33"/>
  <c r="CE173" i="33"/>
  <c r="AO173" i="33"/>
  <c r="CL173" i="33"/>
  <c r="CH173" i="33"/>
  <c r="V173" i="33"/>
  <c r="AF173" i="33"/>
  <c r="BP173" i="33"/>
  <c r="AM173" i="33"/>
  <c r="CB173" i="33"/>
  <c r="AG173" i="33"/>
  <c r="BC173" i="33"/>
  <c r="AI173" i="33"/>
  <c r="AL173" i="33"/>
  <c r="CR173" i="33"/>
  <c r="AU173" i="33"/>
  <c r="CK173" i="33"/>
  <c r="CA173" i="33"/>
  <c r="Y173" i="33"/>
  <c r="W173" i="33"/>
  <c r="CN173" i="33"/>
  <c r="BR173" i="33"/>
  <c r="AR173" i="33"/>
  <c r="BE173" i="33"/>
  <c r="AX173" i="33"/>
  <c r="BI173" i="33"/>
  <c r="BF173" i="33"/>
  <c r="BQ173" i="33"/>
  <c r="U173" i="33"/>
  <c r="BA173" i="33"/>
  <c r="CO173" i="33"/>
  <c r="BK173" i="33"/>
  <c r="X173" i="33"/>
  <c r="BT173" i="33"/>
  <c r="AH173" i="33"/>
  <c r="BB173" i="33"/>
  <c r="AY173" i="33"/>
  <c r="AQ173" i="33"/>
  <c r="CI173" i="33"/>
  <c r="BW173" i="33"/>
  <c r="CD173" i="33"/>
  <c r="BL173" i="33"/>
  <c r="BS173" i="33"/>
  <c r="AW173" i="33"/>
  <c r="AS173" i="33"/>
  <c r="AP173" i="33"/>
  <c r="BM173" i="33"/>
  <c r="BV173" i="33"/>
  <c r="CF173" i="33"/>
  <c r="AT173" i="33"/>
  <c r="BZ173" i="33"/>
  <c r="AK173" i="33"/>
  <c r="Z173" i="33"/>
  <c r="AC173" i="33"/>
  <c r="R173" i="33"/>
  <c r="CM173" i="33"/>
  <c r="BX173" i="33"/>
  <c r="BY173" i="33"/>
  <c r="S173" i="33"/>
  <c r="BO173" i="33"/>
  <c r="CS173" i="33"/>
  <c r="AB173" i="33"/>
  <c r="BG173" i="33"/>
  <c r="CP173" i="33"/>
  <c r="BJ173" i="33"/>
  <c r="BH173" i="33"/>
  <c r="T173" i="33"/>
  <c r="AJ173" i="33"/>
  <c r="CC173" i="33"/>
  <c r="AE173" i="33"/>
  <c r="AA173" i="33"/>
  <c r="CQ173" i="33"/>
  <c r="Q173" i="33"/>
  <c r="O173" i="33" l="1"/>
  <c r="M173" i="33"/>
  <c r="L172" i="33"/>
  <c r="L171" i="33"/>
  <c r="L174" i="33"/>
  <c r="L173" i="33"/>
  <c r="M171" i="33" l="1"/>
  <c r="F171" i="33" l="1"/>
  <c r="D171" i="33"/>
  <c r="E171" i="33"/>
  <c r="H176" i="33" l="1"/>
  <c r="H177" i="33" l="1"/>
  <c r="K176" i="33"/>
  <c r="H178" i="33" l="1"/>
  <c r="K177" i="33"/>
  <c r="H179" i="33" l="1"/>
  <c r="K179" i="33" s="1"/>
  <c r="K178" i="33"/>
  <c r="AR176" i="33" l="1"/>
  <c r="AR177" i="33" s="1"/>
  <c r="BX176" i="33"/>
  <c r="BX177" i="33" s="1"/>
  <c r="AK176" i="33"/>
  <c r="AK177" i="33" s="1"/>
  <c r="AS176" i="33"/>
  <c r="AS177" i="33" s="1"/>
  <c r="BG176" i="33"/>
  <c r="BG177" i="33" s="1"/>
  <c r="BB176" i="33"/>
  <c r="BB177" i="33" s="1"/>
  <c r="CE176" i="33"/>
  <c r="CE177" i="33" s="1"/>
  <c r="AL176" i="33"/>
  <c r="AL177" i="33" s="1"/>
  <c r="BW176" i="33"/>
  <c r="BW177" i="33" s="1"/>
  <c r="CN176" i="33"/>
  <c r="CN177" i="33" s="1"/>
  <c r="AC176" i="33"/>
  <c r="AC177" i="33" s="1"/>
  <c r="AF176" i="33"/>
  <c r="AF177" i="33" s="1"/>
  <c r="V176" i="33"/>
  <c r="V177" i="33" s="1"/>
  <c r="BN176" i="33"/>
  <c r="BN177" i="33" s="1"/>
  <c r="Z176" i="33"/>
  <c r="Z177" i="33" s="1"/>
  <c r="BE176" i="33"/>
  <c r="BE177" i="33" s="1"/>
  <c r="AV176" i="33"/>
  <c r="AV177" i="33" s="1"/>
  <c r="CB176" i="33"/>
  <c r="CB177" i="33" s="1"/>
  <c r="AX176" i="33"/>
  <c r="AX177" i="33" s="1"/>
  <c r="BF176" i="33"/>
  <c r="BF177" i="33" s="1"/>
  <c r="BM176" i="33"/>
  <c r="BM177" i="33" s="1"/>
  <c r="BO176" i="33"/>
  <c r="BO177" i="33" s="1"/>
  <c r="AD176" i="33"/>
  <c r="AD177" i="33" s="1"/>
  <c r="AW176" i="33"/>
  <c r="AW177" i="33" s="1"/>
  <c r="CG176" i="33"/>
  <c r="CG177" i="33" s="1"/>
  <c r="CK176" i="33"/>
  <c r="CK177" i="33" s="1"/>
  <c r="X176" i="33"/>
  <c r="X177" i="33" s="1"/>
  <c r="CJ176" i="33"/>
  <c r="CJ177" i="33" s="1"/>
  <c r="BQ176" i="33"/>
  <c r="BQ177" i="33" s="1"/>
  <c r="CM176" i="33"/>
  <c r="CM177" i="33" s="1"/>
  <c r="CI176" i="33"/>
  <c r="CI177" i="33" s="1"/>
  <c r="CD176" i="33"/>
  <c r="CD177" i="33" s="1"/>
  <c r="CP176" i="33"/>
  <c r="CP177" i="33" s="1"/>
  <c r="BL176" i="33"/>
  <c r="BL177" i="33" s="1"/>
  <c r="AA176" i="33"/>
  <c r="AA177" i="33" s="1"/>
  <c r="BV176" i="33"/>
  <c r="BV177" i="33" s="1"/>
  <c r="R176" i="33"/>
  <c r="R177" i="33" s="1"/>
  <c r="BC176" i="33"/>
  <c r="BC177" i="33" s="1"/>
  <c r="T176" i="33"/>
  <c r="T177" i="33" s="1"/>
  <c r="AZ176" i="33"/>
  <c r="AZ177" i="33" s="1"/>
  <c r="CF176" i="33"/>
  <c r="CF177" i="33" s="1"/>
  <c r="BK176" i="33"/>
  <c r="BK177" i="33" s="1"/>
  <c r="BS176" i="33"/>
  <c r="BS177" i="33" s="1"/>
  <c r="BZ176" i="33"/>
  <c r="BZ177" i="33" s="1"/>
  <c r="BU176" i="33"/>
  <c r="BU177" i="33" s="1"/>
  <c r="AQ176" i="33"/>
  <c r="AQ177" i="33" s="1"/>
  <c r="BJ176" i="33"/>
  <c r="BJ177" i="33" s="1"/>
  <c r="BI176" i="33"/>
  <c r="BI177" i="33" s="1"/>
  <c r="BA176" i="33"/>
  <c r="BA177" i="33" s="1"/>
  <c r="BD176" i="33"/>
  <c r="BD177" i="33" s="1"/>
  <c r="BY176" i="33"/>
  <c r="BY177" i="33" s="1"/>
  <c r="CC176" i="33"/>
  <c r="CC177" i="33" s="1"/>
  <c r="AB176" i="33"/>
  <c r="AB177" i="33" s="1"/>
  <c r="CS176" i="33"/>
  <c r="CS177" i="33" s="1"/>
  <c r="AU176" i="33"/>
  <c r="AU177" i="33" s="1"/>
  <c r="CR176" i="33"/>
  <c r="CR177" i="33" s="1"/>
  <c r="S176" i="33"/>
  <c r="S177" i="33" s="1"/>
  <c r="BP176" i="33"/>
  <c r="BP177" i="33" s="1"/>
  <c r="AG176" i="33"/>
  <c r="AG177" i="33" s="1"/>
  <c r="Y176" i="33"/>
  <c r="Y177" i="33" s="1"/>
  <c r="AN176" i="33"/>
  <c r="AN177" i="33" s="1"/>
  <c r="BT176" i="33"/>
  <c r="BT177" i="33" s="1"/>
  <c r="AE176" i="33"/>
  <c r="AE177" i="33" s="1"/>
  <c r="AM176" i="33"/>
  <c r="AM177" i="33" s="1"/>
  <c r="AT176" i="33"/>
  <c r="AT177" i="33" s="1"/>
  <c r="AO176" i="33"/>
  <c r="AO177" i="33" s="1"/>
  <c r="CO176" i="33"/>
  <c r="CO177" i="33" s="1"/>
  <c r="BR176" i="33"/>
  <c r="BR177" i="33" s="1"/>
  <c r="AY176" i="33"/>
  <c r="AY177" i="33" s="1"/>
  <c r="U176" i="33"/>
  <c r="U177" i="33" s="1"/>
  <c r="Q176" i="33"/>
  <c r="AH176" i="33"/>
  <c r="AH177" i="33" s="1"/>
  <c r="CH176" i="33"/>
  <c r="CH177" i="33" s="1"/>
  <c r="BH176" i="33"/>
  <c r="BH177" i="33" s="1"/>
  <c r="CL176" i="33"/>
  <c r="CL177" i="33" s="1"/>
  <c r="W176" i="33"/>
  <c r="W177" i="33" s="1"/>
  <c r="CQ176" i="33"/>
  <c r="CQ177" i="33" s="1"/>
  <c r="AP176" i="33"/>
  <c r="AP177" i="33" s="1"/>
  <c r="AJ176" i="33"/>
  <c r="AJ177" i="33" s="1"/>
  <c r="AI176" i="33"/>
  <c r="AI177" i="33" s="1"/>
  <c r="CA176" i="33"/>
  <c r="CA177" i="33" s="1"/>
  <c r="Q177" i="33" l="1"/>
  <c r="O176" i="33"/>
  <c r="O177" i="33" l="1"/>
  <c r="BG178" i="33" l="1"/>
  <c r="BI178" i="33"/>
  <c r="AP178" i="33"/>
  <c r="BF178" i="33"/>
  <c r="X178" i="33"/>
  <c r="CM178" i="33"/>
  <c r="AF178" i="33"/>
  <c r="CB178" i="33"/>
  <c r="AB178" i="33"/>
  <c r="BW178" i="33"/>
  <c r="V178" i="33"/>
  <c r="AN178" i="33"/>
  <c r="AE178" i="33"/>
  <c r="BE178" i="33"/>
  <c r="AG178" i="33"/>
  <c r="CI178" i="33"/>
  <c r="AL178" i="33"/>
  <c r="T178" i="33"/>
  <c r="CP178" i="33"/>
  <c r="CC178" i="33"/>
  <c r="BZ178" i="33"/>
  <c r="R178" i="33"/>
  <c r="AA178" i="33"/>
  <c r="BN178" i="33"/>
  <c r="CH178" i="33"/>
  <c r="AZ178" i="33"/>
  <c r="AQ178" i="33"/>
  <c r="AS178" i="33"/>
  <c r="AX178" i="33"/>
  <c r="CQ178" i="33"/>
  <c r="BH178" i="33"/>
  <c r="CN178" i="33"/>
  <c r="AR178" i="33"/>
  <c r="BQ178" i="33"/>
  <c r="BT178" i="33"/>
  <c r="W178" i="33"/>
  <c r="AH178" i="33"/>
  <c r="Y178" i="33"/>
  <c r="AU178" i="33"/>
  <c r="BL178" i="33"/>
  <c r="CR178" i="33"/>
  <c r="CJ178" i="33"/>
  <c r="BJ178" i="33"/>
  <c r="S178" i="33"/>
  <c r="CD178" i="33"/>
  <c r="BB178" i="33"/>
  <c r="CL178" i="33"/>
  <c r="AC178" i="33"/>
  <c r="BU178" i="33"/>
  <c r="AO178" i="33"/>
  <c r="BX178" i="33"/>
  <c r="CA178" i="33"/>
  <c r="Z178" i="33"/>
  <c r="AW178" i="33"/>
  <c r="CO178" i="33"/>
  <c r="BP178" i="33"/>
  <c r="AI178" i="33"/>
  <c r="BM178" i="33"/>
  <c r="BD178" i="33"/>
  <c r="BO178" i="33"/>
  <c r="BY178" i="33"/>
  <c r="U178" i="33"/>
  <c r="AM178" i="33"/>
  <c r="BS178" i="33"/>
  <c r="BC178" i="33"/>
  <c r="AD178" i="33"/>
  <c r="CS178" i="33"/>
  <c r="AV178" i="33"/>
  <c r="CF178" i="33"/>
  <c r="AK178" i="33"/>
  <c r="AT178" i="33"/>
  <c r="AJ178" i="33"/>
  <c r="BA178" i="33"/>
  <c r="BR178" i="33"/>
  <c r="BK178" i="33"/>
  <c r="AY178" i="33"/>
  <c r="CE178" i="33"/>
  <c r="CG178" i="33"/>
  <c r="BV178" i="33"/>
  <c r="CK178" i="33"/>
  <c r="Q178" i="33"/>
  <c r="M178" i="33" l="1"/>
  <c r="O178" i="33"/>
  <c r="L176" i="33"/>
  <c r="L177" i="33"/>
  <c r="L178" i="33"/>
  <c r="L179" i="33"/>
  <c r="M176" i="33" l="1"/>
  <c r="F176" i="33" l="1"/>
  <c r="D176" i="33"/>
  <c r="E176" i="33"/>
  <c r="H181" i="33" l="1"/>
  <c r="H182" i="33" l="1"/>
  <c r="K181" i="33"/>
  <c r="H183" i="33" l="1"/>
  <c r="K182" i="33"/>
  <c r="H184" i="33" l="1"/>
  <c r="K184" i="33" s="1"/>
  <c r="K183" i="33"/>
  <c r="BR181" i="33" l="1"/>
  <c r="BR182" i="33" s="1"/>
  <c r="BD181" i="33"/>
  <c r="BD182" i="33" s="1"/>
  <c r="AE181" i="33"/>
  <c r="AE182" i="33" s="1"/>
  <c r="AH181" i="33"/>
  <c r="AH182" i="33" s="1"/>
  <c r="AS181" i="33"/>
  <c r="AS182" i="33" s="1"/>
  <c r="BG181" i="33"/>
  <c r="BG182" i="33" s="1"/>
  <c r="AC181" i="33"/>
  <c r="AC182" i="33" s="1"/>
  <c r="R181" i="33"/>
  <c r="R182" i="33" s="1"/>
  <c r="AJ181" i="33"/>
  <c r="AJ182" i="33" s="1"/>
  <c r="BP181" i="33"/>
  <c r="BP182" i="33" s="1"/>
  <c r="CI181" i="33"/>
  <c r="CI182" i="33" s="1"/>
  <c r="AU181" i="33"/>
  <c r="AU182" i="33" s="1"/>
  <c r="CQ181" i="33"/>
  <c r="CQ182" i="33" s="1"/>
  <c r="BW181" i="33"/>
  <c r="BW182" i="33" s="1"/>
  <c r="AV181" i="33"/>
  <c r="AV182" i="33" s="1"/>
  <c r="AW181" i="33"/>
  <c r="AW182" i="33" s="1"/>
  <c r="AQ181" i="33"/>
  <c r="AQ182" i="33" s="1"/>
  <c r="BZ181" i="33"/>
  <c r="BZ182" i="33" s="1"/>
  <c r="BL181" i="33"/>
  <c r="BL182" i="33" s="1"/>
  <c r="AP181" i="33"/>
  <c r="AP182" i="33" s="1"/>
  <c r="AR181" i="33"/>
  <c r="AR182" i="33" s="1"/>
  <c r="BE181" i="33"/>
  <c r="BE182" i="33" s="1"/>
  <c r="BQ181" i="33"/>
  <c r="BQ182" i="33" s="1"/>
  <c r="AY181" i="33"/>
  <c r="AY182" i="33" s="1"/>
  <c r="AO181" i="33"/>
  <c r="AO182" i="33" s="1"/>
  <c r="CA181" i="33"/>
  <c r="CA182" i="33" s="1"/>
  <c r="BF181" i="33"/>
  <c r="BF182" i="33" s="1"/>
  <c r="AD181" i="33"/>
  <c r="AD182" i="33" s="1"/>
  <c r="CB181" i="33"/>
  <c r="CB182" i="33" s="1"/>
  <c r="BN181" i="33"/>
  <c r="BN182" i="33" s="1"/>
  <c r="CM181" i="33"/>
  <c r="CM182" i="33" s="1"/>
  <c r="CE181" i="33"/>
  <c r="CE182" i="33" s="1"/>
  <c r="AA181" i="33"/>
  <c r="AA182" i="33" s="1"/>
  <c r="BH181" i="33"/>
  <c r="BH182" i="33" s="1"/>
  <c r="S181" i="33"/>
  <c r="S182" i="33" s="1"/>
  <c r="BS181" i="33"/>
  <c r="BS182" i="33" s="1"/>
  <c r="BJ181" i="33"/>
  <c r="BJ182" i="33" s="1"/>
  <c r="AI181" i="33"/>
  <c r="AI182" i="33" s="1"/>
  <c r="BM181" i="33"/>
  <c r="BM182" i="33" s="1"/>
  <c r="V181" i="33"/>
  <c r="V182" i="33" s="1"/>
  <c r="CH181" i="33"/>
  <c r="CH182" i="33" s="1"/>
  <c r="BT181" i="33"/>
  <c r="BT182" i="33" s="1"/>
  <c r="AZ181" i="33"/>
  <c r="AZ182" i="33" s="1"/>
  <c r="BC181" i="33"/>
  <c r="BC182" i="33" s="1"/>
  <c r="BO181" i="33"/>
  <c r="BO182" i="33" s="1"/>
  <c r="CC181" i="33"/>
  <c r="CC182" i="33" s="1"/>
  <c r="BU181" i="33"/>
  <c r="BU182" i="33" s="1"/>
  <c r="BI181" i="33"/>
  <c r="BI182" i="33" s="1"/>
  <c r="AM181" i="33"/>
  <c r="AM182" i="33" s="1"/>
  <c r="CG181" i="33"/>
  <c r="CG182" i="33" s="1"/>
  <c r="CP181" i="33"/>
  <c r="CP182" i="33" s="1"/>
  <c r="BK181" i="33"/>
  <c r="BK182" i="33" s="1"/>
  <c r="BY181" i="33"/>
  <c r="BY182" i="33" s="1"/>
  <c r="CO181" i="33"/>
  <c r="CO182" i="33" s="1"/>
  <c r="CD181" i="33"/>
  <c r="CD182" i="33" s="1"/>
  <c r="BA181" i="33"/>
  <c r="BA182" i="33" s="1"/>
  <c r="AN181" i="33"/>
  <c r="AN182" i="33" s="1"/>
  <c r="AK181" i="33"/>
  <c r="AK182" i="33" s="1"/>
  <c r="Z181" i="33"/>
  <c r="Z182" i="33" s="1"/>
  <c r="W181" i="33"/>
  <c r="W182" i="33" s="1"/>
  <c r="CN181" i="33"/>
  <c r="CN182" i="33" s="1"/>
  <c r="AL181" i="33"/>
  <c r="AL182" i="33" s="1"/>
  <c r="X181" i="33"/>
  <c r="X182" i="33" s="1"/>
  <c r="CJ181" i="33"/>
  <c r="CJ182" i="33" s="1"/>
  <c r="BV181" i="33"/>
  <c r="BV182" i="33" s="1"/>
  <c r="BX181" i="33"/>
  <c r="BX182" i="33" s="1"/>
  <c r="CK181" i="33"/>
  <c r="CK182" i="33" s="1"/>
  <c r="AB181" i="33"/>
  <c r="AB182" i="33" s="1"/>
  <c r="AG181" i="33"/>
  <c r="AG182" i="33" s="1"/>
  <c r="Q181" i="33"/>
  <c r="CL181" i="33"/>
  <c r="CL182" i="33" s="1"/>
  <c r="AT181" i="33"/>
  <c r="AT182" i="33" s="1"/>
  <c r="AF181" i="33"/>
  <c r="AF182" i="33" s="1"/>
  <c r="CR181" i="33"/>
  <c r="CR182" i="33" s="1"/>
  <c r="CF181" i="33"/>
  <c r="CF182" i="33" s="1"/>
  <c r="AX181" i="33"/>
  <c r="AX182" i="33" s="1"/>
  <c r="BB181" i="33"/>
  <c r="BB182" i="33" s="1"/>
  <c r="Y181" i="33"/>
  <c r="Y182" i="33" s="1"/>
  <c r="U181" i="33"/>
  <c r="U182" i="33" s="1"/>
  <c r="T181" i="33"/>
  <c r="T182" i="33" s="1"/>
  <c r="CS181" i="33"/>
  <c r="CS182" i="33" s="1"/>
  <c r="O181" i="33" l="1"/>
  <c r="Q182" i="33"/>
  <c r="O182" i="33" l="1"/>
  <c r="CJ183" i="33" l="1"/>
  <c r="BW183" i="33"/>
  <c r="CB183" i="33"/>
  <c r="AV183" i="33"/>
  <c r="CF183" i="33"/>
  <c r="CI183" i="33"/>
  <c r="CE183" i="33"/>
  <c r="BG183" i="33"/>
  <c r="AR183" i="33"/>
  <c r="CO183" i="33"/>
  <c r="CK183" i="33"/>
  <c r="AE183" i="33"/>
  <c r="BN183" i="33"/>
  <c r="AK183" i="33"/>
  <c r="T183" i="33"/>
  <c r="BV183" i="33"/>
  <c r="BR183" i="33"/>
  <c r="AG183" i="33"/>
  <c r="AX183" i="33"/>
  <c r="BK183" i="33"/>
  <c r="R183" i="33"/>
  <c r="BC183" i="33"/>
  <c r="AP183" i="33"/>
  <c r="AA183" i="33"/>
  <c r="U183" i="33"/>
  <c r="BF183" i="33"/>
  <c r="BZ183" i="33"/>
  <c r="BE183" i="33"/>
  <c r="AU183" i="33"/>
  <c r="BP183" i="33"/>
  <c r="AQ183" i="33"/>
  <c r="BD183" i="33"/>
  <c r="AJ183" i="33"/>
  <c r="CL183" i="33"/>
  <c r="BB183" i="33"/>
  <c r="CQ183" i="33"/>
  <c r="AI183" i="33"/>
  <c r="Z183" i="33"/>
  <c r="AT183" i="33"/>
  <c r="AB183" i="33"/>
  <c r="CG183" i="33"/>
  <c r="BI183" i="33"/>
  <c r="AN183" i="33"/>
  <c r="BM183" i="33"/>
  <c r="AS183" i="33"/>
  <c r="CP183" i="33"/>
  <c r="V183" i="33"/>
  <c r="BT183" i="33"/>
  <c r="AM183" i="33"/>
  <c r="CD183" i="33"/>
  <c r="CM183" i="33"/>
  <c r="BO183" i="33"/>
  <c r="AC183" i="33"/>
  <c r="Y183" i="33"/>
  <c r="BJ183" i="33"/>
  <c r="BL183" i="33"/>
  <c r="CR183" i="33"/>
  <c r="CS183" i="33"/>
  <c r="BX183" i="33"/>
  <c r="AF183" i="33"/>
  <c r="BQ183" i="33"/>
  <c r="CN183" i="33"/>
  <c r="BA183" i="33"/>
  <c r="W183" i="33"/>
  <c r="AZ183" i="33"/>
  <c r="AW183" i="33"/>
  <c r="BS183" i="33"/>
  <c r="BH183" i="33"/>
  <c r="X183" i="33"/>
  <c r="CH183" i="33"/>
  <c r="AL183" i="33"/>
  <c r="BY183" i="33"/>
  <c r="AY183" i="33"/>
  <c r="S183" i="33"/>
  <c r="CA183" i="33"/>
  <c r="CC183" i="33"/>
  <c r="AD183" i="33"/>
  <c r="AH183" i="33"/>
  <c r="AO183" i="33"/>
  <c r="BU183" i="33"/>
  <c r="Q183" i="33"/>
  <c r="O183" i="33" l="1"/>
  <c r="M183" i="33"/>
  <c r="L181" i="33"/>
  <c r="L183" i="33"/>
  <c r="L184" i="33"/>
  <c r="L182" i="33"/>
  <c r="M181" i="33" l="1"/>
  <c r="F181" i="33" l="1"/>
  <c r="D181" i="33"/>
  <c r="E181" i="33"/>
  <c r="H186" i="33" l="1"/>
  <c r="H187" i="33" l="1"/>
  <c r="K186" i="33"/>
  <c r="H188" i="33" l="1"/>
  <c r="K187" i="33"/>
  <c r="H189" i="33" l="1"/>
  <c r="K189" i="33" s="1"/>
  <c r="K188" i="33"/>
  <c r="BX186" i="33" l="1"/>
  <c r="BX187" i="33" s="1"/>
  <c r="BN186" i="33"/>
  <c r="BN187" i="33" s="1"/>
  <c r="BU186" i="33"/>
  <c r="BU187" i="33" s="1"/>
  <c r="AC186" i="33"/>
  <c r="AC187" i="33" s="1"/>
  <c r="S186" i="33"/>
  <c r="S187" i="33" s="1"/>
  <c r="AI186" i="33"/>
  <c r="AI187" i="33" s="1"/>
  <c r="Z186" i="33"/>
  <c r="Z187" i="33" s="1"/>
  <c r="BZ186" i="33"/>
  <c r="BZ187" i="33" s="1"/>
  <c r="BQ186" i="33"/>
  <c r="BQ187" i="33" s="1"/>
  <c r="BS186" i="33"/>
  <c r="BS187" i="33" s="1"/>
  <c r="AG186" i="33"/>
  <c r="AG187" i="33" s="1"/>
  <c r="CO186" i="33"/>
  <c r="CO187" i="33" s="1"/>
  <c r="AK186" i="33"/>
  <c r="AK187" i="33" s="1"/>
  <c r="BV186" i="33"/>
  <c r="BV187" i="33" s="1"/>
  <c r="V186" i="33"/>
  <c r="V187" i="33" s="1"/>
  <c r="CJ186" i="33"/>
  <c r="CJ187" i="33" s="1"/>
  <c r="W186" i="33"/>
  <c r="W187" i="33" s="1"/>
  <c r="BM186" i="33"/>
  <c r="BM187" i="33" s="1"/>
  <c r="CC186" i="33"/>
  <c r="CC187" i="33" s="1"/>
  <c r="BO186" i="33"/>
  <c r="BO187" i="33" s="1"/>
  <c r="BW186" i="33"/>
  <c r="BW187" i="33" s="1"/>
  <c r="AP186" i="33"/>
  <c r="AP187" i="33" s="1"/>
  <c r="CD186" i="33"/>
  <c r="CD187" i="33" s="1"/>
  <c r="AF186" i="33"/>
  <c r="AF187" i="33" s="1"/>
  <c r="AQ186" i="33"/>
  <c r="AQ187" i="33" s="1"/>
  <c r="R186" i="33"/>
  <c r="R187" i="33" s="1"/>
  <c r="AL186" i="33"/>
  <c r="AL187" i="33" s="1"/>
  <c r="CR186" i="33"/>
  <c r="CR187" i="33" s="1"/>
  <c r="AM186" i="33"/>
  <c r="AM187" i="33" s="1"/>
  <c r="AB186" i="33"/>
  <c r="AB187" i="33" s="1"/>
  <c r="CK186" i="33"/>
  <c r="CK187" i="33" s="1"/>
  <c r="BG186" i="33"/>
  <c r="BG187" i="33" s="1"/>
  <c r="AE186" i="33"/>
  <c r="AE187" i="33" s="1"/>
  <c r="CE186" i="33"/>
  <c r="CE187" i="33" s="1"/>
  <c r="BC186" i="33"/>
  <c r="BC187" i="33" s="1"/>
  <c r="CL186" i="33"/>
  <c r="CL187" i="33" s="1"/>
  <c r="CI186" i="33"/>
  <c r="CI187" i="33" s="1"/>
  <c r="AJ186" i="33"/>
  <c r="AJ187" i="33" s="1"/>
  <c r="BB186" i="33"/>
  <c r="BB187" i="33" s="1"/>
  <c r="AZ186" i="33"/>
  <c r="AZ187" i="33" s="1"/>
  <c r="U186" i="33"/>
  <c r="U187" i="33" s="1"/>
  <c r="BJ186" i="33"/>
  <c r="BJ187" i="33" s="1"/>
  <c r="BP186" i="33"/>
  <c r="BP187" i="33" s="1"/>
  <c r="CS186" i="33"/>
  <c r="CS187" i="33" s="1"/>
  <c r="AV186" i="33"/>
  <c r="AV187" i="33" s="1"/>
  <c r="AD186" i="33"/>
  <c r="AD187" i="33" s="1"/>
  <c r="AU186" i="33"/>
  <c r="AU187" i="33" s="1"/>
  <c r="AX186" i="33"/>
  <c r="AX187" i="33" s="1"/>
  <c r="CG186" i="33"/>
  <c r="CG187" i="33" s="1"/>
  <c r="CP186" i="33"/>
  <c r="CP187" i="33" s="1"/>
  <c r="AS186" i="33"/>
  <c r="AS187" i="33" s="1"/>
  <c r="BL186" i="33"/>
  <c r="BL187" i="33" s="1"/>
  <c r="BT186" i="33"/>
  <c r="BT187" i="33" s="1"/>
  <c r="AA186" i="33"/>
  <c r="AA187" i="33" s="1"/>
  <c r="CH186" i="33"/>
  <c r="CH187" i="33" s="1"/>
  <c r="AN186" i="33"/>
  <c r="AN187" i="33" s="1"/>
  <c r="Y186" i="33"/>
  <c r="Y187" i="33" s="1"/>
  <c r="AW186" i="33"/>
  <c r="AW187" i="33" s="1"/>
  <c r="AH186" i="33"/>
  <c r="AH187" i="33" s="1"/>
  <c r="BF186" i="33"/>
  <c r="BF187" i="33" s="1"/>
  <c r="BI186" i="33"/>
  <c r="BI187" i="33" s="1"/>
  <c r="AT186" i="33"/>
  <c r="AT187" i="33" s="1"/>
  <c r="BH186" i="33"/>
  <c r="BH187" i="33" s="1"/>
  <c r="BD186" i="33"/>
  <c r="BD187" i="33" s="1"/>
  <c r="CN186" i="33"/>
  <c r="CN187" i="33" s="1"/>
  <c r="AR186" i="33"/>
  <c r="AR187" i="33" s="1"/>
  <c r="X186" i="33"/>
  <c r="X187" i="33" s="1"/>
  <c r="BA186" i="33"/>
  <c r="BA187" i="33" s="1"/>
  <c r="AO186" i="33"/>
  <c r="AO187" i="33" s="1"/>
  <c r="BK186" i="33"/>
  <c r="BK187" i="33" s="1"/>
  <c r="CM186" i="33"/>
  <c r="CM187" i="33" s="1"/>
  <c r="BE186" i="33"/>
  <c r="BE187" i="33" s="1"/>
  <c r="Q186" i="33"/>
  <c r="CQ186" i="33"/>
  <c r="CQ187" i="33" s="1"/>
  <c r="BY186" i="33"/>
  <c r="BY187" i="33" s="1"/>
  <c r="CA186" i="33"/>
  <c r="CA187" i="33" s="1"/>
  <c r="CB186" i="33"/>
  <c r="CB187" i="33" s="1"/>
  <c r="BR186" i="33"/>
  <c r="BR187" i="33" s="1"/>
  <c r="AY186" i="33"/>
  <c r="AY187" i="33" s="1"/>
  <c r="CF186" i="33"/>
  <c r="CF187" i="33" s="1"/>
  <c r="T186" i="33"/>
  <c r="T187" i="33" s="1"/>
  <c r="Q187" i="33" l="1"/>
  <c r="O186" i="33"/>
  <c r="O187" i="33" l="1"/>
  <c r="AC188" i="33" l="1"/>
  <c r="BV188" i="33"/>
  <c r="AI188" i="33"/>
  <c r="S188" i="33"/>
  <c r="CD188" i="33"/>
  <c r="BS188" i="33"/>
  <c r="BW188" i="33"/>
  <c r="BN188" i="33"/>
  <c r="V188" i="33"/>
  <c r="BZ188" i="33"/>
  <c r="BM188" i="33"/>
  <c r="CO188" i="33"/>
  <c r="BU188" i="33"/>
  <c r="Z188" i="33"/>
  <c r="AG188" i="33"/>
  <c r="W188" i="33"/>
  <c r="AP188" i="33"/>
  <c r="BO188" i="33"/>
  <c r="BX188" i="33"/>
  <c r="CC188" i="33"/>
  <c r="CJ188" i="33"/>
  <c r="BQ188" i="33"/>
  <c r="AK188" i="33"/>
  <c r="AF188" i="33"/>
  <c r="BY188" i="33"/>
  <c r="CM188" i="33"/>
  <c r="CS188" i="33"/>
  <c r="BR188" i="33"/>
  <c r="BA188" i="33"/>
  <c r="CI188" i="33"/>
  <c r="Y188" i="33"/>
  <c r="CH188" i="33"/>
  <c r="AT188" i="33"/>
  <c r="U188" i="33"/>
  <c r="CF188" i="33"/>
  <c r="CE188" i="33"/>
  <c r="BD188" i="33"/>
  <c r="CK188" i="33"/>
  <c r="AL188" i="33"/>
  <c r="BT188" i="33"/>
  <c r="BL188" i="33"/>
  <c r="CA188" i="33"/>
  <c r="R188" i="33"/>
  <c r="AS188" i="33"/>
  <c r="CN188" i="33"/>
  <c r="BP188" i="33"/>
  <c r="BH188" i="33"/>
  <c r="X188" i="33"/>
  <c r="BK188" i="33"/>
  <c r="CL188" i="33"/>
  <c r="AQ188" i="33"/>
  <c r="CQ188" i="33"/>
  <c r="AW188" i="33"/>
  <c r="BC188" i="33"/>
  <c r="AH188" i="33"/>
  <c r="AN188" i="33"/>
  <c r="AO188" i="33"/>
  <c r="AZ188" i="33"/>
  <c r="AJ188" i="33"/>
  <c r="T188" i="33"/>
  <c r="AX188" i="33"/>
  <c r="BF188" i="33"/>
  <c r="AY188" i="33"/>
  <c r="BG188" i="33"/>
  <c r="CP188" i="33"/>
  <c r="CG188" i="33"/>
  <c r="BE188" i="33"/>
  <c r="AU188" i="33"/>
  <c r="AR188" i="33"/>
  <c r="AA188" i="33"/>
  <c r="CB188" i="33"/>
  <c r="BJ188" i="33"/>
  <c r="BB188" i="33"/>
  <c r="AD188" i="33"/>
  <c r="AE188" i="33"/>
  <c r="AM188" i="33"/>
  <c r="BI188" i="33"/>
  <c r="AB188" i="33"/>
  <c r="CR188" i="33"/>
  <c r="AV188" i="33"/>
  <c r="Q188" i="33"/>
  <c r="O188" i="33" l="1"/>
  <c r="M188" i="33"/>
  <c r="L187" i="33"/>
  <c r="L189" i="33"/>
  <c r="L186" i="33"/>
  <c r="L188" i="33"/>
  <c r="M186" i="33" l="1"/>
  <c r="F186" i="33" l="1"/>
  <c r="D186" i="33"/>
  <c r="E186" i="33"/>
  <c r="H191" i="33" l="1"/>
  <c r="H192" i="33" l="1"/>
  <c r="K191" i="33"/>
  <c r="H193" i="33" l="1"/>
  <c r="K192" i="33"/>
  <c r="H194" i="33" l="1"/>
  <c r="K194" i="33" s="1"/>
  <c r="K193" i="33"/>
  <c r="BP191" i="33" l="1"/>
  <c r="BP192" i="33" s="1"/>
  <c r="BB191" i="33"/>
  <c r="BB192" i="33" s="1"/>
  <c r="AM191" i="33"/>
  <c r="AM192" i="33" s="1"/>
  <c r="Q191" i="33"/>
  <c r="CC191" i="33"/>
  <c r="CC192" i="33" s="1"/>
  <c r="S191" i="33"/>
  <c r="S192" i="33" s="1"/>
  <c r="BF191" i="33"/>
  <c r="BF192" i="33" s="1"/>
  <c r="AS191" i="33"/>
  <c r="AS192" i="33" s="1"/>
  <c r="BI191" i="33"/>
  <c r="BI192" i="33" s="1"/>
  <c r="CH191" i="33"/>
  <c r="CH192" i="33" s="1"/>
  <c r="CE191" i="33"/>
  <c r="CE192" i="33" s="1"/>
  <c r="AR191" i="33"/>
  <c r="AR192" i="33" s="1"/>
  <c r="BE191" i="33"/>
  <c r="BE192" i="33" s="1"/>
  <c r="CR191" i="33"/>
  <c r="CR192" i="33" s="1"/>
  <c r="CI191" i="33"/>
  <c r="CI192" i="33" s="1"/>
  <c r="CM191" i="33"/>
  <c r="CM192" i="33" s="1"/>
  <c r="BX191" i="33"/>
  <c r="BX192" i="33" s="1"/>
  <c r="BJ191" i="33"/>
  <c r="BJ192" i="33" s="1"/>
  <c r="AU191" i="33"/>
  <c r="AU192" i="33" s="1"/>
  <c r="Y191" i="33"/>
  <c r="Y192" i="33" s="1"/>
  <c r="CK191" i="33"/>
  <c r="CK192" i="33" s="1"/>
  <c r="AI191" i="33"/>
  <c r="AI192" i="33" s="1"/>
  <c r="CG191" i="33"/>
  <c r="CG192" i="33" s="1"/>
  <c r="CL191" i="33"/>
  <c r="CL192" i="33" s="1"/>
  <c r="CB191" i="33"/>
  <c r="CB192" i="33" s="1"/>
  <c r="BL191" i="33"/>
  <c r="BL192" i="33" s="1"/>
  <c r="AB191" i="33"/>
  <c r="AB192" i="33" s="1"/>
  <c r="BZ191" i="33"/>
  <c r="BZ192" i="33" s="1"/>
  <c r="BK191" i="33"/>
  <c r="BK192" i="33" s="1"/>
  <c r="R191" i="33"/>
  <c r="R192" i="33" s="1"/>
  <c r="CJ191" i="33"/>
  <c r="CJ192" i="33" s="1"/>
  <c r="BS191" i="33"/>
  <c r="BS192" i="33" s="1"/>
  <c r="BG191" i="33"/>
  <c r="BG192" i="33" s="1"/>
  <c r="AD191" i="33"/>
  <c r="AD192" i="33" s="1"/>
  <c r="AX191" i="33"/>
  <c r="AX192" i="33" s="1"/>
  <c r="AN191" i="33"/>
  <c r="AN192" i="33" s="1"/>
  <c r="W191" i="33"/>
  <c r="W192" i="33" s="1"/>
  <c r="AK191" i="33"/>
  <c r="AK192" i="33" s="1"/>
  <c r="T191" i="33"/>
  <c r="T192" i="33" s="1"/>
  <c r="CF191" i="33"/>
  <c r="CF192" i="33" s="1"/>
  <c r="BR191" i="33"/>
  <c r="BR192" i="33" s="1"/>
  <c r="BC191" i="33"/>
  <c r="BC192" i="33" s="1"/>
  <c r="AG191" i="33"/>
  <c r="AG192" i="33" s="1"/>
  <c r="CS191" i="33"/>
  <c r="CS192" i="33" s="1"/>
  <c r="AY191" i="33"/>
  <c r="AY192" i="33" s="1"/>
  <c r="AA191" i="33"/>
  <c r="AA192" i="33" s="1"/>
  <c r="AC191" i="33"/>
  <c r="AC192" i="33" s="1"/>
  <c r="X191" i="33"/>
  <c r="X192" i="33" s="1"/>
  <c r="BY191" i="33"/>
  <c r="BY192" i="33" s="1"/>
  <c r="CN191" i="33"/>
  <c r="CN192" i="33" s="1"/>
  <c r="AO191" i="33"/>
  <c r="AO192" i="33" s="1"/>
  <c r="AQ191" i="33"/>
  <c r="AQ192" i="33" s="1"/>
  <c r="AJ191" i="33"/>
  <c r="AJ192" i="33" s="1"/>
  <c r="AW191" i="33"/>
  <c r="AW192" i="33" s="1"/>
  <c r="CO191" i="33"/>
  <c r="CO192" i="33" s="1"/>
  <c r="CP191" i="33"/>
  <c r="CP192" i="33" s="1"/>
  <c r="U191" i="33"/>
  <c r="U192" i="33" s="1"/>
  <c r="AZ191" i="33"/>
  <c r="AZ192" i="33" s="1"/>
  <c r="BN191" i="33"/>
  <c r="BN192" i="33" s="1"/>
  <c r="AF191" i="33"/>
  <c r="AF192" i="33" s="1"/>
  <c r="BH191" i="33"/>
  <c r="BH192" i="33" s="1"/>
  <c r="AT191" i="33"/>
  <c r="AT192" i="33" s="1"/>
  <c r="AE191" i="33"/>
  <c r="AE192" i="33" s="1"/>
  <c r="CQ191" i="33"/>
  <c r="CQ192" i="33" s="1"/>
  <c r="BU191" i="33"/>
  <c r="BU192" i="33" s="1"/>
  <c r="CD191" i="33"/>
  <c r="CD192" i="33" s="1"/>
  <c r="BA191" i="33"/>
  <c r="BA192" i="33" s="1"/>
  <c r="Z191" i="33"/>
  <c r="Z192" i="33" s="1"/>
  <c r="AP191" i="33"/>
  <c r="AP192" i="33" s="1"/>
  <c r="BD191" i="33"/>
  <c r="BD192" i="33" s="1"/>
  <c r="BQ191" i="33"/>
  <c r="BQ192" i="33" s="1"/>
  <c r="BV191" i="33"/>
  <c r="BV192" i="33" s="1"/>
  <c r="BO191" i="33"/>
  <c r="BO192" i="33" s="1"/>
  <c r="V191" i="33"/>
  <c r="V192" i="33" s="1"/>
  <c r="AH191" i="33"/>
  <c r="AH192" i="33" s="1"/>
  <c r="AV191" i="33"/>
  <c r="AV192" i="33" s="1"/>
  <c r="CA191" i="33"/>
  <c r="CA192" i="33" s="1"/>
  <c r="BW191" i="33"/>
  <c r="BW192" i="33" s="1"/>
  <c r="AL191" i="33"/>
  <c r="AL192" i="33" s="1"/>
  <c r="BM191" i="33"/>
  <c r="BM192" i="33" s="1"/>
  <c r="BT191" i="33"/>
  <c r="BT192" i="33" s="1"/>
  <c r="O191" i="33" l="1"/>
  <c r="Q192" i="33"/>
  <c r="O192" i="33" l="1"/>
  <c r="AR193" i="33" l="1"/>
  <c r="AC193" i="33"/>
  <c r="BU193" i="33"/>
  <c r="BS193" i="33"/>
  <c r="AI193" i="33"/>
  <c r="AH193" i="33"/>
  <c r="CE193" i="33"/>
  <c r="BK193" i="33"/>
  <c r="V193" i="33"/>
  <c r="CH193" i="33"/>
  <c r="CK193" i="33"/>
  <c r="BP193" i="33"/>
  <c r="AT193" i="33"/>
  <c r="CM193" i="33"/>
  <c r="BN193" i="33"/>
  <c r="AF193" i="33"/>
  <c r="AE193" i="33"/>
  <c r="BV193" i="33"/>
  <c r="CC193" i="33"/>
  <c r="CJ193" i="33"/>
  <c r="CN193" i="33"/>
  <c r="BY193" i="33"/>
  <c r="CQ193" i="33"/>
  <c r="Z193" i="33"/>
  <c r="BD193" i="33"/>
  <c r="BC193" i="33"/>
  <c r="BG193" i="33"/>
  <c r="CP193" i="33"/>
  <c r="AQ193" i="33"/>
  <c r="AK193" i="33"/>
  <c r="AD193" i="33"/>
  <c r="CB193" i="33"/>
  <c r="CI193" i="33"/>
  <c r="BR193" i="33"/>
  <c r="CL193" i="33"/>
  <c r="AP193" i="33"/>
  <c r="BA193" i="33"/>
  <c r="AM193" i="33"/>
  <c r="AV193" i="33"/>
  <c r="CD193" i="33"/>
  <c r="BB193" i="33"/>
  <c r="BO193" i="33"/>
  <c r="BM193" i="33"/>
  <c r="W193" i="33"/>
  <c r="CO193" i="33"/>
  <c r="AZ193" i="33"/>
  <c r="U193" i="33"/>
  <c r="R193" i="33"/>
  <c r="AS193" i="33"/>
  <c r="AO193" i="33"/>
  <c r="CS193" i="33"/>
  <c r="CG193" i="33"/>
  <c r="CA193" i="33"/>
  <c r="BQ193" i="33"/>
  <c r="AG193" i="33"/>
  <c r="BZ193" i="33"/>
  <c r="BW193" i="33"/>
  <c r="AY193" i="33"/>
  <c r="T193" i="33"/>
  <c r="AX193" i="33"/>
  <c r="Y193" i="33"/>
  <c r="AA193" i="33"/>
  <c r="BE193" i="33"/>
  <c r="X193" i="33"/>
  <c r="BF193" i="33"/>
  <c r="AN193" i="33"/>
  <c r="AB193" i="33"/>
  <c r="CR193" i="33"/>
  <c r="BL193" i="33"/>
  <c r="S193" i="33"/>
  <c r="BX193" i="33"/>
  <c r="AL193" i="33"/>
  <c r="BT193" i="33"/>
  <c r="CF193" i="33"/>
  <c r="AW193" i="33"/>
  <c r="AU193" i="33"/>
  <c r="BH193" i="33"/>
  <c r="BJ193" i="33"/>
  <c r="AJ193" i="33"/>
  <c r="BI193" i="33"/>
  <c r="Q193" i="33"/>
  <c r="O193" i="33" l="1"/>
  <c r="M193" i="33"/>
  <c r="L192" i="33"/>
  <c r="L193" i="33"/>
  <c r="L194" i="33"/>
  <c r="L191" i="33"/>
  <c r="M191" i="33" l="1"/>
  <c r="F191" i="33" s="1"/>
  <c r="D191" i="33" l="1"/>
  <c r="E191" i="33"/>
  <c r="H196" i="33" l="1"/>
  <c r="H197" i="33" s="1"/>
  <c r="K196" i="33" l="1"/>
  <c r="H198" i="33"/>
  <c r="K197" i="33"/>
  <c r="H199" i="33" l="1"/>
  <c r="K199" i="33" s="1"/>
  <c r="K198" i="33"/>
  <c r="AQ196" i="33" l="1"/>
  <c r="AQ197" i="33" s="1"/>
  <c r="BW196" i="33"/>
  <c r="BW197" i="33" s="1"/>
  <c r="AB196" i="33"/>
  <c r="AB197" i="33" s="1"/>
  <c r="BH196" i="33"/>
  <c r="BH197" i="33" s="1"/>
  <c r="CN196" i="33"/>
  <c r="CN197" i="33" s="1"/>
  <c r="BQ196" i="33"/>
  <c r="BQ197" i="33" s="1"/>
  <c r="AG196" i="33"/>
  <c r="AG197" i="33" s="1"/>
  <c r="AP196" i="33"/>
  <c r="AP197" i="33" s="1"/>
  <c r="BE196" i="33"/>
  <c r="BE197" i="33" s="1"/>
  <c r="AR196" i="33"/>
  <c r="AR197" i="33" s="1"/>
  <c r="CH196" i="33"/>
  <c r="CH197" i="33" s="1"/>
  <c r="AE196" i="33"/>
  <c r="AE197" i="33" s="1"/>
  <c r="AD196" i="33"/>
  <c r="AD197" i="33" s="1"/>
  <c r="BO196" i="33"/>
  <c r="BO197" i="33" s="1"/>
  <c r="Q196" i="33"/>
  <c r="AU196" i="33"/>
  <c r="AU197" i="33" s="1"/>
  <c r="CA196" i="33"/>
  <c r="CA197" i="33" s="1"/>
  <c r="AF196" i="33"/>
  <c r="AF197" i="33" s="1"/>
  <c r="BL196" i="33"/>
  <c r="BL197" i="33" s="1"/>
  <c r="CR196" i="33"/>
  <c r="CR197" i="33" s="1"/>
  <c r="BY196" i="33"/>
  <c r="BY197" i="33" s="1"/>
  <c r="BJ196" i="33"/>
  <c r="BJ197" i="33" s="1"/>
  <c r="AO196" i="33"/>
  <c r="AO197" i="33" s="1"/>
  <c r="R196" i="33"/>
  <c r="R197" i="33" s="1"/>
  <c r="BF196" i="33"/>
  <c r="BF197" i="33" s="1"/>
  <c r="W196" i="33"/>
  <c r="W197" i="33" s="1"/>
  <c r="CI196" i="33"/>
  <c r="CI197" i="33" s="1"/>
  <c r="BT196" i="33"/>
  <c r="BT197" i="33" s="1"/>
  <c r="CO196" i="33"/>
  <c r="CO197" i="33" s="1"/>
  <c r="AA196" i="33"/>
  <c r="AA197" i="33" s="1"/>
  <c r="BX196" i="33"/>
  <c r="BX197" i="33" s="1"/>
  <c r="BM196" i="33"/>
  <c r="BM197" i="33" s="1"/>
  <c r="BK196" i="33"/>
  <c r="BK197" i="33" s="1"/>
  <c r="CB196" i="33"/>
  <c r="CB197" i="33" s="1"/>
  <c r="BU196" i="33"/>
  <c r="BU197" i="33" s="1"/>
  <c r="T196" i="33"/>
  <c r="T197" i="33" s="1"/>
  <c r="CF196" i="33"/>
  <c r="CF197" i="33" s="1"/>
  <c r="CC196" i="33"/>
  <c r="CC197" i="33" s="1"/>
  <c r="S196" i="33"/>
  <c r="S197" i="33" s="1"/>
  <c r="AY196" i="33"/>
  <c r="AY197" i="33" s="1"/>
  <c r="CE196" i="33"/>
  <c r="CE197" i="33" s="1"/>
  <c r="AJ196" i="33"/>
  <c r="AJ197" i="33" s="1"/>
  <c r="BP196" i="33"/>
  <c r="BP197" i="33" s="1"/>
  <c r="U196" i="33"/>
  <c r="U197" i="33" s="1"/>
  <c r="CG196" i="33"/>
  <c r="CG197" i="33" s="1"/>
  <c r="BR196" i="33"/>
  <c r="BR197" i="33" s="1"/>
  <c r="AW196" i="33"/>
  <c r="AW197" i="33" s="1"/>
  <c r="AH196" i="33"/>
  <c r="AH197" i="33" s="1"/>
  <c r="CL196" i="33"/>
  <c r="CL197" i="33" s="1"/>
  <c r="BC196" i="33"/>
  <c r="BC197" i="33" s="1"/>
  <c r="AN196" i="33"/>
  <c r="AN197" i="33" s="1"/>
  <c r="AC196" i="33"/>
  <c r="AC197" i="33" s="1"/>
  <c r="AX196" i="33"/>
  <c r="AX197" i="33" s="1"/>
  <c r="CM196" i="33"/>
  <c r="CM197" i="33" s="1"/>
  <c r="AK196" i="33"/>
  <c r="AK197" i="33" s="1"/>
  <c r="BN196" i="33"/>
  <c r="BN197" i="33" s="1"/>
  <c r="AV196" i="33"/>
  <c r="AV197" i="33" s="1"/>
  <c r="CP196" i="33"/>
  <c r="CP197" i="33" s="1"/>
  <c r="AI196" i="33"/>
  <c r="AI197" i="33" s="1"/>
  <c r="BA196" i="33"/>
  <c r="BA197" i="33" s="1"/>
  <c r="Z196" i="33"/>
  <c r="Z197" i="33" s="1"/>
  <c r="AM196" i="33"/>
  <c r="AM197" i="33" s="1"/>
  <c r="BS196" i="33"/>
  <c r="BS197" i="33" s="1"/>
  <c r="X196" i="33"/>
  <c r="X197" i="33" s="1"/>
  <c r="BD196" i="33"/>
  <c r="BD197" i="33" s="1"/>
  <c r="CJ196" i="33"/>
  <c r="CJ197" i="33" s="1"/>
  <c r="BI196" i="33"/>
  <c r="BI197" i="33" s="1"/>
  <c r="AT196" i="33"/>
  <c r="AT197" i="33" s="1"/>
  <c r="Y196" i="33"/>
  <c r="Y197" i="33" s="1"/>
  <c r="CK196" i="33"/>
  <c r="CK197" i="33" s="1"/>
  <c r="BV196" i="33"/>
  <c r="BV197" i="33" s="1"/>
  <c r="BB196" i="33"/>
  <c r="BB197" i="33" s="1"/>
  <c r="CS196" i="33"/>
  <c r="CS197" i="33" s="1"/>
  <c r="BZ196" i="33"/>
  <c r="BZ197" i="33" s="1"/>
  <c r="BG196" i="33"/>
  <c r="BG197" i="33" s="1"/>
  <c r="V196" i="33"/>
  <c r="V197" i="33" s="1"/>
  <c r="CQ196" i="33"/>
  <c r="CQ197" i="33" s="1"/>
  <c r="AS196" i="33"/>
  <c r="AS197" i="33" s="1"/>
  <c r="CD196" i="33"/>
  <c r="CD197" i="33" s="1"/>
  <c r="AZ196" i="33"/>
  <c r="AZ197" i="33" s="1"/>
  <c r="AL196" i="33"/>
  <c r="AL197" i="33" s="1"/>
  <c r="Q197" i="33" l="1"/>
  <c r="O196" i="33"/>
  <c r="O197" i="33" l="1"/>
  <c r="Q198" i="33" s="1"/>
  <c r="BN198" i="33" l="1"/>
  <c r="Z198" i="33"/>
  <c r="AE198" i="33"/>
  <c r="AA198" i="33"/>
  <c r="AN198" i="33"/>
  <c r="AH198" i="33"/>
  <c r="AD198" i="33"/>
  <c r="W198" i="33"/>
  <c r="AO198" i="33"/>
  <c r="CS198" i="33"/>
  <c r="BE198" i="33"/>
  <c r="AC198" i="33"/>
  <c r="BX198" i="33"/>
  <c r="CL198" i="33"/>
  <c r="CD198" i="33"/>
  <c r="CK198" i="33"/>
  <c r="Y198" i="33"/>
  <c r="AW198" i="33"/>
  <c r="CC198" i="33"/>
  <c r="CF198" i="33"/>
  <c r="BT198" i="33"/>
  <c r="AB198" i="33"/>
  <c r="AP198" i="33"/>
  <c r="AM198" i="33"/>
  <c r="CB198" i="33"/>
  <c r="R198" i="33"/>
  <c r="CO198" i="33"/>
  <c r="BH198" i="33"/>
  <c r="CQ198" i="33"/>
  <c r="BP198" i="33"/>
  <c r="AU198" i="33"/>
  <c r="BA198" i="33"/>
  <c r="AF198" i="33"/>
  <c r="AS198" i="33"/>
  <c r="BD198" i="33"/>
  <c r="AQ198" i="33"/>
  <c r="BR198" i="33"/>
  <c r="BM198" i="33"/>
  <c r="BW198" i="33"/>
  <c r="CE198" i="33"/>
  <c r="BG198" i="33"/>
  <c r="BC198" i="33"/>
  <c r="BK198" i="33"/>
  <c r="AG198" i="33"/>
  <c r="BQ198" i="33"/>
  <c r="CN198" i="33"/>
  <c r="CR198" i="33"/>
  <c r="AX198" i="33"/>
  <c r="CA198" i="33"/>
  <c r="BV198" i="33"/>
  <c r="V198" i="33"/>
  <c r="X198" i="33"/>
  <c r="CG198" i="33"/>
  <c r="BU198" i="33"/>
  <c r="AK198" i="33"/>
  <c r="BZ198" i="33"/>
  <c r="AR198" i="33"/>
  <c r="AV198" i="33"/>
  <c r="CI198" i="33"/>
  <c r="CJ198" i="33"/>
  <c r="U198" i="33"/>
  <c r="BL198" i="33"/>
  <c r="BB198" i="33"/>
  <c r="T198" i="33"/>
  <c r="CH198" i="33"/>
  <c r="AY198" i="33"/>
  <c r="CM198" i="33"/>
  <c r="BI198" i="33"/>
  <c r="AJ198" i="33"/>
  <c r="BF198" i="33"/>
  <c r="AI198" i="33"/>
  <c r="BS198" i="33"/>
  <c r="S198" i="33"/>
  <c r="BY198" i="33"/>
  <c r="BJ198" i="33"/>
  <c r="AT198" i="33"/>
  <c r="CP198" i="33"/>
  <c r="BO198" i="33"/>
  <c r="AZ198" i="33"/>
  <c r="AL198" i="33"/>
  <c r="L198" i="33" l="1"/>
  <c r="L199" i="33"/>
  <c r="O198" i="33"/>
  <c r="L197" i="33"/>
  <c r="L196" i="33"/>
  <c r="M198" i="33"/>
  <c r="M196" i="33" l="1"/>
  <c r="F196" i="33" l="1"/>
  <c r="E196" i="33"/>
  <c r="D196" i="33"/>
  <c r="H201" i="33" l="1"/>
  <c r="H219" i="33" l="1"/>
  <c r="R150" i="33"/>
  <c r="H202" i="33"/>
  <c r="G14" i="33"/>
  <c r="K201" i="33"/>
  <c r="B208" i="33" l="1"/>
  <c r="H203" i="33"/>
  <c r="R151" i="33"/>
  <c r="K202" i="33"/>
  <c r="B209" i="33" s="1"/>
  <c r="H220" i="33"/>
  <c r="H221" i="33" s="1"/>
  <c r="H222" i="33" s="1"/>
  <c r="E219" i="33"/>
  <c r="H204" i="33" l="1"/>
  <c r="R152" i="33"/>
  <c r="K203" i="33"/>
  <c r="I215" i="33"/>
  <c r="C15" i="33"/>
  <c r="B15" i="33"/>
  <c r="I214" i="33"/>
  <c r="I219" i="33" l="1"/>
  <c r="R153" i="33"/>
  <c r="K204" i="33"/>
  <c r="AK201" i="33" s="1"/>
  <c r="AK202" i="33" s="1"/>
  <c r="I220" i="33"/>
  <c r="B210" i="33"/>
  <c r="AC201" i="33" l="1"/>
  <c r="AC202" i="33" s="1"/>
  <c r="AV201" i="33"/>
  <c r="AV202" i="33" s="1"/>
  <c r="CO201" i="33"/>
  <c r="CO202" i="33" s="1"/>
  <c r="AA201" i="33"/>
  <c r="AA202" i="33" s="1"/>
  <c r="T201" i="33"/>
  <c r="T202" i="33" s="1"/>
  <c r="BW201" i="33"/>
  <c r="BW202" i="33" s="1"/>
  <c r="CL201" i="33"/>
  <c r="CL202" i="33" s="1"/>
  <c r="AT201" i="33"/>
  <c r="AT202" i="33" s="1"/>
  <c r="Z201" i="33"/>
  <c r="Z202" i="33" s="1"/>
  <c r="AS201" i="33"/>
  <c r="AS202" i="33" s="1"/>
  <c r="BL201" i="33"/>
  <c r="BL202" i="33" s="1"/>
  <c r="BH201" i="33"/>
  <c r="BH202" i="33" s="1"/>
  <c r="CH201" i="33"/>
  <c r="CH202" i="33" s="1"/>
  <c r="BG201" i="33"/>
  <c r="BG202" i="33" s="1"/>
  <c r="AN201" i="33"/>
  <c r="AN202" i="33" s="1"/>
  <c r="D15" i="33"/>
  <c r="I216" i="33"/>
  <c r="BK201" i="33"/>
  <c r="BK202" i="33" s="1"/>
  <c r="CE201" i="33"/>
  <c r="CE202" i="33" s="1"/>
  <c r="AP201" i="33"/>
  <c r="AP202" i="33" s="1"/>
  <c r="BI201" i="33"/>
  <c r="BI202" i="33" s="1"/>
  <c r="BR201" i="33"/>
  <c r="BR202" i="33" s="1"/>
  <c r="S201" i="33"/>
  <c r="S202" i="33" s="1"/>
  <c r="BC201" i="33"/>
  <c r="BC202" i="33" s="1"/>
  <c r="AD201" i="33"/>
  <c r="AD202" i="33" s="1"/>
  <c r="CA201" i="33"/>
  <c r="CA202" i="33" s="1"/>
  <c r="CJ201" i="33"/>
  <c r="CJ202" i="33" s="1"/>
  <c r="B211" i="33"/>
  <c r="CD208" i="33" s="1"/>
  <c r="CD209" i="33" s="1"/>
  <c r="BS201" i="33"/>
  <c r="BS202" i="33" s="1"/>
  <c r="AZ201" i="33"/>
  <c r="AZ202" i="33" s="1"/>
  <c r="CN201" i="33"/>
  <c r="CN202" i="33" s="1"/>
  <c r="AI201" i="33"/>
  <c r="AI202" i="33" s="1"/>
  <c r="CS201" i="33"/>
  <c r="CS202" i="33" s="1"/>
  <c r="AU201" i="33"/>
  <c r="AU202" i="33" s="1"/>
  <c r="AX201" i="33"/>
  <c r="AX202" i="33" s="1"/>
  <c r="BX201" i="33"/>
  <c r="BX202" i="33" s="1"/>
  <c r="Y201" i="33"/>
  <c r="Y202" i="33" s="1"/>
  <c r="CF201" i="33"/>
  <c r="CF202" i="33" s="1"/>
  <c r="R201" i="33"/>
  <c r="R202" i="33" s="1"/>
  <c r="AR201" i="33"/>
  <c r="AR202" i="33" s="1"/>
  <c r="BE201" i="33"/>
  <c r="BE202" i="33" s="1"/>
  <c r="CM201" i="33"/>
  <c r="CM202" i="33" s="1"/>
  <c r="AB201" i="33"/>
  <c r="AB202" i="33" s="1"/>
  <c r="X201" i="33"/>
  <c r="X202" i="33" s="1"/>
  <c r="W201" i="33"/>
  <c r="W202" i="33" s="1"/>
  <c r="BU201" i="33"/>
  <c r="BU202" i="33" s="1"/>
  <c r="BO201" i="33"/>
  <c r="BO202" i="33" s="1"/>
  <c r="BD201" i="33"/>
  <c r="BD202" i="33" s="1"/>
  <c r="BA201" i="33"/>
  <c r="BA202" i="33" s="1"/>
  <c r="CD201" i="33"/>
  <c r="CD202" i="33" s="1"/>
  <c r="AM201" i="33"/>
  <c r="AM202" i="33" s="1"/>
  <c r="BB201" i="33"/>
  <c r="BB202" i="33" s="1"/>
  <c r="V201" i="33"/>
  <c r="V202" i="33" s="1"/>
  <c r="CR201" i="33"/>
  <c r="CR202" i="33" s="1"/>
  <c r="I224" i="33"/>
  <c r="AW201" i="33"/>
  <c r="AW202" i="33" s="1"/>
  <c r="AG201" i="33"/>
  <c r="AG202" i="33" s="1"/>
  <c r="CC201" i="33"/>
  <c r="CC202" i="33" s="1"/>
  <c r="CK201" i="33"/>
  <c r="CK202" i="33" s="1"/>
  <c r="AF201" i="33"/>
  <c r="AF202" i="33" s="1"/>
  <c r="BN201" i="33"/>
  <c r="BN202" i="33" s="1"/>
  <c r="BJ201" i="33"/>
  <c r="BJ202" i="33" s="1"/>
  <c r="AJ201" i="33"/>
  <c r="AJ202" i="33" s="1"/>
  <c r="BY201" i="33"/>
  <c r="BY202" i="33" s="1"/>
  <c r="AQ201" i="33"/>
  <c r="AQ202" i="33" s="1"/>
  <c r="CG201" i="33"/>
  <c r="CG202" i="33" s="1"/>
  <c r="U201" i="33"/>
  <c r="U202" i="33" s="1"/>
  <c r="BT201" i="33"/>
  <c r="BT202" i="33" s="1"/>
  <c r="AE201" i="33"/>
  <c r="AE202" i="33" s="1"/>
  <c r="CI201" i="33"/>
  <c r="CI202" i="33" s="1"/>
  <c r="BZ201" i="33"/>
  <c r="BZ202" i="33" s="1"/>
  <c r="CP201" i="33"/>
  <c r="CP202" i="33" s="1"/>
  <c r="I225" i="33"/>
  <c r="AY201" i="33"/>
  <c r="AY202" i="33" s="1"/>
  <c r="CB201" i="33"/>
  <c r="CB202" i="33" s="1"/>
  <c r="BQ201" i="33"/>
  <c r="BQ202" i="33" s="1"/>
  <c r="AL201" i="33"/>
  <c r="AL202" i="33" s="1"/>
  <c r="BF201" i="33"/>
  <c r="BF202" i="33" s="1"/>
  <c r="BM201" i="33"/>
  <c r="BM202" i="33" s="1"/>
  <c r="AO201" i="33"/>
  <c r="AO202" i="33" s="1"/>
  <c r="AH201" i="33"/>
  <c r="AH202" i="33" s="1"/>
  <c r="BV201" i="33"/>
  <c r="BV202" i="33" s="1"/>
  <c r="CQ201" i="33"/>
  <c r="CQ202" i="33" s="1"/>
  <c r="Q201" i="33"/>
  <c r="BP201" i="33"/>
  <c r="BP202" i="33" s="1"/>
  <c r="CJ208" i="33" l="1"/>
  <c r="CJ209" i="33" s="1"/>
  <c r="BX208" i="33"/>
  <c r="BX209" i="33" s="1"/>
  <c r="BA208" i="33"/>
  <c r="BA209" i="33" s="1"/>
  <c r="AS208" i="33"/>
  <c r="AS209" i="33" s="1"/>
  <c r="CX208" i="33"/>
  <c r="CX209" i="33" s="1"/>
  <c r="AI208" i="33"/>
  <c r="AI209" i="33" s="1"/>
  <c r="AF208" i="33"/>
  <c r="AF209" i="33" s="1"/>
  <c r="DC208" i="33"/>
  <c r="DC209" i="33" s="1"/>
  <c r="BJ208" i="33"/>
  <c r="BJ209" i="33" s="1"/>
  <c r="CG208" i="33"/>
  <c r="CG209" i="33" s="1"/>
  <c r="I229" i="33"/>
  <c r="BV208" i="33"/>
  <c r="BV209" i="33" s="1"/>
  <c r="CK208" i="33"/>
  <c r="CK209" i="33" s="1"/>
  <c r="AW208" i="33"/>
  <c r="AW209" i="33" s="1"/>
  <c r="AN208" i="33"/>
  <c r="AN209" i="33" s="1"/>
  <c r="CF208" i="33"/>
  <c r="CF209" i="33" s="1"/>
  <c r="AO208" i="33"/>
  <c r="AO209" i="33" s="1"/>
  <c r="BY208" i="33"/>
  <c r="BY209" i="33" s="1"/>
  <c r="BQ208" i="33"/>
  <c r="BQ209" i="33" s="1"/>
  <c r="AH208" i="33"/>
  <c r="AH209" i="33" s="1"/>
  <c r="AQ208" i="33"/>
  <c r="AQ209" i="33" s="1"/>
  <c r="BO208" i="33"/>
  <c r="BO209" i="33" s="1"/>
  <c r="DG208" i="33"/>
  <c r="DG209" i="33" s="1"/>
  <c r="BT208" i="33"/>
  <c r="BT209" i="33" s="1"/>
  <c r="DE208" i="33"/>
  <c r="DE209" i="33" s="1"/>
  <c r="AK208" i="33"/>
  <c r="AK209" i="33" s="1"/>
  <c r="AR208" i="33"/>
  <c r="AR209" i="33" s="1"/>
  <c r="BG208" i="33"/>
  <c r="BG209" i="33" s="1"/>
  <c r="BN208" i="33"/>
  <c r="BN209" i="33" s="1"/>
  <c r="DD208" i="33"/>
  <c r="DD209" i="33" s="1"/>
  <c r="E15" i="33"/>
  <c r="I217" i="33"/>
  <c r="AU208" i="33"/>
  <c r="AU209" i="33" s="1"/>
  <c r="CO208" i="33"/>
  <c r="CO209" i="33" s="1"/>
  <c r="BM208" i="33"/>
  <c r="BM209" i="33" s="1"/>
  <c r="BR208" i="33"/>
  <c r="BR209" i="33" s="1"/>
  <c r="BW208" i="33"/>
  <c r="BW209" i="33" s="1"/>
  <c r="CS208" i="33"/>
  <c r="CS209" i="33" s="1"/>
  <c r="CB208" i="33"/>
  <c r="CB209" i="33" s="1"/>
  <c r="AG208" i="33"/>
  <c r="AG209" i="33" s="1"/>
  <c r="CI208" i="33"/>
  <c r="CI209" i="33" s="1"/>
  <c r="BZ208" i="33"/>
  <c r="BZ209" i="33" s="1"/>
  <c r="CN208" i="33"/>
  <c r="CN209" i="33" s="1"/>
  <c r="BD208" i="33"/>
  <c r="BD209" i="33" s="1"/>
  <c r="CC208" i="33"/>
  <c r="CC209" i="33" s="1"/>
  <c r="CR208" i="33"/>
  <c r="CR209" i="33" s="1"/>
  <c r="CV208" i="33"/>
  <c r="CV209" i="33" s="1"/>
  <c r="CQ208" i="33"/>
  <c r="CQ209" i="33" s="1"/>
  <c r="CE208" i="33"/>
  <c r="CE209" i="33" s="1"/>
  <c r="AJ208" i="33"/>
  <c r="AJ209" i="33" s="1"/>
  <c r="DF208" i="33"/>
  <c r="DF209" i="33" s="1"/>
  <c r="I221" i="33"/>
  <c r="I230" i="33"/>
  <c r="AV208" i="33"/>
  <c r="AV209" i="33" s="1"/>
  <c r="BE208" i="33"/>
  <c r="BE209" i="33" s="1"/>
  <c r="AL208" i="33"/>
  <c r="AL209" i="33" s="1"/>
  <c r="DB208" i="33"/>
  <c r="DB209" i="33" s="1"/>
  <c r="BK208" i="33"/>
  <c r="BK209" i="33" s="1"/>
  <c r="BH208" i="33"/>
  <c r="BH209" i="33" s="1"/>
  <c r="BU208" i="33"/>
  <c r="BU209" i="33" s="1"/>
  <c r="BL208" i="33"/>
  <c r="BL209" i="33" s="1"/>
  <c r="CW208" i="33"/>
  <c r="CW209" i="33" s="1"/>
  <c r="AY208" i="33"/>
  <c r="AY209" i="33" s="1"/>
  <c r="CY208" i="33"/>
  <c r="CY209" i="33" s="1"/>
  <c r="AX208" i="33"/>
  <c r="AX209" i="33" s="1"/>
  <c r="AP208" i="33"/>
  <c r="AP209" i="33" s="1"/>
  <c r="AE208" i="33"/>
  <c r="BS208" i="33"/>
  <c r="BS209" i="33" s="1"/>
  <c r="CL208" i="33"/>
  <c r="CL209" i="33" s="1"/>
  <c r="AT208" i="33"/>
  <c r="AT209" i="33" s="1"/>
  <c r="CH208" i="33"/>
  <c r="CH209" i="33" s="1"/>
  <c r="CZ208" i="33"/>
  <c r="CZ209" i="33" s="1"/>
  <c r="CT208" i="33"/>
  <c r="CT209" i="33" s="1"/>
  <c r="BF208" i="33"/>
  <c r="BF209" i="33" s="1"/>
  <c r="O201" i="33"/>
  <c r="Q202" i="33"/>
  <c r="CU208" i="33"/>
  <c r="CU209" i="33" s="1"/>
  <c r="CM208" i="33"/>
  <c r="CM209" i="33" s="1"/>
  <c r="CA208" i="33"/>
  <c r="CA209" i="33" s="1"/>
  <c r="BC208" i="33"/>
  <c r="BC209" i="33" s="1"/>
  <c r="AM208" i="33"/>
  <c r="AM209" i="33" s="1"/>
  <c r="CP208" i="33"/>
  <c r="CP209" i="33" s="1"/>
  <c r="DA208" i="33"/>
  <c r="DA209" i="33" s="1"/>
  <c r="BB208" i="33"/>
  <c r="BB209" i="33" s="1"/>
  <c r="AZ208" i="33"/>
  <c r="AZ209" i="33" s="1"/>
  <c r="BI208" i="33"/>
  <c r="BI209" i="33" s="1"/>
  <c r="BP208" i="33"/>
  <c r="BP209" i="33" s="1"/>
  <c r="I235" i="33" l="1"/>
  <c r="AC208" i="33"/>
  <c r="AE209" i="33"/>
  <c r="I222" i="33"/>
  <c r="I234" i="33"/>
  <c r="I226" i="33"/>
  <c r="O202" i="33"/>
  <c r="Q203" i="33" s="1"/>
  <c r="I227" i="33" l="1"/>
  <c r="AK203" i="33"/>
  <c r="AC203" i="33"/>
  <c r="CO203" i="33"/>
  <c r="AA203" i="33"/>
  <c r="T203" i="33"/>
  <c r="AV203" i="33"/>
  <c r="AF203" i="33"/>
  <c r="AT203" i="33"/>
  <c r="BR203" i="33"/>
  <c r="Z203" i="33"/>
  <c r="AU203" i="33"/>
  <c r="BB203" i="33"/>
  <c r="AJ203" i="33"/>
  <c r="CG203" i="33"/>
  <c r="AD203" i="33"/>
  <c r="CN203" i="33"/>
  <c r="BZ203" i="33"/>
  <c r="CB203" i="33"/>
  <c r="CR203" i="33"/>
  <c r="AH203" i="33"/>
  <c r="AO203" i="33"/>
  <c r="BM203" i="33"/>
  <c r="CJ203" i="33"/>
  <c r="BI203" i="33"/>
  <c r="AW203" i="33"/>
  <c r="BL203" i="33"/>
  <c r="X203" i="33"/>
  <c r="CK203" i="33"/>
  <c r="AP203" i="33"/>
  <c r="BO203" i="33"/>
  <c r="AZ203" i="33"/>
  <c r="V203" i="33"/>
  <c r="BY203" i="33"/>
  <c r="CH203" i="33"/>
  <c r="CS203" i="33"/>
  <c r="AB203" i="33"/>
  <c r="BU203" i="33"/>
  <c r="U203" i="33"/>
  <c r="AN203" i="33"/>
  <c r="CC203" i="33"/>
  <c r="AM203" i="33"/>
  <c r="BF203" i="33"/>
  <c r="CE203" i="33"/>
  <c r="BA203" i="33"/>
  <c r="CQ203" i="33"/>
  <c r="BQ203" i="33"/>
  <c r="CF203" i="33"/>
  <c r="CL203" i="33"/>
  <c r="BX203" i="33"/>
  <c r="CP203" i="33"/>
  <c r="BE203" i="33"/>
  <c r="CI203" i="33"/>
  <c r="BC203" i="33"/>
  <c r="AE203" i="33"/>
  <c r="BJ203" i="33"/>
  <c r="AS203" i="33"/>
  <c r="CM203" i="33"/>
  <c r="AY203" i="33"/>
  <c r="AI203" i="33"/>
  <c r="S203" i="33"/>
  <c r="W203" i="33"/>
  <c r="R203" i="33"/>
  <c r="AG203" i="33"/>
  <c r="BH203" i="33"/>
  <c r="BT203" i="33"/>
  <c r="BG203" i="33"/>
  <c r="BP203" i="33"/>
  <c r="CA203" i="33"/>
  <c r="BD203" i="33"/>
  <c r="Y203" i="33"/>
  <c r="CD203" i="33"/>
  <c r="BN203" i="33"/>
  <c r="AQ203" i="33"/>
  <c r="AL203" i="33"/>
  <c r="BK203" i="33"/>
  <c r="BW203" i="33"/>
  <c r="AR203" i="33"/>
  <c r="BV203" i="33"/>
  <c r="BS203" i="33"/>
  <c r="AX203" i="33"/>
  <c r="I231" i="33"/>
  <c r="AC209" i="33"/>
  <c r="I240" i="33"/>
  <c r="I239" i="33"/>
  <c r="L201" i="33" l="1"/>
  <c r="P150" i="33" s="1"/>
  <c r="T150" i="33" s="1"/>
  <c r="L203" i="33"/>
  <c r="P152" i="33" s="1"/>
  <c r="T152" i="33" s="1"/>
  <c r="L204" i="33"/>
  <c r="P153" i="33" s="1"/>
  <c r="T153" i="33" s="1"/>
  <c r="O203" i="33"/>
  <c r="CD210" i="33"/>
  <c r="DC210" i="33"/>
  <c r="CG210" i="33"/>
  <c r="CX210" i="33"/>
  <c r="BX210" i="33"/>
  <c r="CJ210" i="33"/>
  <c r="AF210" i="33"/>
  <c r="BJ210" i="33"/>
  <c r="AS210" i="33"/>
  <c r="AI210" i="33"/>
  <c r="BA210" i="33"/>
  <c r="BF210" i="33"/>
  <c r="CB210" i="33"/>
  <c r="CC210" i="33"/>
  <c r="CR210" i="33"/>
  <c r="AJ210" i="33"/>
  <c r="CE210" i="33"/>
  <c r="DF210" i="33"/>
  <c r="BT210" i="33"/>
  <c r="CI210" i="33"/>
  <c r="AT210" i="33"/>
  <c r="AU210" i="33"/>
  <c r="CN210" i="33"/>
  <c r="CF210" i="33"/>
  <c r="CU210" i="33"/>
  <c r="DB210" i="33"/>
  <c r="AR210" i="33"/>
  <c r="BR210" i="33"/>
  <c r="AN210" i="33"/>
  <c r="CV210" i="33"/>
  <c r="BC210" i="33"/>
  <c r="CO210" i="33"/>
  <c r="AP210" i="33"/>
  <c r="AV210" i="33"/>
  <c r="CQ210" i="33"/>
  <c r="BG210" i="33"/>
  <c r="CS210" i="33"/>
  <c r="AL210" i="33"/>
  <c r="AO210" i="33"/>
  <c r="DG210" i="33"/>
  <c r="DE210" i="33"/>
  <c r="AZ210" i="33"/>
  <c r="DD210" i="33"/>
  <c r="CW210" i="33"/>
  <c r="AQ210" i="33"/>
  <c r="BD210" i="33"/>
  <c r="BI210" i="33"/>
  <c r="BP210" i="33"/>
  <c r="BO210" i="33"/>
  <c r="CK210" i="33"/>
  <c r="BW210" i="33"/>
  <c r="CM210" i="33"/>
  <c r="CZ210" i="33"/>
  <c r="AM210" i="33"/>
  <c r="BH210" i="33"/>
  <c r="BK210" i="33"/>
  <c r="CL210" i="33"/>
  <c r="BE210" i="33"/>
  <c r="BZ210" i="33"/>
  <c r="AW210" i="33"/>
  <c r="CP210" i="33"/>
  <c r="AH210" i="33"/>
  <c r="BY210" i="33"/>
  <c r="CH210" i="33"/>
  <c r="BU210" i="33"/>
  <c r="BL210" i="33"/>
  <c r="AG210" i="33"/>
  <c r="BS210" i="33"/>
  <c r="BV210" i="33"/>
  <c r="CA210" i="33"/>
  <c r="CY210" i="33"/>
  <c r="DA210" i="33"/>
  <c r="AY210" i="33"/>
  <c r="BM210" i="33"/>
  <c r="AK210" i="33"/>
  <c r="AX210" i="33"/>
  <c r="BN210" i="33"/>
  <c r="BQ210" i="33"/>
  <c r="CT210" i="33"/>
  <c r="BB210" i="33"/>
  <c r="M203" i="33"/>
  <c r="I236" i="33"/>
  <c r="AE210" i="33"/>
  <c r="I244" i="33"/>
  <c r="L202" i="33"/>
  <c r="P151" i="33" s="1"/>
  <c r="T151" i="33" s="1"/>
  <c r="I232" i="33"/>
  <c r="I245" i="33"/>
  <c r="I249" i="33" l="1"/>
  <c r="I237" i="33"/>
  <c r="AC210" i="33"/>
  <c r="F210" i="33"/>
  <c r="D208" i="33"/>
  <c r="D210" i="33"/>
  <c r="L216" i="33" s="1"/>
  <c r="D209" i="33"/>
  <c r="L215" i="33" s="1"/>
  <c r="D211" i="33"/>
  <c r="L217" i="33" s="1"/>
  <c r="I241" i="33"/>
  <c r="M201" i="33"/>
  <c r="I250" i="33"/>
  <c r="V150" i="33" a="1"/>
  <c r="M216" i="33" l="1"/>
  <c r="F15" i="33"/>
  <c r="F208" i="33"/>
  <c r="H15" i="33" s="1"/>
  <c r="L214" i="33"/>
  <c r="F201" i="33"/>
  <c r="D201" i="33"/>
  <c r="E201" i="33"/>
  <c r="I242" i="33"/>
  <c r="I246" i="33"/>
  <c r="I255" i="33"/>
  <c r="V151" i="33"/>
  <c r="V152" i="33"/>
  <c r="V153" i="33"/>
  <c r="V150" i="33"/>
  <c r="I254" i="33"/>
  <c r="I260" i="33" l="1"/>
  <c r="I247" i="33"/>
  <c r="I259" i="33"/>
  <c r="I251" i="33"/>
  <c r="X150" i="33" a="1"/>
  <c r="I252" i="33" l="1"/>
  <c r="AA150" i="33"/>
  <c r="K208" i="33" s="1"/>
  <c r="AA151" i="33"/>
  <c r="K209" i="33" s="1"/>
  <c r="AA152" i="33"/>
  <c r="K210" i="33" s="1"/>
  <c r="AA153" i="33"/>
  <c r="K211" i="33" s="1"/>
  <c r="X150" i="33"/>
  <c r="H208" i="33" s="1"/>
  <c r="X151" i="33"/>
  <c r="H209" i="33" s="1"/>
  <c r="X152" i="33"/>
  <c r="H210" i="33" s="1"/>
  <c r="X153" i="33"/>
  <c r="H211" i="33" s="1"/>
  <c r="Z150" i="33"/>
  <c r="J208" i="33" s="1"/>
  <c r="Y153" i="33"/>
  <c r="I211" i="33" s="1"/>
  <c r="Y151" i="33"/>
  <c r="I209" i="33" s="1"/>
  <c r="Z152" i="33"/>
  <c r="J210" i="33" s="1"/>
  <c r="Z153" i="33"/>
  <c r="J211" i="33" s="1"/>
  <c r="Z151" i="33"/>
  <c r="J209" i="33" s="1"/>
  <c r="Y152" i="33"/>
  <c r="I210" i="33" s="1"/>
  <c r="Y150" i="33"/>
  <c r="I208" i="33" s="1"/>
  <c r="I256" i="33"/>
  <c r="M208" i="33" l="1" a="1"/>
  <c r="I257" i="33"/>
  <c r="I261" i="33"/>
  <c r="I262" i="33" l="1"/>
  <c r="M210" i="33"/>
  <c r="M209" i="33"/>
  <c r="M211" i="33"/>
  <c r="M208" i="33"/>
  <c r="N208" i="33" l="1"/>
  <c r="N211" i="33"/>
  <c r="N209" i="33"/>
  <c r="N210" i="33"/>
  <c r="J216" i="33" l="1"/>
  <c r="J221" i="33" s="1"/>
  <c r="J217" i="33"/>
  <c r="J222" i="33" s="1"/>
  <c r="J214" i="33"/>
  <c r="J215" i="33"/>
  <c r="K216" i="33" l="1"/>
  <c r="K217" i="33"/>
  <c r="J219" i="33"/>
  <c r="K214" i="33"/>
  <c r="M214" i="33"/>
  <c r="J226" i="33"/>
  <c r="K221" i="33"/>
  <c r="J220" i="33"/>
  <c r="K215" i="33"/>
  <c r="J227" i="33"/>
  <c r="K222" i="33"/>
  <c r="J224" i="33" l="1"/>
  <c r="K219" i="33"/>
  <c r="J232" i="33"/>
  <c r="J225" i="33"/>
  <c r="K220" i="33"/>
  <c r="J231" i="33"/>
  <c r="J229" i="33" l="1"/>
  <c r="J236" i="33"/>
  <c r="J237" i="33"/>
  <c r="J230" i="33"/>
  <c r="R219" i="33"/>
  <c r="R220" i="33" s="1"/>
  <c r="Z219" i="33"/>
  <c r="Z220" i="33" s="1"/>
  <c r="AH219" i="33"/>
  <c r="AH220" i="33" s="1"/>
  <c r="AP219" i="33"/>
  <c r="AP220" i="33" s="1"/>
  <c r="AX219" i="33"/>
  <c r="AX220" i="33" s="1"/>
  <c r="BF219" i="33"/>
  <c r="BF220" i="33" s="1"/>
  <c r="BN219" i="33"/>
  <c r="BN220" i="33" s="1"/>
  <c r="BV219" i="33"/>
  <c r="BV220" i="33" s="1"/>
  <c r="CD219" i="33"/>
  <c r="CD220" i="33" s="1"/>
  <c r="CL219" i="33"/>
  <c r="CL220" i="33" s="1"/>
  <c r="T219" i="33"/>
  <c r="T220" i="33" s="1"/>
  <c r="AB219" i="33"/>
  <c r="AB220" i="33" s="1"/>
  <c r="AJ219" i="33"/>
  <c r="AJ220" i="33" s="1"/>
  <c r="AR219" i="33"/>
  <c r="AR220" i="33" s="1"/>
  <c r="AZ219" i="33"/>
  <c r="AZ220" i="33" s="1"/>
  <c r="BH219" i="33"/>
  <c r="BH220" i="33" s="1"/>
  <c r="BP219" i="33"/>
  <c r="BP220" i="33" s="1"/>
  <c r="BX219" i="33"/>
  <c r="BX220" i="33" s="1"/>
  <c r="CF219" i="33"/>
  <c r="CF220" i="33" s="1"/>
  <c r="CN219" i="33"/>
  <c r="CN220" i="33" s="1"/>
  <c r="Q219" i="33"/>
  <c r="AC219" i="33"/>
  <c r="AC220" i="33" s="1"/>
  <c r="AM219" i="33"/>
  <c r="AM220" i="33" s="1"/>
  <c r="AW219" i="33"/>
  <c r="AW220" i="33" s="1"/>
  <c r="BI219" i="33"/>
  <c r="BI220" i="33" s="1"/>
  <c r="BS219" i="33"/>
  <c r="BS220" i="33" s="1"/>
  <c r="CC219" i="33"/>
  <c r="CC220" i="33" s="1"/>
  <c r="CO219" i="33"/>
  <c r="CO220" i="33" s="1"/>
  <c r="S219" i="33"/>
  <c r="S220" i="33" s="1"/>
  <c r="AD219" i="33"/>
  <c r="AD220" i="33" s="1"/>
  <c r="AN219" i="33"/>
  <c r="AN220" i="33" s="1"/>
  <c r="AY219" i="33"/>
  <c r="AY220" i="33" s="1"/>
  <c r="BJ219" i="33"/>
  <c r="BJ220" i="33" s="1"/>
  <c r="BT219" i="33"/>
  <c r="BT220" i="33" s="1"/>
  <c r="CE219" i="33"/>
  <c r="CE220" i="33" s="1"/>
  <c r="CP219" i="33"/>
  <c r="CP220" i="33" s="1"/>
  <c r="X219" i="33"/>
  <c r="X220" i="33" s="1"/>
  <c r="AI219" i="33"/>
  <c r="AI220" i="33" s="1"/>
  <c r="AT219" i="33"/>
  <c r="AT220" i="33" s="1"/>
  <c r="BD219" i="33"/>
  <c r="BD220" i="33" s="1"/>
  <c r="BO219" i="33"/>
  <c r="BO220" i="33" s="1"/>
  <c r="BZ219" i="33"/>
  <c r="BZ220" i="33" s="1"/>
  <c r="CJ219" i="33"/>
  <c r="CJ220" i="33" s="1"/>
  <c r="U219" i="33"/>
  <c r="U220" i="33" s="1"/>
  <c r="AK219" i="33"/>
  <c r="AK220" i="33" s="1"/>
  <c r="BB219" i="33"/>
  <c r="BB220" i="33" s="1"/>
  <c r="BR219" i="33"/>
  <c r="BR220" i="33" s="1"/>
  <c r="CI219" i="33"/>
  <c r="CI220" i="33" s="1"/>
  <c r="V219" i="33"/>
  <c r="V220" i="33" s="1"/>
  <c r="AL219" i="33"/>
  <c r="AL220" i="33" s="1"/>
  <c r="BC219" i="33"/>
  <c r="BC220" i="33" s="1"/>
  <c r="BU219" i="33"/>
  <c r="BU220" i="33" s="1"/>
  <c r="CK219" i="33"/>
  <c r="CK220" i="33" s="1"/>
  <c r="Y219" i="33"/>
  <c r="Y220" i="33" s="1"/>
  <c r="AQ219" i="33"/>
  <c r="AQ220" i="33" s="1"/>
  <c r="BG219" i="33"/>
  <c r="BG220" i="33" s="1"/>
  <c r="BY219" i="33"/>
  <c r="BY220" i="33" s="1"/>
  <c r="CQ219" i="33"/>
  <c r="CQ220" i="33" s="1"/>
  <c r="AA219" i="33"/>
  <c r="AA220" i="33" s="1"/>
  <c r="AS219" i="33"/>
  <c r="AS220" i="33" s="1"/>
  <c r="BK219" i="33"/>
  <c r="BK220" i="33" s="1"/>
  <c r="CA219" i="33"/>
  <c r="CA220" i="33" s="1"/>
  <c r="CR219" i="33"/>
  <c r="CR220" i="33" s="1"/>
  <c r="AF219" i="33"/>
  <c r="AF220" i="33" s="1"/>
  <c r="BM219" i="33"/>
  <c r="BM220" i="33" s="1"/>
  <c r="AG219" i="33"/>
  <c r="AG220" i="33" s="1"/>
  <c r="BQ219" i="33"/>
  <c r="BQ220" i="33" s="1"/>
  <c r="AV219" i="33"/>
  <c r="AV220" i="33" s="1"/>
  <c r="CG219" i="33"/>
  <c r="CG220" i="33" s="1"/>
  <c r="AE219" i="33"/>
  <c r="AE220" i="33" s="1"/>
  <c r="CH219" i="33"/>
  <c r="CH220" i="33" s="1"/>
  <c r="AO219" i="33"/>
  <c r="AO220" i="33" s="1"/>
  <c r="CM219" i="33"/>
  <c r="CM220" i="33" s="1"/>
  <c r="BA219" i="33"/>
  <c r="BA220" i="33" s="1"/>
  <c r="BL219" i="33"/>
  <c r="BL220" i="33" s="1"/>
  <c r="W219" i="33"/>
  <c r="W220" i="33" s="1"/>
  <c r="AU219" i="33"/>
  <c r="AU220" i="33" s="1"/>
  <c r="BE219" i="33"/>
  <c r="BE220" i="33" s="1"/>
  <c r="CB219" i="33"/>
  <c r="CB220" i="33" s="1"/>
  <c r="CS219" i="33"/>
  <c r="CS220" i="33" s="1"/>
  <c r="BW219" i="33"/>
  <c r="BW220" i="33" s="1"/>
  <c r="O219" i="33" l="1"/>
  <c r="Q220" i="33"/>
  <c r="J242" i="33"/>
  <c r="J241" i="33"/>
  <c r="J235" i="33"/>
  <c r="J234" i="33"/>
  <c r="O220" i="33" l="1"/>
  <c r="J246" i="33"/>
  <c r="J240" i="33"/>
  <c r="J247" i="33"/>
  <c r="J239" i="33"/>
  <c r="AO221" i="33" l="1"/>
  <c r="AC221" i="33"/>
  <c r="X221" i="33"/>
  <c r="CS221" i="33"/>
  <c r="AS221" i="33"/>
  <c r="CJ221" i="33"/>
  <c r="BG221" i="33"/>
  <c r="BU221" i="33"/>
  <c r="BZ221" i="33"/>
  <c r="CH221" i="33"/>
  <c r="BY221" i="33"/>
  <c r="CP221" i="33"/>
  <c r="BT221" i="33"/>
  <c r="V221" i="33"/>
  <c r="CN221" i="33"/>
  <c r="BO221" i="33"/>
  <c r="AU221" i="33"/>
  <c r="CF221" i="33"/>
  <c r="BX221" i="33"/>
  <c r="AM221" i="33"/>
  <c r="AN221" i="33"/>
  <c r="AZ221" i="33"/>
  <c r="AX221" i="33"/>
  <c r="AE221" i="33"/>
  <c r="BP221" i="33"/>
  <c r="BB221" i="33"/>
  <c r="CM221" i="33"/>
  <c r="AK221" i="33"/>
  <c r="BC221" i="33"/>
  <c r="AY221" i="33"/>
  <c r="BD221" i="33"/>
  <c r="AR221" i="33"/>
  <c r="S221" i="33"/>
  <c r="CI221" i="33"/>
  <c r="U221" i="33"/>
  <c r="CE221" i="33"/>
  <c r="AW221" i="33"/>
  <c r="AT221" i="33"/>
  <c r="BS221" i="33"/>
  <c r="CR221" i="33"/>
  <c r="AB221" i="33"/>
  <c r="AP221" i="33"/>
  <c r="BJ221" i="33"/>
  <c r="CG221" i="33"/>
  <c r="T221" i="33"/>
  <c r="CL221" i="33"/>
  <c r="CA221" i="33"/>
  <c r="BE221" i="33"/>
  <c r="BQ221" i="33"/>
  <c r="Z221" i="33"/>
  <c r="AI221" i="33"/>
  <c r="AA221" i="33"/>
  <c r="AF221" i="33"/>
  <c r="AL221" i="33"/>
  <c r="R221" i="33"/>
  <c r="BV221" i="33"/>
  <c r="BF221" i="33"/>
  <c r="BH221" i="33"/>
  <c r="CO221" i="33"/>
  <c r="CC221" i="33"/>
  <c r="CB221" i="33"/>
  <c r="BN221" i="33"/>
  <c r="AQ221" i="33"/>
  <c r="BR221" i="33"/>
  <c r="AJ221" i="33"/>
  <c r="BL221" i="33"/>
  <c r="BA221" i="33"/>
  <c r="BI221" i="33"/>
  <c r="BK221" i="33"/>
  <c r="AH221" i="33"/>
  <c r="BW221" i="33"/>
  <c r="CK221" i="33"/>
  <c r="CD221" i="33"/>
  <c r="W221" i="33"/>
  <c r="AV221" i="33"/>
  <c r="BM221" i="33"/>
  <c r="AG221" i="33"/>
  <c r="Y221" i="33"/>
  <c r="CQ221" i="33"/>
  <c r="AD221" i="33"/>
  <c r="J252" i="33"/>
  <c r="J245" i="33"/>
  <c r="J251" i="33"/>
  <c r="J244" i="33"/>
  <c r="Q221" i="33"/>
  <c r="J249" i="33" l="1"/>
  <c r="J256" i="33"/>
  <c r="J250" i="33"/>
  <c r="O221" i="33"/>
  <c r="M221" i="33"/>
  <c r="L220" i="33"/>
  <c r="L219" i="33"/>
  <c r="L221" i="33"/>
  <c r="L222" i="33"/>
  <c r="J257" i="33"/>
  <c r="J262" i="33" l="1"/>
  <c r="J255" i="33"/>
  <c r="J261" i="33"/>
  <c r="M219" i="33"/>
  <c r="F219" i="33" s="1"/>
  <c r="J254" i="33"/>
  <c r="J259" i="33" l="1"/>
  <c r="H224" i="33"/>
  <c r="J260" i="33"/>
  <c r="H225" i="33" l="1"/>
  <c r="K224" i="33"/>
  <c r="H226" i="33" l="1"/>
  <c r="K225" i="33"/>
  <c r="H227" i="33" l="1"/>
  <c r="K227" i="33" s="1"/>
  <c r="K226" i="33"/>
  <c r="AW224" i="33" l="1"/>
  <c r="AW225" i="33" s="1"/>
  <c r="CM224" i="33"/>
  <c r="CM225" i="33" s="1"/>
  <c r="AJ224" i="33"/>
  <c r="AJ225" i="33" s="1"/>
  <c r="BL224" i="33"/>
  <c r="BL225" i="33" s="1"/>
  <c r="BF224" i="33"/>
  <c r="BF225" i="33" s="1"/>
  <c r="CG224" i="33"/>
  <c r="CG225" i="33" s="1"/>
  <c r="BJ224" i="33"/>
  <c r="BJ225" i="33" s="1"/>
  <c r="BS224" i="33"/>
  <c r="BS225" i="33" s="1"/>
  <c r="BK224" i="33"/>
  <c r="BK225" i="33" s="1"/>
  <c r="BC224" i="33"/>
  <c r="BC225" i="33" s="1"/>
  <c r="U224" i="33"/>
  <c r="U225" i="33" s="1"/>
  <c r="AL224" i="33"/>
  <c r="AL225" i="33" s="1"/>
  <c r="AO224" i="33"/>
  <c r="AO225" i="33" s="1"/>
  <c r="BE224" i="33"/>
  <c r="BE225" i="33" s="1"/>
  <c r="T224" i="33"/>
  <c r="T225" i="33" s="1"/>
  <c r="AV224" i="33"/>
  <c r="AV225" i="33" s="1"/>
  <c r="BB224" i="33"/>
  <c r="BB225" i="33" s="1"/>
  <c r="CS224" i="33"/>
  <c r="CS225" i="33" s="1"/>
  <c r="AZ224" i="33"/>
  <c r="AZ225" i="33" s="1"/>
  <c r="BU224" i="33"/>
  <c r="BU225" i="33" s="1"/>
  <c r="CE224" i="33"/>
  <c r="CE225" i="33" s="1"/>
  <c r="S224" i="33"/>
  <c r="S225" i="33" s="1"/>
  <c r="CK224" i="33"/>
  <c r="CK225" i="33" s="1"/>
  <c r="CP224" i="33"/>
  <c r="CP225" i="33" s="1"/>
  <c r="W224" i="33"/>
  <c r="W225" i="33" s="1"/>
  <c r="BI224" i="33"/>
  <c r="BI225" i="33" s="1"/>
  <c r="V224" i="33"/>
  <c r="V225" i="33" s="1"/>
  <c r="AR224" i="33"/>
  <c r="AR225" i="33" s="1"/>
  <c r="CL224" i="33"/>
  <c r="CL225" i="33" s="1"/>
  <c r="BV224" i="33"/>
  <c r="BV225" i="33" s="1"/>
  <c r="BT224" i="33"/>
  <c r="BT225" i="33" s="1"/>
  <c r="BW224" i="33"/>
  <c r="BW225" i="33" s="1"/>
  <c r="AF224" i="33"/>
  <c r="AF225" i="33" s="1"/>
  <c r="AK224" i="33"/>
  <c r="AK225" i="33" s="1"/>
  <c r="CN224" i="33"/>
  <c r="CN225" i="33" s="1"/>
  <c r="AC224" i="33"/>
  <c r="AC225" i="33" s="1"/>
  <c r="AQ224" i="33"/>
  <c r="AQ225" i="33" s="1"/>
  <c r="BY224" i="33"/>
  <c r="BY225" i="33" s="1"/>
  <c r="AS224" i="33"/>
  <c r="AS225" i="33" s="1"/>
  <c r="Q224" i="33"/>
  <c r="BG224" i="33"/>
  <c r="BG225" i="33" s="1"/>
  <c r="AB224" i="33"/>
  <c r="AB225" i="33" s="1"/>
  <c r="BP224" i="33"/>
  <c r="BP225" i="33" s="1"/>
  <c r="CD224" i="33"/>
  <c r="CD225" i="33" s="1"/>
  <c r="CO224" i="33"/>
  <c r="CO225" i="33" s="1"/>
  <c r="AT224" i="33"/>
  <c r="AT225" i="33" s="1"/>
  <c r="AN224" i="33"/>
  <c r="AN225" i="33" s="1"/>
  <c r="BA224" i="33"/>
  <c r="BA225" i="33" s="1"/>
  <c r="BN224" i="33"/>
  <c r="BN225" i="33" s="1"/>
  <c r="CI224" i="33"/>
  <c r="CI225" i="33" s="1"/>
  <c r="BM224" i="33"/>
  <c r="BM225" i="33" s="1"/>
  <c r="CF224" i="33"/>
  <c r="CF225" i="33" s="1"/>
  <c r="Y224" i="33"/>
  <c r="Y225" i="33" s="1"/>
  <c r="BQ224" i="33"/>
  <c r="BQ225" i="33" s="1"/>
  <c r="Z224" i="33"/>
  <c r="Z225" i="33" s="1"/>
  <c r="AM224" i="33"/>
  <c r="AM225" i="33" s="1"/>
  <c r="CQ224" i="33"/>
  <c r="CQ225" i="33" s="1"/>
  <c r="CC224" i="33"/>
  <c r="CC225" i="33" s="1"/>
  <c r="AI224" i="33"/>
  <c r="AI225" i="33" s="1"/>
  <c r="CH224" i="33"/>
  <c r="CH225" i="33" s="1"/>
  <c r="AX224" i="33"/>
  <c r="AX225" i="33" s="1"/>
  <c r="CA224" i="33"/>
  <c r="CA225" i="33" s="1"/>
  <c r="AA224" i="33"/>
  <c r="AA225" i="33" s="1"/>
  <c r="BR224" i="33"/>
  <c r="BR225" i="33" s="1"/>
  <c r="BH224" i="33"/>
  <c r="BH225" i="33" s="1"/>
  <c r="AD224" i="33"/>
  <c r="AD225" i="33" s="1"/>
  <c r="X224" i="33"/>
  <c r="X225" i="33" s="1"/>
  <c r="AH224" i="33"/>
  <c r="AH225" i="33" s="1"/>
  <c r="CJ224" i="33"/>
  <c r="CJ225" i="33" s="1"/>
  <c r="CB224" i="33"/>
  <c r="CB225" i="33" s="1"/>
  <c r="CR224" i="33"/>
  <c r="CR225" i="33" s="1"/>
  <c r="AE224" i="33"/>
  <c r="AE225" i="33" s="1"/>
  <c r="AG224" i="33"/>
  <c r="AG225" i="33" s="1"/>
  <c r="BX224" i="33"/>
  <c r="BX225" i="33" s="1"/>
  <c r="AP224" i="33"/>
  <c r="AP225" i="33" s="1"/>
  <c r="BZ224" i="33"/>
  <c r="BZ225" i="33" s="1"/>
  <c r="AU224" i="33"/>
  <c r="AU225" i="33" s="1"/>
  <c r="BO224" i="33"/>
  <c r="BO225" i="33" s="1"/>
  <c r="R224" i="33"/>
  <c r="R225" i="33" s="1"/>
  <c r="BD224" i="33"/>
  <c r="BD225" i="33" s="1"/>
  <c r="AY224" i="33"/>
  <c r="AY225" i="33" s="1"/>
  <c r="Q225" i="33" l="1"/>
  <c r="O224" i="33"/>
  <c r="O225" i="33" l="1"/>
  <c r="BR226" i="33" l="1"/>
  <c r="CL226" i="33"/>
  <c r="BD226" i="33"/>
  <c r="CO226" i="33"/>
  <c r="CN226" i="33"/>
  <c r="Z226" i="33"/>
  <c r="CF226" i="33"/>
  <c r="CS226" i="33"/>
  <c r="CK226" i="33"/>
  <c r="AG226" i="33"/>
  <c r="BK226" i="33"/>
  <c r="AC226" i="33"/>
  <c r="U226" i="33"/>
  <c r="S226" i="33"/>
  <c r="AR226" i="33"/>
  <c r="X226" i="33"/>
  <c r="AB226" i="33"/>
  <c r="BE226" i="33"/>
  <c r="BM226" i="33"/>
  <c r="AK226" i="33"/>
  <c r="W226" i="33"/>
  <c r="AU226" i="33"/>
  <c r="BI226" i="33"/>
  <c r="CP226" i="33"/>
  <c r="AH226" i="33"/>
  <c r="BA226" i="33"/>
  <c r="CE226" i="33"/>
  <c r="V226" i="33"/>
  <c r="BT226" i="33"/>
  <c r="BX226" i="33"/>
  <c r="BC226" i="33"/>
  <c r="CB226" i="33"/>
  <c r="BH226" i="33"/>
  <c r="AW226" i="33"/>
  <c r="CQ226" i="33"/>
  <c r="AP226" i="33"/>
  <c r="AE226" i="33"/>
  <c r="BJ226" i="33"/>
  <c r="AJ226" i="33"/>
  <c r="AX226" i="33"/>
  <c r="BU226" i="33"/>
  <c r="AM226" i="33"/>
  <c r="AO226" i="33"/>
  <c r="AL226" i="33"/>
  <c r="BW226" i="33"/>
  <c r="AV226" i="33"/>
  <c r="BL226" i="33"/>
  <c r="BF226" i="33"/>
  <c r="BB226" i="33"/>
  <c r="CR226" i="33"/>
  <c r="CD226" i="33"/>
  <c r="BS226" i="33"/>
  <c r="CH226" i="33"/>
  <c r="AZ226" i="33"/>
  <c r="BO226" i="33"/>
  <c r="AD226" i="33"/>
  <c r="CM226" i="33"/>
  <c r="BY226" i="33"/>
  <c r="AT226" i="33"/>
  <c r="BN226" i="33"/>
  <c r="T226" i="33"/>
  <c r="CG226" i="33"/>
  <c r="BG226" i="33"/>
  <c r="CA226" i="33"/>
  <c r="CJ226" i="33"/>
  <c r="AF226" i="33"/>
  <c r="BV226" i="33"/>
  <c r="AQ226" i="33"/>
  <c r="BZ226" i="33"/>
  <c r="Y226" i="33"/>
  <c r="R226" i="33"/>
  <c r="AY226" i="33"/>
  <c r="AS226" i="33"/>
  <c r="AN226" i="33"/>
  <c r="CC226" i="33"/>
  <c r="CI226" i="33"/>
  <c r="BQ226" i="33"/>
  <c r="AI226" i="33"/>
  <c r="BP226" i="33"/>
  <c r="AA226" i="33"/>
  <c r="Q226" i="33"/>
  <c r="M226" i="33" l="1"/>
  <c r="O226" i="33"/>
  <c r="L226" i="33"/>
  <c r="L227" i="33"/>
  <c r="L224" i="33"/>
  <c r="L225" i="33"/>
  <c r="M224" i="33" l="1"/>
  <c r="F224" i="33" l="1"/>
  <c r="D224" i="33"/>
  <c r="E224" i="33"/>
  <c r="H229" i="33" l="1"/>
  <c r="H230" i="33" s="1"/>
  <c r="K229" i="33" l="1"/>
  <c r="H231" i="33"/>
  <c r="K230" i="33"/>
  <c r="H232" i="33" l="1"/>
  <c r="K232" i="33" s="1"/>
  <c r="K231" i="33"/>
  <c r="AA229" i="33" l="1"/>
  <c r="AA230" i="33" s="1"/>
  <c r="CQ229" i="33"/>
  <c r="CQ230" i="33" s="1"/>
  <c r="CB229" i="33"/>
  <c r="CB230" i="33" s="1"/>
  <c r="BP229" i="33"/>
  <c r="BP230" i="33" s="1"/>
  <c r="BZ229" i="33"/>
  <c r="BZ230" i="33" s="1"/>
  <c r="AC229" i="33"/>
  <c r="AC230" i="33" s="1"/>
  <c r="BM229" i="33"/>
  <c r="BM230" i="33" s="1"/>
  <c r="BW229" i="33"/>
  <c r="BW230" i="33" s="1"/>
  <c r="AW229" i="33"/>
  <c r="AW230" i="33" s="1"/>
  <c r="BU229" i="33"/>
  <c r="BU230" i="33" s="1"/>
  <c r="CS229" i="33"/>
  <c r="CS230" i="33" s="1"/>
  <c r="CA229" i="33"/>
  <c r="CA230" i="33" s="1"/>
  <c r="AZ229" i="33"/>
  <c r="AZ230" i="33" s="1"/>
  <c r="AM229" i="33"/>
  <c r="AM230" i="33" s="1"/>
  <c r="BH229" i="33"/>
  <c r="BH230" i="33" s="1"/>
  <c r="AR229" i="33"/>
  <c r="AR230" i="33" s="1"/>
  <c r="AJ229" i="33"/>
  <c r="AJ230" i="33" s="1"/>
  <c r="S229" i="33"/>
  <c r="S230" i="33" s="1"/>
  <c r="CJ229" i="33"/>
  <c r="CJ230" i="33" s="1"/>
  <c r="BX229" i="33"/>
  <c r="BX230" i="33" s="1"/>
  <c r="CM229" i="33"/>
  <c r="CM230" i="33" s="1"/>
  <c r="AQ229" i="33"/>
  <c r="AQ230" i="33" s="1"/>
  <c r="CH229" i="33"/>
  <c r="CH230" i="33" s="1"/>
  <c r="Y229" i="33"/>
  <c r="Y230" i="33" s="1"/>
  <c r="CC229" i="33"/>
  <c r="CC230" i="33" s="1"/>
  <c r="BY229" i="33"/>
  <c r="BY230" i="33" s="1"/>
  <c r="AF229" i="33"/>
  <c r="AF230" i="33" s="1"/>
  <c r="AK229" i="33"/>
  <c r="AK230" i="33" s="1"/>
  <c r="W229" i="33"/>
  <c r="W230" i="33" s="1"/>
  <c r="AO229" i="33"/>
  <c r="AO230" i="33" s="1"/>
  <c r="AU229" i="33"/>
  <c r="AU230" i="33" s="1"/>
  <c r="Q229" i="33"/>
  <c r="CK229" i="33"/>
  <c r="CK230" i="33" s="1"/>
  <c r="BD229" i="33"/>
  <c r="BD230" i="33" s="1"/>
  <c r="CD229" i="33"/>
  <c r="CD230" i="33" s="1"/>
  <c r="AI229" i="33"/>
  <c r="AI230" i="33" s="1"/>
  <c r="BT229" i="33"/>
  <c r="BT230" i="33" s="1"/>
  <c r="BA229" i="33"/>
  <c r="BA230" i="33" s="1"/>
  <c r="X229" i="33"/>
  <c r="X230" i="33" s="1"/>
  <c r="AS229" i="33"/>
  <c r="AS230" i="33" s="1"/>
  <c r="AB229" i="33"/>
  <c r="AB230" i="33" s="1"/>
  <c r="CR229" i="33"/>
  <c r="CR230" i="33" s="1"/>
  <c r="CF229" i="33"/>
  <c r="CF230" i="33" s="1"/>
  <c r="Z229" i="33"/>
  <c r="Z230" i="33" s="1"/>
  <c r="BF229" i="33"/>
  <c r="BF230" i="33" s="1"/>
  <c r="U229" i="33"/>
  <c r="U230" i="33" s="1"/>
  <c r="BI229" i="33"/>
  <c r="BI230" i="33" s="1"/>
  <c r="CG229" i="33"/>
  <c r="CG230" i="33" s="1"/>
  <c r="AX229" i="33"/>
  <c r="AX230" i="33" s="1"/>
  <c r="BB229" i="33"/>
  <c r="BB230" i="33" s="1"/>
  <c r="CN229" i="33"/>
  <c r="CN230" i="33" s="1"/>
  <c r="BR229" i="33"/>
  <c r="BR230" i="33" s="1"/>
  <c r="CO229" i="33"/>
  <c r="CO230" i="33" s="1"/>
  <c r="AL229" i="33"/>
  <c r="AL230" i="33" s="1"/>
  <c r="BJ229" i="33"/>
  <c r="BJ230" i="33" s="1"/>
  <c r="BL229" i="33"/>
  <c r="BL230" i="33" s="1"/>
  <c r="AE229" i="33"/>
  <c r="AE230" i="33" s="1"/>
  <c r="CI229" i="33"/>
  <c r="CI230" i="33" s="1"/>
  <c r="BN229" i="33"/>
  <c r="BN230" i="33" s="1"/>
  <c r="BV229" i="33"/>
  <c r="BV230" i="33" s="1"/>
  <c r="AN229" i="33"/>
  <c r="AN230" i="33" s="1"/>
  <c r="BK229" i="33"/>
  <c r="BK230" i="33" s="1"/>
  <c r="AT229" i="33"/>
  <c r="AT230" i="33" s="1"/>
  <c r="AG229" i="33"/>
  <c r="AG230" i="33" s="1"/>
  <c r="V229" i="33"/>
  <c r="V230" i="33" s="1"/>
  <c r="BE229" i="33"/>
  <c r="BE230" i="33" s="1"/>
  <c r="CE229" i="33"/>
  <c r="CE230" i="33" s="1"/>
  <c r="BO229" i="33"/>
  <c r="BO230" i="33" s="1"/>
  <c r="AD229" i="33"/>
  <c r="AD230" i="33" s="1"/>
  <c r="CL229" i="33"/>
  <c r="CL230" i="33" s="1"/>
  <c r="AV229" i="33"/>
  <c r="AV230" i="33" s="1"/>
  <c r="BS229" i="33"/>
  <c r="BS230" i="33" s="1"/>
  <c r="BC229" i="33"/>
  <c r="BC230" i="33" s="1"/>
  <c r="AP229" i="33"/>
  <c r="AP230" i="33" s="1"/>
  <c r="BQ229" i="33"/>
  <c r="BQ230" i="33" s="1"/>
  <c r="AH229" i="33"/>
  <c r="AH230" i="33" s="1"/>
  <c r="AY229" i="33"/>
  <c r="AY230" i="33" s="1"/>
  <c r="T229" i="33"/>
  <c r="T230" i="33" s="1"/>
  <c r="R229" i="33"/>
  <c r="R230" i="33" s="1"/>
  <c r="CP229" i="33"/>
  <c r="CP230" i="33" s="1"/>
  <c r="BG229" i="33"/>
  <c r="BG230" i="33" s="1"/>
  <c r="O229" i="33" l="1"/>
  <c r="Q230" i="33"/>
  <c r="O230" i="33" l="1"/>
  <c r="Q231" i="33" s="1"/>
  <c r="CP231" i="33" l="1"/>
  <c r="AQ231" i="33"/>
  <c r="BT231" i="33"/>
  <c r="BI231" i="33"/>
  <c r="CA231" i="33"/>
  <c r="CJ231" i="33"/>
  <c r="X231" i="33"/>
  <c r="BP231" i="33"/>
  <c r="S231" i="33"/>
  <c r="BC231" i="33"/>
  <c r="AW231" i="33"/>
  <c r="U231" i="33"/>
  <c r="CI231" i="33"/>
  <c r="AD231" i="33"/>
  <c r="CG231" i="33"/>
  <c r="AB231" i="33"/>
  <c r="BV231" i="33"/>
  <c r="CR231" i="33"/>
  <c r="AL231" i="33"/>
  <c r="Z231" i="33"/>
  <c r="AK231" i="33"/>
  <c r="BG231" i="33"/>
  <c r="AS231" i="33"/>
  <c r="AM231" i="33"/>
  <c r="W231" i="33"/>
  <c r="BH231" i="33"/>
  <c r="BQ231" i="33"/>
  <c r="CS231" i="33"/>
  <c r="CH231" i="33"/>
  <c r="AP231" i="33"/>
  <c r="BU231" i="33"/>
  <c r="V231" i="33"/>
  <c r="AA231" i="33"/>
  <c r="AZ231" i="33"/>
  <c r="BS231" i="33"/>
  <c r="AX231" i="33"/>
  <c r="BZ231" i="33"/>
  <c r="CN231" i="33"/>
  <c r="AR231" i="33"/>
  <c r="AN231" i="33"/>
  <c r="AO231" i="33"/>
  <c r="AF231" i="33"/>
  <c r="BY231" i="33"/>
  <c r="BW231" i="33"/>
  <c r="AC231" i="33"/>
  <c r="CM231" i="33"/>
  <c r="BK231" i="33"/>
  <c r="CE231" i="33"/>
  <c r="CB231" i="33"/>
  <c r="CL231" i="33"/>
  <c r="BE231" i="33"/>
  <c r="CQ231" i="33"/>
  <c r="AE231" i="33"/>
  <c r="AY231" i="33"/>
  <c r="BN231" i="33"/>
  <c r="BL231" i="33"/>
  <c r="AU231" i="33"/>
  <c r="AH231" i="33"/>
  <c r="BB231" i="33"/>
  <c r="AG231" i="33"/>
  <c r="BR231" i="33"/>
  <c r="CK231" i="33"/>
  <c r="Y231" i="33"/>
  <c r="CD231" i="33"/>
  <c r="BD231" i="33"/>
  <c r="CC231" i="33"/>
  <c r="R231" i="33"/>
  <c r="BX231" i="33"/>
  <c r="AT231" i="33"/>
  <c r="BA231" i="33"/>
  <c r="BO231" i="33"/>
  <c r="T231" i="33"/>
  <c r="CF231" i="33"/>
  <c r="BJ231" i="33"/>
  <c r="CO231" i="33"/>
  <c r="AI231" i="33"/>
  <c r="BM231" i="33"/>
  <c r="BF231" i="33"/>
  <c r="AV231" i="33"/>
  <c r="AJ231" i="33"/>
  <c r="O231" i="33" l="1"/>
  <c r="L230" i="33"/>
  <c r="L229" i="33"/>
  <c r="L232" i="33"/>
  <c r="L231" i="33"/>
  <c r="M231" i="33"/>
  <c r="M229" i="33" l="1"/>
  <c r="F229" i="33" l="1"/>
  <c r="D229" i="33"/>
  <c r="E229" i="33"/>
  <c r="H234" i="33" l="1"/>
  <c r="H235" i="33" l="1"/>
  <c r="K234" i="33"/>
  <c r="K235" i="33" l="1"/>
  <c r="H236" i="33"/>
  <c r="H237" i="33" l="1"/>
  <c r="K237" i="33" s="1"/>
  <c r="K236" i="33"/>
  <c r="U234" i="33" l="1"/>
  <c r="U235" i="33" s="1"/>
  <c r="AX234" i="33"/>
  <c r="AX235" i="33" s="1"/>
  <c r="AZ234" i="33"/>
  <c r="AZ235" i="33" s="1"/>
  <c r="AG234" i="33"/>
  <c r="AG235" i="33" s="1"/>
  <c r="CC234" i="33"/>
  <c r="CC235" i="33" s="1"/>
  <c r="BK234" i="33"/>
  <c r="BK235" i="33" s="1"/>
  <c r="BQ234" i="33"/>
  <c r="BQ235" i="33" s="1"/>
  <c r="T234" i="33"/>
  <c r="T235" i="33" s="1"/>
  <c r="AT234" i="33"/>
  <c r="AT235" i="33" s="1"/>
  <c r="BA234" i="33"/>
  <c r="BA235" i="33" s="1"/>
  <c r="AJ234" i="33"/>
  <c r="AJ235" i="33" s="1"/>
  <c r="AS234" i="33"/>
  <c r="AS235" i="33" s="1"/>
  <c r="CM234" i="33"/>
  <c r="CM235" i="33" s="1"/>
  <c r="V234" i="33"/>
  <c r="V235" i="33" s="1"/>
  <c r="AH234" i="33"/>
  <c r="AH235" i="33" s="1"/>
  <c r="CR234" i="33"/>
  <c r="CR235" i="33" s="1"/>
  <c r="Q234" i="33"/>
  <c r="Z234" i="33"/>
  <c r="Z235" i="33" s="1"/>
  <c r="CE234" i="33"/>
  <c r="CE235" i="33" s="1"/>
  <c r="CK234" i="33"/>
  <c r="CK235" i="33" s="1"/>
  <c r="AC234" i="33"/>
  <c r="AC235" i="33" s="1"/>
  <c r="AR234" i="33"/>
  <c r="AR235" i="33" s="1"/>
  <c r="AL234" i="33"/>
  <c r="AL235" i="33" s="1"/>
  <c r="CF234" i="33"/>
  <c r="CF235" i="33" s="1"/>
  <c r="BR234" i="33"/>
  <c r="BR235" i="33" s="1"/>
  <c r="CQ234" i="33"/>
  <c r="CQ235" i="33" s="1"/>
  <c r="AW234" i="33"/>
  <c r="AW235" i="33" s="1"/>
  <c r="BZ234" i="33"/>
  <c r="BZ235" i="33" s="1"/>
  <c r="CS234" i="33"/>
  <c r="CS235" i="33" s="1"/>
  <c r="CA234" i="33"/>
  <c r="CA235" i="33" s="1"/>
  <c r="BI234" i="33"/>
  <c r="BI235" i="33" s="1"/>
  <c r="W234" i="33"/>
  <c r="W235" i="33" s="1"/>
  <c r="BP234" i="33"/>
  <c r="BP235" i="33" s="1"/>
  <c r="CO234" i="33"/>
  <c r="CO235" i="33" s="1"/>
  <c r="BS234" i="33"/>
  <c r="BS235" i="33" s="1"/>
  <c r="BU234" i="33"/>
  <c r="BU235" i="33" s="1"/>
  <c r="BT234" i="33"/>
  <c r="BT235" i="33" s="1"/>
  <c r="BY234" i="33"/>
  <c r="BY235" i="33" s="1"/>
  <c r="AF234" i="33"/>
  <c r="AF235" i="33" s="1"/>
  <c r="BM234" i="33"/>
  <c r="BM235" i="33" s="1"/>
  <c r="BB234" i="33"/>
  <c r="BB235" i="33" s="1"/>
  <c r="CG234" i="33"/>
  <c r="CG235" i="33" s="1"/>
  <c r="AK234" i="33"/>
  <c r="AK235" i="33" s="1"/>
  <c r="BW234" i="33"/>
  <c r="BW235" i="33" s="1"/>
  <c r="CH234" i="33"/>
  <c r="CH235" i="33" s="1"/>
  <c r="AB234" i="33"/>
  <c r="AB235" i="33" s="1"/>
  <c r="CI234" i="33"/>
  <c r="CI235" i="33" s="1"/>
  <c r="AU234" i="33"/>
  <c r="AU235" i="33" s="1"/>
  <c r="BN234" i="33"/>
  <c r="BN235" i="33" s="1"/>
  <c r="BO234" i="33"/>
  <c r="BO235" i="33" s="1"/>
  <c r="BC234" i="33"/>
  <c r="BC235" i="33" s="1"/>
  <c r="BJ234" i="33"/>
  <c r="BJ235" i="33" s="1"/>
  <c r="S234" i="33"/>
  <c r="S235" i="33" s="1"/>
  <c r="AE234" i="33"/>
  <c r="AE235" i="33" s="1"/>
  <c r="AN234" i="33"/>
  <c r="AN235" i="33" s="1"/>
  <c r="AI234" i="33"/>
  <c r="AI235" i="33" s="1"/>
  <c r="BV234" i="33"/>
  <c r="BV235" i="33" s="1"/>
  <c r="X234" i="33"/>
  <c r="X235" i="33" s="1"/>
  <c r="CP234" i="33"/>
  <c r="CP235" i="33" s="1"/>
  <c r="AQ234" i="33"/>
  <c r="AQ235" i="33" s="1"/>
  <c r="BH234" i="33"/>
  <c r="BH235" i="33" s="1"/>
  <c r="R234" i="33"/>
  <c r="R235" i="33" s="1"/>
  <c r="CB234" i="33"/>
  <c r="CB235" i="33" s="1"/>
  <c r="AP234" i="33"/>
  <c r="AP235" i="33" s="1"/>
  <c r="Y234" i="33"/>
  <c r="Y235" i="33" s="1"/>
  <c r="BF234" i="33"/>
  <c r="BF235" i="33" s="1"/>
  <c r="CN234" i="33"/>
  <c r="CN235" i="33" s="1"/>
  <c r="AM234" i="33"/>
  <c r="AM235" i="33" s="1"/>
  <c r="CL234" i="33"/>
  <c r="CL235" i="33" s="1"/>
  <c r="BG234" i="33"/>
  <c r="BG235" i="33" s="1"/>
  <c r="BD234" i="33"/>
  <c r="BD235" i="33" s="1"/>
  <c r="AA234" i="33"/>
  <c r="AA235" i="33" s="1"/>
  <c r="BX234" i="33"/>
  <c r="BX235" i="33" s="1"/>
  <c r="CD234" i="33"/>
  <c r="CD235" i="33" s="1"/>
  <c r="BE234" i="33"/>
  <c r="BE235" i="33" s="1"/>
  <c r="AV234" i="33"/>
  <c r="AV235" i="33" s="1"/>
  <c r="CJ234" i="33"/>
  <c r="CJ235" i="33" s="1"/>
  <c r="AY234" i="33"/>
  <c r="AY235" i="33" s="1"/>
  <c r="BL234" i="33"/>
  <c r="BL235" i="33" s="1"/>
  <c r="AD234" i="33"/>
  <c r="AD235" i="33" s="1"/>
  <c r="AO234" i="33"/>
  <c r="AO235" i="33" s="1"/>
  <c r="O234" i="33" l="1"/>
  <c r="Q235" i="33"/>
  <c r="O235" i="33" s="1"/>
  <c r="CH236" i="33" s="1"/>
  <c r="AG236" i="33" l="1"/>
  <c r="CA236" i="33"/>
  <c r="CF236" i="33"/>
  <c r="V236" i="33"/>
  <c r="BE236" i="33"/>
  <c r="CB236" i="33"/>
  <c r="AO236" i="33"/>
  <c r="Z236" i="33"/>
  <c r="BX236" i="33"/>
  <c r="BK236" i="33"/>
  <c r="BJ236" i="33"/>
  <c r="CN236" i="33"/>
  <c r="BU236" i="33"/>
  <c r="BT236" i="33"/>
  <c r="CE236" i="33"/>
  <c r="CS236" i="33"/>
  <c r="T236" i="33"/>
  <c r="BL236" i="33"/>
  <c r="BD236" i="33"/>
  <c r="CK236" i="33"/>
  <c r="BS236" i="33"/>
  <c r="AV236" i="33"/>
  <c r="CQ236" i="33"/>
  <c r="AX236" i="33"/>
  <c r="AA236" i="33"/>
  <c r="BR236" i="33"/>
  <c r="BB236" i="33"/>
  <c r="BA236" i="33"/>
  <c r="Q236" i="33"/>
  <c r="BV236" i="33"/>
  <c r="CJ236" i="33"/>
  <c r="CM236" i="33"/>
  <c r="CI236" i="33"/>
  <c r="R236" i="33"/>
  <c r="AE236" i="33"/>
  <c r="AQ236" i="33"/>
  <c r="Y236" i="33"/>
  <c r="BH236" i="33"/>
  <c r="AI236" i="33"/>
  <c r="CR236" i="33"/>
  <c r="AB236" i="33"/>
  <c r="AY236" i="33"/>
  <c r="BZ236" i="33"/>
  <c r="AJ236" i="33"/>
  <c r="AR236" i="33"/>
  <c r="AP236" i="33"/>
  <c r="AL236" i="33"/>
  <c r="BW236" i="33"/>
  <c r="AH236" i="33"/>
  <c r="BY236" i="33"/>
  <c r="AK236" i="33"/>
  <c r="W236" i="33"/>
  <c r="BN236" i="33"/>
  <c r="BQ236" i="33"/>
  <c r="S236" i="33"/>
  <c r="BO236" i="33"/>
  <c r="AU236" i="33"/>
  <c r="AS236" i="33"/>
  <c r="CC236" i="33"/>
  <c r="BC236" i="33"/>
  <c r="CG236" i="33"/>
  <c r="AN236" i="33"/>
  <c r="AF236" i="33"/>
  <c r="X236" i="33"/>
  <c r="AW236" i="33"/>
  <c r="U236" i="33"/>
  <c r="CL236" i="33"/>
  <c r="AC236" i="33"/>
  <c r="BF236" i="33"/>
  <c r="CP236" i="33"/>
  <c r="BM236" i="33"/>
  <c r="BP236" i="33"/>
  <c r="BG236" i="33"/>
  <c r="AT236" i="33"/>
  <c r="AD236" i="33"/>
  <c r="AZ236" i="33"/>
  <c r="CO236" i="33"/>
  <c r="BI236" i="33"/>
  <c r="AM236" i="33"/>
  <c r="CD236" i="33"/>
  <c r="L235" i="33" l="1"/>
  <c r="O236" i="33"/>
  <c r="M236" i="33"/>
  <c r="L237" i="33"/>
  <c r="L236" i="33"/>
  <c r="L234" i="33"/>
  <c r="M234" i="33" l="1"/>
  <c r="F234" i="33" s="1"/>
  <c r="E234" i="33" l="1"/>
  <c r="D234" i="33"/>
  <c r="H239" i="33" l="1"/>
  <c r="H240" i="33" s="1"/>
  <c r="K239" i="33" l="1"/>
  <c r="H241" i="33"/>
  <c r="K240" i="33"/>
  <c r="H242" i="33" l="1"/>
  <c r="K242" i="33" s="1"/>
  <c r="K241" i="33"/>
  <c r="R239" i="33" l="1"/>
  <c r="R240" i="33" s="1"/>
  <c r="CD239" i="33"/>
  <c r="CD240" i="33" s="1"/>
  <c r="BR239" i="33"/>
  <c r="BR240" i="33" s="1"/>
  <c r="BT239" i="33"/>
  <c r="BT240" i="33" s="1"/>
  <c r="CG239" i="33"/>
  <c r="CG240" i="33" s="1"/>
  <c r="CS239" i="33"/>
  <c r="CS240" i="33" s="1"/>
  <c r="BY239" i="33"/>
  <c r="BY240" i="33" s="1"/>
  <c r="AU239" i="33"/>
  <c r="AU240" i="33" s="1"/>
  <c r="BP239" i="33"/>
  <c r="BP240" i="33" s="1"/>
  <c r="BH239" i="33"/>
  <c r="BH240" i="33" s="1"/>
  <c r="AZ239" i="33"/>
  <c r="AZ240" i="33" s="1"/>
  <c r="AE239" i="33"/>
  <c r="AE240" i="33" s="1"/>
  <c r="AV239" i="33"/>
  <c r="AV240" i="33" s="1"/>
  <c r="AK239" i="33"/>
  <c r="AK240" i="33" s="1"/>
  <c r="BV239" i="33"/>
  <c r="BV240" i="33" s="1"/>
  <c r="BG239" i="33"/>
  <c r="BG240" i="33" s="1"/>
  <c r="Z239" i="33"/>
  <c r="Z240" i="33" s="1"/>
  <c r="CL239" i="33"/>
  <c r="CL240" i="33" s="1"/>
  <c r="BZ239" i="33"/>
  <c r="BZ240" i="33" s="1"/>
  <c r="CE239" i="33"/>
  <c r="CE240" i="33" s="1"/>
  <c r="CR239" i="33"/>
  <c r="CR240" i="33" s="1"/>
  <c r="AI239" i="33"/>
  <c r="AI240" i="33" s="1"/>
  <c r="CN239" i="33"/>
  <c r="CN240" i="33" s="1"/>
  <c r="CA239" i="33"/>
  <c r="CA240" i="33" s="1"/>
  <c r="BQ239" i="33"/>
  <c r="BQ240" i="33" s="1"/>
  <c r="CQ239" i="33"/>
  <c r="CQ240" i="33" s="1"/>
  <c r="AF239" i="33"/>
  <c r="AF240" i="33" s="1"/>
  <c r="AP239" i="33"/>
  <c r="AP240" i="33" s="1"/>
  <c r="CP239" i="33"/>
  <c r="CP240" i="33" s="1"/>
  <c r="AN239" i="33"/>
  <c r="AN240" i="33" s="1"/>
  <c r="AS239" i="33"/>
  <c r="AS240" i="33" s="1"/>
  <c r="CB239" i="33"/>
  <c r="CB240" i="33" s="1"/>
  <c r="CC239" i="33"/>
  <c r="CC240" i="33" s="1"/>
  <c r="BN239" i="33"/>
  <c r="BN240" i="33" s="1"/>
  <c r="BX239" i="33"/>
  <c r="BX240" i="33" s="1"/>
  <c r="AQ239" i="33"/>
  <c r="AQ240" i="33" s="1"/>
  <c r="BI239" i="33"/>
  <c r="BI240" i="33" s="1"/>
  <c r="CI239" i="33"/>
  <c r="CI240" i="33" s="1"/>
  <c r="AY239" i="33"/>
  <c r="AY240" i="33" s="1"/>
  <c r="Q239" i="33"/>
  <c r="AH239" i="33"/>
  <c r="AH240" i="33" s="1"/>
  <c r="V239" i="33"/>
  <c r="V240" i="33" s="1"/>
  <c r="CH239" i="33"/>
  <c r="CH240" i="33" s="1"/>
  <c r="CO239" i="33"/>
  <c r="CO240" i="33" s="1"/>
  <c r="AB239" i="33"/>
  <c r="AB240" i="33" s="1"/>
  <c r="BD239" i="33"/>
  <c r="BD240" i="33" s="1"/>
  <c r="X239" i="33"/>
  <c r="X240" i="33" s="1"/>
  <c r="U239" i="33"/>
  <c r="U240" i="33" s="1"/>
  <c r="T239" i="33"/>
  <c r="T240" i="33" s="1"/>
  <c r="Y239" i="33"/>
  <c r="Y240" i="33" s="1"/>
  <c r="AD239" i="33"/>
  <c r="AD240" i="33" s="1"/>
  <c r="AA239" i="33"/>
  <c r="AA240" i="33" s="1"/>
  <c r="BU239" i="33"/>
  <c r="BU240" i="33" s="1"/>
  <c r="BC239" i="33"/>
  <c r="BC240" i="33" s="1"/>
  <c r="BM239" i="33"/>
  <c r="BM240" i="33" s="1"/>
  <c r="CJ239" i="33"/>
  <c r="CJ240" i="33" s="1"/>
  <c r="BB239" i="33"/>
  <c r="BB240" i="33" s="1"/>
  <c r="AR239" i="33"/>
  <c r="AR240" i="33" s="1"/>
  <c r="BE239" i="33"/>
  <c r="BE240" i="33" s="1"/>
  <c r="BS239" i="33"/>
  <c r="BS240" i="33" s="1"/>
  <c r="AG239" i="33"/>
  <c r="AG240" i="33" s="1"/>
  <c r="AX239" i="33"/>
  <c r="AX240" i="33" s="1"/>
  <c r="AL239" i="33"/>
  <c r="AL240" i="33" s="1"/>
  <c r="W239" i="33"/>
  <c r="W240" i="33" s="1"/>
  <c r="AM239" i="33"/>
  <c r="AM240" i="33" s="1"/>
  <c r="BA239" i="33"/>
  <c r="BA240" i="33" s="1"/>
  <c r="CM239" i="33"/>
  <c r="CM240" i="33" s="1"/>
  <c r="BO239" i="33"/>
  <c r="BO240" i="33" s="1"/>
  <c r="CF239" i="33"/>
  <c r="CF240" i="33" s="1"/>
  <c r="AC239" i="33"/>
  <c r="AC240" i="33" s="1"/>
  <c r="AO239" i="33"/>
  <c r="AO240" i="33" s="1"/>
  <c r="BF239" i="33"/>
  <c r="BF240" i="33" s="1"/>
  <c r="AT239" i="33"/>
  <c r="AT240" i="33" s="1"/>
  <c r="AJ239" i="33"/>
  <c r="AJ240" i="33" s="1"/>
  <c r="S239" i="33"/>
  <c r="S240" i="33" s="1"/>
  <c r="AW239" i="33"/>
  <c r="AW240" i="33" s="1"/>
  <c r="BL239" i="33"/>
  <c r="BL240" i="33" s="1"/>
  <c r="BK239" i="33"/>
  <c r="BK240" i="33" s="1"/>
  <c r="BJ239" i="33"/>
  <c r="BJ240" i="33" s="1"/>
  <c r="BW239" i="33"/>
  <c r="BW240" i="33" s="1"/>
  <c r="CK239" i="33"/>
  <c r="CK240" i="33" s="1"/>
  <c r="O239" i="33" l="1"/>
  <c r="Q240" i="33"/>
  <c r="O240" i="33" l="1"/>
  <c r="CN241" i="33" l="1"/>
  <c r="AH241" i="33"/>
  <c r="CB241" i="33"/>
  <c r="AK241" i="33"/>
  <c r="S241" i="33"/>
  <c r="AZ241" i="33"/>
  <c r="BU241" i="33"/>
  <c r="BA241" i="33"/>
  <c r="CD241" i="33"/>
  <c r="AV241" i="33"/>
  <c r="R241" i="33"/>
  <c r="AR241" i="33"/>
  <c r="BJ241" i="33"/>
  <c r="CI241" i="33"/>
  <c r="BF241" i="33"/>
  <c r="CP241" i="33"/>
  <c r="BE241" i="33"/>
  <c r="BO241" i="33"/>
  <c r="X241" i="33"/>
  <c r="BB241" i="33"/>
  <c r="CS241" i="33"/>
  <c r="AU241" i="33"/>
  <c r="AD241" i="33"/>
  <c r="AA241" i="33"/>
  <c r="BY241" i="33"/>
  <c r="BI241" i="33"/>
  <c r="AL241" i="33"/>
  <c r="CH241" i="33"/>
  <c r="AQ241" i="33"/>
  <c r="AX241" i="33"/>
  <c r="CG241" i="33"/>
  <c r="AS241" i="33"/>
  <c r="BX241" i="33"/>
  <c r="CE241" i="33"/>
  <c r="AN241" i="33"/>
  <c r="BD241" i="33"/>
  <c r="CF241" i="33"/>
  <c r="AB241" i="33"/>
  <c r="AC241" i="33"/>
  <c r="BW241" i="33"/>
  <c r="CA241" i="33"/>
  <c r="AG241" i="33"/>
  <c r="CM241" i="33"/>
  <c r="BR241" i="33"/>
  <c r="CR241" i="33"/>
  <c r="AT241" i="33"/>
  <c r="BG241" i="33"/>
  <c r="AO241" i="33"/>
  <c r="Y241" i="33"/>
  <c r="W241" i="33"/>
  <c r="AW241" i="33"/>
  <c r="AY241" i="33"/>
  <c r="V241" i="33"/>
  <c r="T241" i="33"/>
  <c r="CJ241" i="33"/>
  <c r="BS241" i="33"/>
  <c r="BV241" i="33"/>
  <c r="BN241" i="33"/>
  <c r="CC241" i="33"/>
  <c r="U241" i="33"/>
  <c r="CO241" i="33"/>
  <c r="BC241" i="33"/>
  <c r="CQ241" i="33"/>
  <c r="BQ241" i="33"/>
  <c r="BZ241" i="33"/>
  <c r="BH241" i="33"/>
  <c r="CK241" i="33"/>
  <c r="BK241" i="33"/>
  <c r="AP241" i="33"/>
  <c r="AF241" i="33"/>
  <c r="AI241" i="33"/>
  <c r="BT241" i="33"/>
  <c r="CL241" i="33"/>
  <c r="BL241" i="33"/>
  <c r="Z241" i="33"/>
  <c r="BM241" i="33"/>
  <c r="AM241" i="33"/>
  <c r="AE241" i="33"/>
  <c r="AJ241" i="33"/>
  <c r="BP241" i="33"/>
  <c r="Q241" i="33"/>
  <c r="O241" i="33" l="1"/>
  <c r="M241" i="33"/>
  <c r="L242" i="33"/>
  <c r="L241" i="33"/>
  <c r="L240" i="33"/>
  <c r="L239" i="33"/>
  <c r="M239" i="33" l="1"/>
  <c r="F239" i="33" s="1"/>
  <c r="E239" i="33" l="1"/>
  <c r="D239" i="33"/>
  <c r="H244" i="33" l="1"/>
  <c r="H245" i="33" s="1"/>
  <c r="K244" i="33" l="1"/>
  <c r="H246" i="33"/>
  <c r="K245" i="33"/>
  <c r="H247" i="33" l="1"/>
  <c r="K247" i="33" s="1"/>
  <c r="K246" i="33"/>
  <c r="AY244" i="33" l="1"/>
  <c r="AY245" i="33" s="1"/>
  <c r="CE244" i="33"/>
  <c r="CE245" i="33" s="1"/>
  <c r="AR244" i="33"/>
  <c r="AR245" i="33" s="1"/>
  <c r="BX244" i="33"/>
  <c r="BX245" i="33" s="1"/>
  <c r="AF244" i="33"/>
  <c r="AF245" i="33" s="1"/>
  <c r="BQ244" i="33"/>
  <c r="BQ245" i="33" s="1"/>
  <c r="BA244" i="33"/>
  <c r="BA245" i="33" s="1"/>
  <c r="AT244" i="33"/>
  <c r="AT245" i="33" s="1"/>
  <c r="AO244" i="33"/>
  <c r="AO245" i="33" s="1"/>
  <c r="BR244" i="33"/>
  <c r="BR245" i="33" s="1"/>
  <c r="CI244" i="33"/>
  <c r="CI245" i="33" s="1"/>
  <c r="AV244" i="33"/>
  <c r="AV245" i="33" s="1"/>
  <c r="CB244" i="33"/>
  <c r="CB245" i="33" s="1"/>
  <c r="AP244" i="33"/>
  <c r="AP245" i="33" s="1"/>
  <c r="BU244" i="33"/>
  <c r="BU245" i="33" s="1"/>
  <c r="BE244" i="33"/>
  <c r="BE245" i="33" s="1"/>
  <c r="AX244" i="33"/>
  <c r="AX245" i="33" s="1"/>
  <c r="BG244" i="33"/>
  <c r="BG245" i="33" s="1"/>
  <c r="AZ244" i="33"/>
  <c r="AZ245" i="33" s="1"/>
  <c r="AW244" i="33"/>
  <c r="AW245" i="33" s="1"/>
  <c r="CO244" i="33"/>
  <c r="CO245" i="33" s="1"/>
  <c r="CD244" i="33"/>
  <c r="CD245" i="33" s="1"/>
  <c r="AD244" i="33"/>
  <c r="AD245" i="33" s="1"/>
  <c r="CQ244" i="33"/>
  <c r="CQ245" i="33" s="1"/>
  <c r="CJ244" i="33"/>
  <c r="CJ245" i="33" s="1"/>
  <c r="BF244" i="33"/>
  <c r="BF245" i="33" s="1"/>
  <c r="BY244" i="33"/>
  <c r="BY245" i="33" s="1"/>
  <c r="AI244" i="33"/>
  <c r="AI245" i="33" s="1"/>
  <c r="V244" i="33"/>
  <c r="V245" i="33" s="1"/>
  <c r="CN244" i="33"/>
  <c r="CN245" i="33" s="1"/>
  <c r="AG244" i="33"/>
  <c r="AG245" i="33" s="1"/>
  <c r="BC244" i="33"/>
  <c r="BC245" i="33" s="1"/>
  <c r="CP244" i="33"/>
  <c r="CP245" i="33" s="1"/>
  <c r="BI244" i="33"/>
  <c r="BI245" i="33" s="1"/>
  <c r="U244" i="33"/>
  <c r="U245" i="33" s="1"/>
  <c r="CM244" i="33"/>
  <c r="CM245" i="33" s="1"/>
  <c r="CF244" i="33"/>
  <c r="CF245" i="33" s="1"/>
  <c r="Q244" i="33"/>
  <c r="BN244" i="33"/>
  <c r="BN245" i="33" s="1"/>
  <c r="BZ244" i="33"/>
  <c r="BZ245" i="33" s="1"/>
  <c r="BK244" i="33"/>
  <c r="BK245" i="33" s="1"/>
  <c r="BD244" i="33"/>
  <c r="BD245" i="33" s="1"/>
  <c r="BV244" i="33"/>
  <c r="BV245" i="33" s="1"/>
  <c r="T244" i="33"/>
  <c r="T245" i="33" s="1"/>
  <c r="AS244" i="33"/>
  <c r="AS245" i="33" s="1"/>
  <c r="BO244" i="33"/>
  <c r="BO245" i="33" s="1"/>
  <c r="BH244" i="33"/>
  <c r="BH245" i="33" s="1"/>
  <c r="CC244" i="33"/>
  <c r="CC245" i="33" s="1"/>
  <c r="CH244" i="33"/>
  <c r="CH245" i="33" s="1"/>
  <c r="AM244" i="33"/>
  <c r="AM245" i="33" s="1"/>
  <c r="BS244" i="33"/>
  <c r="BS245" i="33" s="1"/>
  <c r="AA244" i="33"/>
  <c r="AA245" i="33" s="1"/>
  <c r="BL244" i="33"/>
  <c r="BL245" i="33" s="1"/>
  <c r="CR244" i="33"/>
  <c r="CR245" i="33" s="1"/>
  <c r="AC244" i="33"/>
  <c r="AC245" i="33" s="1"/>
  <c r="CL244" i="33"/>
  <c r="CL245" i="33" s="1"/>
  <c r="CG244" i="33"/>
  <c r="CG245" i="33" s="1"/>
  <c r="Z244" i="33"/>
  <c r="Z245" i="33" s="1"/>
  <c r="CK244" i="33"/>
  <c r="CK245" i="33" s="1"/>
  <c r="AQ244" i="33"/>
  <c r="AQ245" i="33" s="1"/>
  <c r="BW244" i="33"/>
  <c r="BW245" i="33" s="1"/>
  <c r="AJ244" i="33"/>
  <c r="AJ245" i="33" s="1"/>
  <c r="BP244" i="33"/>
  <c r="BP245" i="33" s="1"/>
  <c r="R244" i="33"/>
  <c r="R245" i="33" s="1"/>
  <c r="AK244" i="33"/>
  <c r="AK245" i="33" s="1"/>
  <c r="CS244" i="33"/>
  <c r="CS245" i="33" s="1"/>
  <c r="X244" i="33"/>
  <c r="X245" i="33" s="1"/>
  <c r="AL244" i="33"/>
  <c r="AL245" i="33" s="1"/>
  <c r="BB244" i="33"/>
  <c r="BB245" i="33" s="1"/>
  <c r="AU244" i="33"/>
  <c r="AU245" i="33" s="1"/>
  <c r="CA244" i="33"/>
  <c r="CA245" i="33" s="1"/>
  <c r="AN244" i="33"/>
  <c r="AN245" i="33" s="1"/>
  <c r="BT244" i="33"/>
  <c r="BT245" i="33" s="1"/>
  <c r="W244" i="33"/>
  <c r="W245" i="33" s="1"/>
  <c r="BJ244" i="33"/>
  <c r="BJ245" i="33" s="1"/>
  <c r="AE244" i="33"/>
  <c r="AE245" i="33" s="1"/>
  <c r="AH244" i="33"/>
  <c r="AH245" i="33" s="1"/>
  <c r="S244" i="33"/>
  <c r="S245" i="33" s="1"/>
  <c r="AB244" i="33"/>
  <c r="AB245" i="33" s="1"/>
  <c r="BM244" i="33"/>
  <c r="BM245" i="33" s="1"/>
  <c r="Y244" i="33"/>
  <c r="Y245" i="33" s="1"/>
  <c r="Q245" i="33" l="1"/>
  <c r="O244" i="33"/>
  <c r="O245" i="33" l="1"/>
  <c r="AN246" i="33" l="1"/>
  <c r="BN246" i="33"/>
  <c r="CR246" i="33"/>
  <c r="BM246" i="33"/>
  <c r="AF246" i="33"/>
  <c r="X246" i="33"/>
  <c r="BD246" i="33"/>
  <c r="CQ246" i="33"/>
  <c r="T246" i="33"/>
  <c r="BT246" i="33"/>
  <c r="AO246" i="33"/>
  <c r="BE246" i="33"/>
  <c r="BS246" i="33"/>
  <c r="BW246" i="33"/>
  <c r="CG246" i="33"/>
  <c r="BG246" i="33"/>
  <c r="AZ246" i="33"/>
  <c r="CA246" i="33"/>
  <c r="BB246" i="33"/>
  <c r="BR246" i="33"/>
  <c r="CC246" i="33"/>
  <c r="AG246" i="33"/>
  <c r="BO246" i="33"/>
  <c r="CL246" i="33"/>
  <c r="AL246" i="33"/>
  <c r="CK246" i="33"/>
  <c r="BI246" i="33"/>
  <c r="AH246" i="33"/>
  <c r="AI246" i="33"/>
  <c r="AK246" i="33"/>
  <c r="AY246" i="33"/>
  <c r="AD246" i="33"/>
  <c r="BC246" i="33"/>
  <c r="AA246" i="33"/>
  <c r="BF246" i="33"/>
  <c r="U246" i="33"/>
  <c r="CM246" i="33"/>
  <c r="AS246" i="33"/>
  <c r="CH246" i="33"/>
  <c r="BA246" i="33"/>
  <c r="AW246" i="33"/>
  <c r="V246" i="33"/>
  <c r="BK246" i="33"/>
  <c r="S246" i="33"/>
  <c r="BL246" i="33"/>
  <c r="CI246" i="33"/>
  <c r="CB246" i="33"/>
  <c r="CP246" i="33"/>
  <c r="AU246" i="33"/>
  <c r="CF246" i="33"/>
  <c r="W246" i="33"/>
  <c r="AE246" i="33"/>
  <c r="CJ246" i="33"/>
  <c r="AJ246" i="33"/>
  <c r="CO246" i="33"/>
  <c r="Z246" i="33"/>
  <c r="AQ246" i="33"/>
  <c r="AX246" i="33"/>
  <c r="AB246" i="33"/>
  <c r="BU246" i="33"/>
  <c r="AT246" i="33"/>
  <c r="BV246" i="33"/>
  <c r="CN246" i="33"/>
  <c r="BY246" i="33"/>
  <c r="AR246" i="33"/>
  <c r="BP246" i="33"/>
  <c r="CD246" i="33"/>
  <c r="AV246" i="33"/>
  <c r="CE246" i="33"/>
  <c r="CS246" i="33"/>
  <c r="AC246" i="33"/>
  <c r="AP246" i="33"/>
  <c r="BX246" i="33"/>
  <c r="R246" i="33"/>
  <c r="AM246" i="33"/>
  <c r="BH246" i="33"/>
  <c r="BQ246" i="33"/>
  <c r="BJ246" i="33"/>
  <c r="BZ246" i="33"/>
  <c r="Y246" i="33"/>
  <c r="Q246" i="33"/>
  <c r="M246" i="33" l="1"/>
  <c r="O246" i="33"/>
  <c r="L246" i="33"/>
  <c r="L247" i="33"/>
  <c r="L244" i="33"/>
  <c r="L245" i="33"/>
  <c r="M244" i="33" l="1"/>
  <c r="F244" i="33" l="1"/>
  <c r="E244" i="33"/>
  <c r="D244" i="33"/>
  <c r="H249" i="33" l="1"/>
  <c r="H250" i="33" l="1"/>
  <c r="K249" i="33"/>
  <c r="H251" i="33" l="1"/>
  <c r="K250" i="33"/>
  <c r="H252" i="33" l="1"/>
  <c r="K252" i="33" s="1"/>
  <c r="K251" i="33"/>
  <c r="BS249" i="33" l="1"/>
  <c r="BS250" i="33" s="1"/>
  <c r="BD249" i="33"/>
  <c r="BD250" i="33" s="1"/>
  <c r="AL249" i="33"/>
  <c r="AL250" i="33" s="1"/>
  <c r="AO249" i="33"/>
  <c r="AO250" i="33" s="1"/>
  <c r="AR249" i="33"/>
  <c r="AR250" i="33" s="1"/>
  <c r="BQ249" i="33"/>
  <c r="BQ250" i="33" s="1"/>
  <c r="AQ249" i="33"/>
  <c r="AQ250" i="33" s="1"/>
  <c r="AW249" i="33"/>
  <c r="AW250" i="33" s="1"/>
  <c r="AA249" i="33"/>
  <c r="AA250" i="33" s="1"/>
  <c r="BZ249" i="33"/>
  <c r="BZ250" i="33" s="1"/>
  <c r="BN249" i="33"/>
  <c r="BN250" i="33" s="1"/>
  <c r="BY249" i="33"/>
  <c r="BY250" i="33" s="1"/>
  <c r="CS249" i="33"/>
  <c r="CS250" i="33" s="1"/>
  <c r="AE249" i="33"/>
  <c r="AE250" i="33" s="1"/>
  <c r="CB249" i="33"/>
  <c r="CB250" i="33" s="1"/>
  <c r="BU249" i="33"/>
  <c r="BU250" i="33" s="1"/>
  <c r="BX249" i="33"/>
  <c r="BX250" i="33" s="1"/>
  <c r="AK249" i="33"/>
  <c r="AK250" i="33" s="1"/>
  <c r="CP249" i="33"/>
  <c r="CP250" i="33" s="1"/>
  <c r="AI249" i="33"/>
  <c r="AI250" i="33" s="1"/>
  <c r="AM249" i="33"/>
  <c r="AM250" i="33" s="1"/>
  <c r="CJ249" i="33"/>
  <c r="CJ250" i="33" s="1"/>
  <c r="CE249" i="33"/>
  <c r="CE250" i="33" s="1"/>
  <c r="BE249" i="33"/>
  <c r="BE250" i="33" s="1"/>
  <c r="AP249" i="33"/>
  <c r="AP250" i="33" s="1"/>
  <c r="CA249" i="33"/>
  <c r="CA250" i="33" s="1"/>
  <c r="BL249" i="33"/>
  <c r="BL250" i="33" s="1"/>
  <c r="AX249" i="33"/>
  <c r="AX250" i="33" s="1"/>
  <c r="AY249" i="33"/>
  <c r="AY250" i="33" s="1"/>
  <c r="BB249" i="33"/>
  <c r="BB250" i="33" s="1"/>
  <c r="CK249" i="33"/>
  <c r="CK250" i="33" s="1"/>
  <c r="BG249" i="33"/>
  <c r="BG250" i="33" s="1"/>
  <c r="CF249" i="33"/>
  <c r="CF250" i="33" s="1"/>
  <c r="BJ249" i="33"/>
  <c r="BJ250" i="33" s="1"/>
  <c r="AG249" i="33"/>
  <c r="AG250" i="33" s="1"/>
  <c r="W249" i="33"/>
  <c r="W250" i="33" s="1"/>
  <c r="CI249" i="33"/>
  <c r="CI250" i="33" s="1"/>
  <c r="BT249" i="33"/>
  <c r="BT250" i="33" s="1"/>
  <c r="BH249" i="33"/>
  <c r="BH250" i="33" s="1"/>
  <c r="BI249" i="33"/>
  <c r="BI250" i="33" s="1"/>
  <c r="U249" i="33"/>
  <c r="U250" i="33" s="1"/>
  <c r="Q249" i="33"/>
  <c r="BP249" i="33"/>
  <c r="BP250" i="33" s="1"/>
  <c r="CQ249" i="33"/>
  <c r="CQ250" i="33" s="1"/>
  <c r="BR249" i="33"/>
  <c r="BR250" i="33" s="1"/>
  <c r="AZ249" i="33"/>
  <c r="AZ250" i="33" s="1"/>
  <c r="X249" i="33"/>
  <c r="X250" i="33" s="1"/>
  <c r="CD249" i="33"/>
  <c r="CD250" i="33" s="1"/>
  <c r="CH249" i="33"/>
  <c r="CH250" i="33" s="1"/>
  <c r="AD249" i="33"/>
  <c r="AD250" i="33" s="1"/>
  <c r="CG249" i="33"/>
  <c r="CG250" i="33" s="1"/>
  <c r="AU249" i="33"/>
  <c r="AU250" i="33" s="1"/>
  <c r="AF249" i="33"/>
  <c r="AF250" i="33" s="1"/>
  <c r="CR249" i="33"/>
  <c r="CR250" i="33" s="1"/>
  <c r="CN249" i="33"/>
  <c r="CN250" i="33" s="1"/>
  <c r="CO249" i="33"/>
  <c r="CO250" i="33" s="1"/>
  <c r="T249" i="33"/>
  <c r="T250" i="33" s="1"/>
  <c r="BV249" i="33"/>
  <c r="BV250" i="33" s="1"/>
  <c r="AT249" i="33"/>
  <c r="AT250" i="33" s="1"/>
  <c r="Y249" i="33"/>
  <c r="Y250" i="33" s="1"/>
  <c r="AS249" i="33"/>
  <c r="AS250" i="33" s="1"/>
  <c r="BC249" i="33"/>
  <c r="BC250" i="33" s="1"/>
  <c r="AN249" i="33"/>
  <c r="AN250" i="33" s="1"/>
  <c r="R249" i="33"/>
  <c r="R250" i="33" s="1"/>
  <c r="S249" i="33"/>
  <c r="S250" i="33" s="1"/>
  <c r="V249" i="33"/>
  <c r="V250" i="33" s="1"/>
  <c r="AJ249" i="33"/>
  <c r="AJ250" i="33" s="1"/>
  <c r="CL249" i="33"/>
  <c r="CL250" i="33" s="1"/>
  <c r="BM249" i="33"/>
  <c r="BM250" i="33" s="1"/>
  <c r="BF249" i="33"/>
  <c r="BF250" i="33" s="1"/>
  <c r="BO249" i="33"/>
  <c r="BO250" i="33" s="1"/>
  <c r="BK249" i="33"/>
  <c r="BK250" i="33" s="1"/>
  <c r="AV249" i="33"/>
  <c r="AV250" i="33" s="1"/>
  <c r="AB249" i="33"/>
  <c r="AB250" i="33" s="1"/>
  <c r="AC249" i="33"/>
  <c r="AC250" i="33" s="1"/>
  <c r="AH249" i="33"/>
  <c r="AH250" i="33" s="1"/>
  <c r="BA249" i="33"/>
  <c r="BA250" i="33" s="1"/>
  <c r="Z249" i="33"/>
  <c r="Z250" i="33" s="1"/>
  <c r="CC249" i="33"/>
  <c r="CC250" i="33" s="1"/>
  <c r="CM249" i="33"/>
  <c r="CM250" i="33" s="1"/>
  <c r="BW249" i="33"/>
  <c r="BW250" i="33" s="1"/>
  <c r="O249" i="33" l="1"/>
  <c r="Q250" i="33"/>
  <c r="O250" i="33" l="1"/>
  <c r="Q251" i="33" s="1"/>
  <c r="CM251" i="33" l="1"/>
  <c r="BT251" i="33"/>
  <c r="AH251" i="33"/>
  <c r="BY251" i="33"/>
  <c r="CB251" i="33"/>
  <c r="BP251" i="33"/>
  <c r="BI251" i="33"/>
  <c r="BQ251" i="33"/>
  <c r="AV251" i="33"/>
  <c r="AA251" i="33"/>
  <c r="Y251" i="33"/>
  <c r="AZ251" i="33"/>
  <c r="BJ251" i="33"/>
  <c r="CI251" i="33"/>
  <c r="CQ251" i="33"/>
  <c r="AB251" i="33"/>
  <c r="CG251" i="33"/>
  <c r="W251" i="33"/>
  <c r="V251" i="33"/>
  <c r="AG251" i="33"/>
  <c r="CS251" i="33"/>
  <c r="AC251" i="33"/>
  <c r="CR251" i="33"/>
  <c r="BC251" i="33"/>
  <c r="BH251" i="33"/>
  <c r="R251" i="33"/>
  <c r="BX251" i="33"/>
  <c r="CO251" i="33"/>
  <c r="AE251" i="33"/>
  <c r="CL251" i="33"/>
  <c r="AO251" i="33"/>
  <c r="BF251" i="33"/>
  <c r="BL251" i="33"/>
  <c r="AW251" i="33"/>
  <c r="AS251" i="33"/>
  <c r="S251" i="33"/>
  <c r="BS251" i="33"/>
  <c r="BG251" i="33"/>
  <c r="BM251" i="33"/>
  <c r="BK251" i="33"/>
  <c r="CP251" i="33"/>
  <c r="BO251" i="33"/>
  <c r="T251" i="33"/>
  <c r="AY251" i="33"/>
  <c r="BA251" i="33"/>
  <c r="CE251" i="33"/>
  <c r="CK251" i="33"/>
  <c r="CC251" i="33"/>
  <c r="BZ251" i="33"/>
  <c r="CF251" i="33"/>
  <c r="AX251" i="33"/>
  <c r="BV251" i="33"/>
  <c r="BN251" i="33"/>
  <c r="AR251" i="33"/>
  <c r="AT251" i="33"/>
  <c r="BB251" i="33"/>
  <c r="BU251" i="33"/>
  <c r="BR251" i="33"/>
  <c r="AU251" i="33"/>
  <c r="CD251" i="33"/>
  <c r="CJ251" i="33"/>
  <c r="AL251" i="33"/>
  <c r="CA251" i="33"/>
  <c r="X251" i="33"/>
  <c r="AJ251" i="33"/>
  <c r="CH251" i="33"/>
  <c r="AN251" i="33"/>
  <c r="BE251" i="33"/>
  <c r="AK251" i="33"/>
  <c r="U251" i="33"/>
  <c r="AM251" i="33"/>
  <c r="AF251" i="33"/>
  <c r="Z251" i="33"/>
  <c r="AQ251" i="33"/>
  <c r="CN251" i="33"/>
  <c r="BD251" i="33"/>
  <c r="AP251" i="33"/>
  <c r="AI251" i="33"/>
  <c r="AD251" i="33"/>
  <c r="BW251" i="33"/>
  <c r="O251" i="33" l="1"/>
  <c r="L252" i="33"/>
  <c r="L250" i="33"/>
  <c r="L251" i="33"/>
  <c r="M251" i="33"/>
  <c r="L249" i="33"/>
  <c r="M249" i="33" l="1"/>
  <c r="F249" i="33" l="1"/>
  <c r="D249" i="33"/>
  <c r="E249" i="33"/>
  <c r="H254" i="33" l="1"/>
  <c r="H255" i="33" l="1"/>
  <c r="K254" i="33"/>
  <c r="H256" i="33" l="1"/>
  <c r="K255" i="33"/>
  <c r="H257" i="33" l="1"/>
  <c r="K257" i="33" s="1"/>
  <c r="K256" i="33"/>
  <c r="BP254" i="33" l="1"/>
  <c r="BP255" i="33" s="1"/>
  <c r="BC254" i="33"/>
  <c r="BC255" i="33" s="1"/>
  <c r="AH254" i="33"/>
  <c r="AH255" i="33" s="1"/>
  <c r="AP254" i="33"/>
  <c r="AP255" i="33" s="1"/>
  <c r="BE254" i="33"/>
  <c r="BE255" i="33" s="1"/>
  <c r="BV254" i="33"/>
  <c r="BV255" i="33" s="1"/>
  <c r="CL254" i="33"/>
  <c r="CL255" i="33" s="1"/>
  <c r="BF254" i="33"/>
  <c r="BF255" i="33" s="1"/>
  <c r="CB254" i="33"/>
  <c r="CB255" i="33" s="1"/>
  <c r="CN254" i="33"/>
  <c r="CN255" i="33" s="1"/>
  <c r="AL254" i="33"/>
  <c r="AL255" i="33" s="1"/>
  <c r="Z254" i="33"/>
  <c r="Z255" i="33" s="1"/>
  <c r="AO254" i="33"/>
  <c r="AO255" i="33" s="1"/>
  <c r="AK254" i="33"/>
  <c r="AK255" i="33" s="1"/>
  <c r="BO254" i="33"/>
  <c r="BO255" i="33" s="1"/>
  <c r="CO254" i="33"/>
  <c r="CO255" i="33" s="1"/>
  <c r="BR254" i="33"/>
  <c r="BR255" i="33" s="1"/>
  <c r="BY254" i="33"/>
  <c r="BY255" i="33" s="1"/>
  <c r="BL254" i="33"/>
  <c r="BL255" i="33" s="1"/>
  <c r="AQ254" i="33"/>
  <c r="AQ255" i="33" s="1"/>
  <c r="BD254" i="33"/>
  <c r="BD255" i="33" s="1"/>
  <c r="CA254" i="33"/>
  <c r="CA255" i="33" s="1"/>
  <c r="CJ254" i="33"/>
  <c r="CJ255" i="33" s="1"/>
  <c r="CS254" i="33"/>
  <c r="CS255" i="33" s="1"/>
  <c r="BT254" i="33"/>
  <c r="BT255" i="33" s="1"/>
  <c r="CC254" i="33"/>
  <c r="CC255" i="33" s="1"/>
  <c r="Q254" i="33"/>
  <c r="AG254" i="33"/>
  <c r="AG255" i="33" s="1"/>
  <c r="CM254" i="33"/>
  <c r="CM255" i="33" s="1"/>
  <c r="BI254" i="33"/>
  <c r="BI255" i="33" s="1"/>
  <c r="CP254" i="33"/>
  <c r="CP255" i="33" s="1"/>
  <c r="BB254" i="33"/>
  <c r="BB255" i="33" s="1"/>
  <c r="AB254" i="33"/>
  <c r="AB255" i="33" s="1"/>
  <c r="AV254" i="33"/>
  <c r="AV255" i="33" s="1"/>
  <c r="T254" i="33"/>
  <c r="T255" i="33" s="1"/>
  <c r="BA254" i="33"/>
  <c r="BA255" i="33" s="1"/>
  <c r="BG254" i="33"/>
  <c r="BG255" i="33" s="1"/>
  <c r="AW254" i="33"/>
  <c r="AW255" i="33" s="1"/>
  <c r="AY254" i="33"/>
  <c r="AY255" i="33" s="1"/>
  <c r="R254" i="33"/>
  <c r="R255" i="33" s="1"/>
  <c r="CD254" i="33"/>
  <c r="CD255" i="33" s="1"/>
  <c r="BU254" i="33"/>
  <c r="BU255" i="33" s="1"/>
  <c r="AZ254" i="33"/>
  <c r="AZ255" i="33" s="1"/>
  <c r="BK254" i="33"/>
  <c r="BK255" i="33" s="1"/>
  <c r="CH254" i="33"/>
  <c r="CH255" i="33" s="1"/>
  <c r="CQ254" i="33"/>
  <c r="CQ255" i="33" s="1"/>
  <c r="Y254" i="33"/>
  <c r="Y255" i="33" s="1"/>
  <c r="BH254" i="33"/>
  <c r="BH255" i="33" s="1"/>
  <c r="BJ254" i="33"/>
  <c r="BJ255" i="33" s="1"/>
  <c r="AA254" i="33"/>
  <c r="AA255" i="33" s="1"/>
  <c r="BZ254" i="33"/>
  <c r="BZ255" i="33" s="1"/>
  <c r="BS254" i="33"/>
  <c r="BS255" i="33" s="1"/>
  <c r="X254" i="33"/>
  <c r="X255" i="33" s="1"/>
  <c r="CK254" i="33"/>
  <c r="CK255" i="33" s="1"/>
  <c r="AM254" i="33"/>
  <c r="AM255" i="33" s="1"/>
  <c r="AX254" i="33"/>
  <c r="AX255" i="33" s="1"/>
  <c r="AI254" i="33"/>
  <c r="AI255" i="33" s="1"/>
  <c r="U254" i="33"/>
  <c r="U255" i="33" s="1"/>
  <c r="AT254" i="33"/>
  <c r="AT255" i="33" s="1"/>
  <c r="CE254" i="33"/>
  <c r="CE255" i="33" s="1"/>
  <c r="AJ254" i="33"/>
  <c r="AJ255" i="33" s="1"/>
  <c r="W254" i="33"/>
  <c r="W255" i="33" s="1"/>
  <c r="CI254" i="33"/>
  <c r="CI255" i="33" s="1"/>
  <c r="BN254" i="33"/>
  <c r="BN255" i="33" s="1"/>
  <c r="CG254" i="33"/>
  <c r="CG255" i="33" s="1"/>
  <c r="V254" i="33"/>
  <c r="V255" i="33" s="1"/>
  <c r="AE254" i="33"/>
  <c r="AE255" i="33" s="1"/>
  <c r="BQ254" i="33"/>
  <c r="BQ255" i="33" s="1"/>
  <c r="S254" i="33"/>
  <c r="S255" i="33" s="1"/>
  <c r="AU254" i="33"/>
  <c r="AU255" i="33" s="1"/>
  <c r="AS254" i="33"/>
  <c r="AS255" i="33" s="1"/>
  <c r="AF254" i="33"/>
  <c r="AF255" i="33" s="1"/>
  <c r="CR254" i="33"/>
  <c r="CR255" i="33" s="1"/>
  <c r="BW254" i="33"/>
  <c r="BW255" i="33" s="1"/>
  <c r="AD254" i="33"/>
  <c r="AD255" i="33" s="1"/>
  <c r="BM254" i="33"/>
  <c r="BM255" i="33" s="1"/>
  <c r="CF254" i="33"/>
  <c r="CF255" i="33" s="1"/>
  <c r="AN254" i="33"/>
  <c r="AN255" i="33" s="1"/>
  <c r="AC254" i="33"/>
  <c r="AC255" i="33" s="1"/>
  <c r="AR254" i="33"/>
  <c r="AR255" i="33" s="1"/>
  <c r="BX254" i="33"/>
  <c r="BX255" i="33" s="1"/>
  <c r="Q255" i="33" l="1"/>
  <c r="O254" i="33"/>
  <c r="O255" i="33" l="1"/>
  <c r="Q256" i="33" s="1"/>
  <c r="AS256" i="33" l="1"/>
  <c r="AW256" i="33"/>
  <c r="CQ256" i="33"/>
  <c r="Z256" i="33"/>
  <c r="BY256" i="33"/>
  <c r="T256" i="33"/>
  <c r="AY256" i="33"/>
  <c r="CG256" i="33"/>
  <c r="BB256" i="33"/>
  <c r="AK256" i="33"/>
  <c r="AD256" i="33"/>
  <c r="BL256" i="33"/>
  <c r="BV256" i="33"/>
  <c r="BW256" i="33"/>
  <c r="CN256" i="33"/>
  <c r="BE256" i="33"/>
  <c r="BP256" i="33"/>
  <c r="AR256" i="33"/>
  <c r="BD256" i="33"/>
  <c r="AH256" i="33"/>
  <c r="U256" i="33"/>
  <c r="AI256" i="33"/>
  <c r="AF256" i="33"/>
  <c r="BQ256" i="33"/>
  <c r="AC256" i="33"/>
  <c r="AA256" i="33"/>
  <c r="CD256" i="33"/>
  <c r="BN256" i="33"/>
  <c r="BS256" i="33"/>
  <c r="CI256" i="33"/>
  <c r="BU256" i="33"/>
  <c r="AB256" i="33"/>
  <c r="AX256" i="33"/>
  <c r="CP256" i="33"/>
  <c r="BI256" i="33"/>
  <c r="BO256" i="33"/>
  <c r="BJ256" i="33"/>
  <c r="CS256" i="33"/>
  <c r="AJ256" i="33"/>
  <c r="AE256" i="33"/>
  <c r="AL256" i="33"/>
  <c r="X256" i="33"/>
  <c r="V256" i="33"/>
  <c r="BC256" i="33"/>
  <c r="CR256" i="33"/>
  <c r="W256" i="33"/>
  <c r="CO256" i="33"/>
  <c r="AT256" i="33"/>
  <c r="CM256" i="33"/>
  <c r="AM256" i="33"/>
  <c r="CA256" i="33"/>
  <c r="BF256" i="33"/>
  <c r="BZ256" i="33"/>
  <c r="BM256" i="33"/>
  <c r="CL256" i="33"/>
  <c r="CF256" i="33"/>
  <c r="Y256" i="33"/>
  <c r="AZ256" i="33"/>
  <c r="CE256" i="33"/>
  <c r="CK256" i="33"/>
  <c r="CH256" i="33"/>
  <c r="BA256" i="33"/>
  <c r="BK256" i="33"/>
  <c r="BT256" i="33"/>
  <c r="AO256" i="33"/>
  <c r="BH256" i="33"/>
  <c r="AU256" i="33"/>
  <c r="AQ256" i="33"/>
  <c r="AN256" i="33"/>
  <c r="AG256" i="33"/>
  <c r="CC256" i="33"/>
  <c r="S256" i="33"/>
  <c r="BR256" i="33"/>
  <c r="BX256" i="33"/>
  <c r="R256" i="33"/>
  <c r="AP256" i="33"/>
  <c r="BG256" i="33"/>
  <c r="CB256" i="33"/>
  <c r="CJ256" i="33"/>
  <c r="AV256" i="33"/>
  <c r="L256" i="33" l="1"/>
  <c r="O256" i="33"/>
  <c r="L257" i="33"/>
  <c r="L254" i="33"/>
  <c r="L255" i="33"/>
  <c r="M256" i="33"/>
  <c r="M254" i="33" l="1"/>
  <c r="F254" i="33" s="1"/>
  <c r="E254" i="33" l="1"/>
  <c r="D254" i="33"/>
  <c r="H259" i="33" l="1"/>
  <c r="H277" i="33" s="1"/>
  <c r="G15" i="33" l="1"/>
  <c r="K259" i="33"/>
  <c r="B266" i="33" s="1"/>
  <c r="R208" i="33"/>
  <c r="H260" i="33"/>
  <c r="R209" i="33" s="1"/>
  <c r="H278" i="33"/>
  <c r="H279" i="33" s="1"/>
  <c r="H280" i="33" s="1"/>
  <c r="E277" i="33"/>
  <c r="K260" i="33" l="1"/>
  <c r="B267" i="33" s="1"/>
  <c r="C16" i="33" s="1"/>
  <c r="H261" i="33"/>
  <c r="H262" i="33" s="1"/>
  <c r="B16" i="33"/>
  <c r="I272" i="33"/>
  <c r="K261" i="33" l="1"/>
  <c r="B268" i="33" s="1"/>
  <c r="R210" i="33"/>
  <c r="I273" i="33"/>
  <c r="I278" i="33" s="1"/>
  <c r="I277" i="33"/>
  <c r="R211" i="33"/>
  <c r="K262" i="33"/>
  <c r="CF259" i="33" s="1"/>
  <c r="CF260" i="33" s="1"/>
  <c r="CH259" i="33" l="1"/>
  <c r="CH260" i="33" s="1"/>
  <c r="BI259" i="33"/>
  <c r="BI260" i="33" s="1"/>
  <c r="AU259" i="33"/>
  <c r="AU260" i="33" s="1"/>
  <c r="CC259" i="33"/>
  <c r="CC260" i="33" s="1"/>
  <c r="Z259" i="33"/>
  <c r="Z260" i="33" s="1"/>
  <c r="AR259" i="33"/>
  <c r="AR260" i="33" s="1"/>
  <c r="BG259" i="33"/>
  <c r="BG260" i="33" s="1"/>
  <c r="T259" i="33"/>
  <c r="T260" i="33" s="1"/>
  <c r="BS259" i="33"/>
  <c r="BS260" i="33" s="1"/>
  <c r="BF259" i="33"/>
  <c r="BF260" i="33" s="1"/>
  <c r="CS259" i="33"/>
  <c r="CS260" i="33" s="1"/>
  <c r="AC259" i="33"/>
  <c r="AC260" i="33" s="1"/>
  <c r="BO259" i="33"/>
  <c r="BO260" i="33" s="1"/>
  <c r="AB259" i="33"/>
  <c r="AB260" i="33" s="1"/>
  <c r="BE259" i="33"/>
  <c r="BE260" i="33" s="1"/>
  <c r="CD259" i="33"/>
  <c r="CD260" i="33" s="1"/>
  <c r="BB259" i="33"/>
  <c r="BB260" i="33" s="1"/>
  <c r="I283" i="33"/>
  <c r="B269" i="33"/>
  <c r="AK266" i="33" s="1"/>
  <c r="AK267" i="33" s="1"/>
  <c r="AP259" i="33"/>
  <c r="AP260" i="33" s="1"/>
  <c r="AH259" i="33"/>
  <c r="AH260" i="33" s="1"/>
  <c r="AA259" i="33"/>
  <c r="AA260" i="33" s="1"/>
  <c r="BU259" i="33"/>
  <c r="BU260" i="33" s="1"/>
  <c r="AF259" i="33"/>
  <c r="AF260" i="33" s="1"/>
  <c r="AM259" i="33"/>
  <c r="AM260" i="33" s="1"/>
  <c r="BA259" i="33"/>
  <c r="BA260" i="33" s="1"/>
  <c r="AN259" i="33"/>
  <c r="AN260" i="33" s="1"/>
  <c r="AS259" i="33"/>
  <c r="AS260" i="33" s="1"/>
  <c r="BV259" i="33"/>
  <c r="BV260" i="33" s="1"/>
  <c r="BC259" i="33"/>
  <c r="BC260" i="33" s="1"/>
  <c r="CN259" i="33"/>
  <c r="CN260" i="33" s="1"/>
  <c r="W259" i="33"/>
  <c r="W260" i="33" s="1"/>
  <c r="AT259" i="33"/>
  <c r="AT260" i="33" s="1"/>
  <c r="BP259" i="33"/>
  <c r="BP260" i="33" s="1"/>
  <c r="AD259" i="33"/>
  <c r="AD260" i="33" s="1"/>
  <c r="BJ259" i="33"/>
  <c r="BJ260" i="33" s="1"/>
  <c r="BD259" i="33"/>
  <c r="BD260" i="33" s="1"/>
  <c r="AY259" i="33"/>
  <c r="AY260" i="33" s="1"/>
  <c r="BY259" i="33"/>
  <c r="BY260" i="33" s="1"/>
  <c r="BZ259" i="33"/>
  <c r="BZ260" i="33" s="1"/>
  <c r="BM259" i="33"/>
  <c r="BM260" i="33" s="1"/>
  <c r="AZ259" i="33"/>
  <c r="AZ260" i="33" s="1"/>
  <c r="AG259" i="33"/>
  <c r="AG260" i="33" s="1"/>
  <c r="BH259" i="33"/>
  <c r="BH260" i="33" s="1"/>
  <c r="Y259" i="33"/>
  <c r="Y260" i="33" s="1"/>
  <c r="CA259" i="33"/>
  <c r="CA260" i="33" s="1"/>
  <c r="BX259" i="33"/>
  <c r="BX260" i="33" s="1"/>
  <c r="CJ259" i="33"/>
  <c r="CJ260" i="33" s="1"/>
  <c r="CM259" i="33"/>
  <c r="CM260" i="33" s="1"/>
  <c r="AE259" i="33"/>
  <c r="AE260" i="33" s="1"/>
  <c r="X259" i="33"/>
  <c r="X260" i="33" s="1"/>
  <c r="AV259" i="33"/>
  <c r="AV260" i="33" s="1"/>
  <c r="BR259" i="33"/>
  <c r="BR260" i="33" s="1"/>
  <c r="CK259" i="33"/>
  <c r="CK260" i="33" s="1"/>
  <c r="CR259" i="33"/>
  <c r="CR260" i="33" s="1"/>
  <c r="CO259" i="33"/>
  <c r="CO260" i="33" s="1"/>
  <c r="V259" i="33"/>
  <c r="V260" i="33" s="1"/>
  <c r="Q259" i="33"/>
  <c r="CP259" i="33"/>
  <c r="CP260" i="33" s="1"/>
  <c r="S259" i="33"/>
  <c r="S260" i="33" s="1"/>
  <c r="CE259" i="33"/>
  <c r="CE260" i="33" s="1"/>
  <c r="BL259" i="33"/>
  <c r="BL260" i="33" s="1"/>
  <c r="CI259" i="33"/>
  <c r="CI260" i="33" s="1"/>
  <c r="CL259" i="33"/>
  <c r="CL260" i="33" s="1"/>
  <c r="U259" i="33"/>
  <c r="U260" i="33" s="1"/>
  <c r="AQ259" i="33"/>
  <c r="AQ260" i="33" s="1"/>
  <c r="R259" i="33"/>
  <c r="R260" i="33" s="1"/>
  <c r="AJ259" i="33"/>
  <c r="AJ260" i="33" s="1"/>
  <c r="CG259" i="33"/>
  <c r="CG260" i="33" s="1"/>
  <c r="AW259" i="33"/>
  <c r="AW260" i="33" s="1"/>
  <c r="BQ259" i="33"/>
  <c r="BQ260" i="33" s="1"/>
  <c r="AO259" i="33"/>
  <c r="AO260" i="33" s="1"/>
  <c r="AL259" i="33"/>
  <c r="AL260" i="33" s="1"/>
  <c r="CB259" i="33"/>
  <c r="CB260" i="33" s="1"/>
  <c r="AX259" i="33"/>
  <c r="AX260" i="33" s="1"/>
  <c r="CQ259" i="33"/>
  <c r="CQ260" i="33" s="1"/>
  <c r="BT259" i="33"/>
  <c r="BT260" i="33" s="1"/>
  <c r="BN259" i="33"/>
  <c r="BN260" i="33" s="1"/>
  <c r="I274" i="33"/>
  <c r="D16" i="33"/>
  <c r="AK259" i="33"/>
  <c r="AK260" i="33" s="1"/>
  <c r="BW259" i="33"/>
  <c r="BW260" i="33" s="1"/>
  <c r="BK259" i="33"/>
  <c r="BK260" i="33" s="1"/>
  <c r="AI259" i="33"/>
  <c r="AI260" i="33" s="1"/>
  <c r="I282" i="33"/>
  <c r="BU266" i="33" l="1"/>
  <c r="BU267" i="33" s="1"/>
  <c r="AR266" i="33"/>
  <c r="AR267" i="33" s="1"/>
  <c r="BW266" i="33"/>
  <c r="BW267" i="33" s="1"/>
  <c r="DD266" i="33"/>
  <c r="DD267" i="33" s="1"/>
  <c r="DG266" i="33"/>
  <c r="DG267" i="33" s="1"/>
  <c r="BG266" i="33"/>
  <c r="BG267" i="33" s="1"/>
  <c r="CF266" i="33"/>
  <c r="CF267" i="33" s="1"/>
  <c r="BV266" i="33"/>
  <c r="BV267" i="33" s="1"/>
  <c r="BS266" i="33"/>
  <c r="BS267" i="33" s="1"/>
  <c r="BM266" i="33"/>
  <c r="BM267" i="33" s="1"/>
  <c r="CP266" i="33"/>
  <c r="CP267" i="33" s="1"/>
  <c r="BQ266" i="33"/>
  <c r="BQ267" i="33" s="1"/>
  <c r="BT266" i="33"/>
  <c r="BT267" i="33" s="1"/>
  <c r="CW266" i="33"/>
  <c r="CW267" i="33" s="1"/>
  <c r="BC266" i="33"/>
  <c r="BC267" i="33" s="1"/>
  <c r="BJ266" i="33"/>
  <c r="BJ267" i="33" s="1"/>
  <c r="CK266" i="33"/>
  <c r="CK267" i="33" s="1"/>
  <c r="CB266" i="33"/>
  <c r="CB267" i="33" s="1"/>
  <c r="AG266" i="33"/>
  <c r="AG267" i="33" s="1"/>
  <c r="CV266" i="33"/>
  <c r="CV267" i="33" s="1"/>
  <c r="CC266" i="33"/>
  <c r="CC267" i="33" s="1"/>
  <c r="AH266" i="33"/>
  <c r="AH267" i="33" s="1"/>
  <c r="CN266" i="33"/>
  <c r="CN267" i="33" s="1"/>
  <c r="CX266" i="33"/>
  <c r="CX267" i="33" s="1"/>
  <c r="CR266" i="33"/>
  <c r="CR267" i="33" s="1"/>
  <c r="AW266" i="33"/>
  <c r="AW267" i="33" s="1"/>
  <c r="DF266" i="33"/>
  <c r="DF267" i="33" s="1"/>
  <c r="BE266" i="33"/>
  <c r="BE267" i="33" s="1"/>
  <c r="AP266" i="33"/>
  <c r="AP267" i="33" s="1"/>
  <c r="BO266" i="33"/>
  <c r="BO267" i="33" s="1"/>
  <c r="BL266" i="33"/>
  <c r="BL267" i="33" s="1"/>
  <c r="CG266" i="33"/>
  <c r="CG267" i="33" s="1"/>
  <c r="AQ266" i="33"/>
  <c r="AQ267" i="33" s="1"/>
  <c r="BZ266" i="33"/>
  <c r="BZ267" i="33" s="1"/>
  <c r="CU266" i="33"/>
  <c r="CU267" i="33" s="1"/>
  <c r="DA266" i="33"/>
  <c r="DA267" i="33" s="1"/>
  <c r="CY266" i="33"/>
  <c r="CY267" i="33" s="1"/>
  <c r="BN266" i="33"/>
  <c r="BN267" i="33" s="1"/>
  <c r="AJ266" i="33"/>
  <c r="AJ267" i="33" s="1"/>
  <c r="CS266" i="33"/>
  <c r="CS267" i="33" s="1"/>
  <c r="CA266" i="33"/>
  <c r="CA267" i="33" s="1"/>
  <c r="BB266" i="33"/>
  <c r="BB267" i="33" s="1"/>
  <c r="AL266" i="33"/>
  <c r="AL267" i="33" s="1"/>
  <c r="AY266" i="33"/>
  <c r="AY267" i="33" s="1"/>
  <c r="AV266" i="33"/>
  <c r="AV267" i="33" s="1"/>
  <c r="AO266" i="33"/>
  <c r="AO267" i="33" s="1"/>
  <c r="BR266" i="33"/>
  <c r="BR267" i="33" s="1"/>
  <c r="BX266" i="33"/>
  <c r="BX267" i="33" s="1"/>
  <c r="E16" i="33"/>
  <c r="I275" i="33"/>
  <c r="CZ266" i="33"/>
  <c r="CZ267" i="33" s="1"/>
  <c r="AX266" i="33"/>
  <c r="AX267" i="33" s="1"/>
  <c r="BY266" i="33"/>
  <c r="BY267" i="33" s="1"/>
  <c r="DC266" i="33"/>
  <c r="DC267" i="33" s="1"/>
  <c r="BK266" i="33"/>
  <c r="BK267" i="33" s="1"/>
  <c r="CE266" i="33"/>
  <c r="CE267" i="33" s="1"/>
  <c r="DB266" i="33"/>
  <c r="DB267" i="33" s="1"/>
  <c r="DE266" i="33"/>
  <c r="DE267" i="33" s="1"/>
  <c r="AZ266" i="33"/>
  <c r="AZ267" i="33" s="1"/>
  <c r="AS266" i="33"/>
  <c r="AS267" i="33" s="1"/>
  <c r="Q260" i="33"/>
  <c r="O259" i="33"/>
  <c r="I288" i="33"/>
  <c r="BA266" i="33"/>
  <c r="BA267" i="33" s="1"/>
  <c r="AF266" i="33"/>
  <c r="AF267" i="33" s="1"/>
  <c r="CJ266" i="33"/>
  <c r="CJ267" i="33" s="1"/>
  <c r="AU266" i="33"/>
  <c r="AU267" i="33" s="1"/>
  <c r="AI266" i="33"/>
  <c r="AI267" i="33" s="1"/>
  <c r="CH266" i="33"/>
  <c r="CH267" i="33" s="1"/>
  <c r="CD266" i="33"/>
  <c r="CD267" i="33" s="1"/>
  <c r="AE266" i="33"/>
  <c r="CT266" i="33"/>
  <c r="CT267" i="33" s="1"/>
  <c r="CL266" i="33"/>
  <c r="CL267" i="33" s="1"/>
  <c r="I279" i="33"/>
  <c r="I287" i="33"/>
  <c r="BI266" i="33"/>
  <c r="BI267" i="33" s="1"/>
  <c r="AM266" i="33"/>
  <c r="AM267" i="33" s="1"/>
  <c r="CO266" i="33"/>
  <c r="CO267" i="33" s="1"/>
  <c r="CM266" i="33"/>
  <c r="CM267" i="33" s="1"/>
  <c r="CI266" i="33"/>
  <c r="CI267" i="33" s="1"/>
  <c r="BD266" i="33"/>
  <c r="BD267" i="33" s="1"/>
  <c r="BH266" i="33"/>
  <c r="BH267" i="33" s="1"/>
  <c r="AT266" i="33"/>
  <c r="AT267" i="33" s="1"/>
  <c r="BP266" i="33"/>
  <c r="BP267" i="33" s="1"/>
  <c r="BF266" i="33"/>
  <c r="BF267" i="33" s="1"/>
  <c r="AN266" i="33"/>
  <c r="AN267" i="33" s="1"/>
  <c r="CQ266" i="33"/>
  <c r="CQ267" i="33" s="1"/>
  <c r="I293" i="33" l="1"/>
  <c r="O260" i="33"/>
  <c r="AC266" i="33"/>
  <c r="AE267" i="33"/>
  <c r="I292" i="33"/>
  <c r="I284" i="33"/>
  <c r="I280" i="33"/>
  <c r="CF261" i="33" l="1"/>
  <c r="AR261" i="33"/>
  <c r="BG261" i="33"/>
  <c r="CH261" i="33"/>
  <c r="Z261" i="33"/>
  <c r="T261" i="33"/>
  <c r="BO261" i="33"/>
  <c r="BI261" i="33"/>
  <c r="CS261" i="33"/>
  <c r="AC261" i="33"/>
  <c r="BF261" i="33"/>
  <c r="CC261" i="33"/>
  <c r="AU261" i="33"/>
  <c r="BS261" i="33"/>
  <c r="AX261" i="33"/>
  <c r="CL261" i="33"/>
  <c r="AW261" i="33"/>
  <c r="AM261" i="33"/>
  <c r="Y261" i="33"/>
  <c r="R261" i="33"/>
  <c r="BE261" i="33"/>
  <c r="AE261" i="33"/>
  <c r="V261" i="33"/>
  <c r="CO261" i="33"/>
  <c r="BQ261" i="33"/>
  <c r="BL261" i="33"/>
  <c r="BW261" i="33"/>
  <c r="BD261" i="33"/>
  <c r="BV261" i="33"/>
  <c r="AV261" i="33"/>
  <c r="X261" i="33"/>
  <c r="BP261" i="33"/>
  <c r="S261" i="33"/>
  <c r="AF261" i="33"/>
  <c r="CR261" i="33"/>
  <c r="CM261" i="33"/>
  <c r="CJ261" i="33"/>
  <c r="AH261" i="33"/>
  <c r="BH261" i="33"/>
  <c r="AG261" i="33"/>
  <c r="BA261" i="33"/>
  <c r="AK261" i="33"/>
  <c r="BX261" i="33"/>
  <c r="CQ261" i="33"/>
  <c r="AT261" i="33"/>
  <c r="CE261" i="33"/>
  <c r="U261" i="33"/>
  <c r="AJ261" i="33"/>
  <c r="CP261" i="33"/>
  <c r="AI261" i="33"/>
  <c r="AZ261" i="33"/>
  <c r="BM261" i="33"/>
  <c r="BZ261" i="33"/>
  <c r="CI261" i="33"/>
  <c r="AL261" i="33"/>
  <c r="AO261" i="33"/>
  <c r="CK261" i="33"/>
  <c r="BJ261" i="33"/>
  <c r="CA261" i="33"/>
  <c r="BK261" i="33"/>
  <c r="AP261" i="33"/>
  <c r="W261" i="33"/>
  <c r="AY261" i="33"/>
  <c r="BT261" i="33"/>
  <c r="BB261" i="33"/>
  <c r="AA261" i="33"/>
  <c r="AB261" i="33"/>
  <c r="CD261" i="33"/>
  <c r="AD261" i="33"/>
  <c r="CB261" i="33"/>
  <c r="BY261" i="33"/>
  <c r="AS261" i="33"/>
  <c r="BC261" i="33"/>
  <c r="CG261" i="33"/>
  <c r="AN261" i="33"/>
  <c r="AQ261" i="33"/>
  <c r="CN261" i="33"/>
  <c r="BU261" i="33"/>
  <c r="BN261" i="33"/>
  <c r="BR261" i="33"/>
  <c r="I298" i="33"/>
  <c r="I289" i="33"/>
  <c r="Q261" i="33"/>
  <c r="I297" i="33"/>
  <c r="I285" i="33"/>
  <c r="AC267" i="33"/>
  <c r="I290" i="33" l="1"/>
  <c r="I302" i="33"/>
  <c r="BG268" i="33"/>
  <c r="AR268" i="33"/>
  <c r="CK268" i="33"/>
  <c r="BL268" i="33"/>
  <c r="CB268" i="33"/>
  <c r="DA268" i="33"/>
  <c r="CU268" i="33"/>
  <c r="DG268" i="33"/>
  <c r="BT268" i="33"/>
  <c r="CR268" i="33"/>
  <c r="AO268" i="33"/>
  <c r="CP268" i="33"/>
  <c r="AL268" i="33"/>
  <c r="DF268" i="33"/>
  <c r="BB268" i="33"/>
  <c r="AW268" i="33"/>
  <c r="BU268" i="33"/>
  <c r="BC268" i="33"/>
  <c r="BJ268" i="33"/>
  <c r="AJ268" i="33"/>
  <c r="CV268" i="33"/>
  <c r="CA268" i="33"/>
  <c r="CW268" i="33"/>
  <c r="AY268" i="33"/>
  <c r="BO268" i="33"/>
  <c r="BM268" i="33"/>
  <c r="AQ268" i="33"/>
  <c r="AP268" i="33"/>
  <c r="AK268" i="33"/>
  <c r="BS268" i="33"/>
  <c r="CN268" i="33"/>
  <c r="AV268" i="33"/>
  <c r="BX268" i="33"/>
  <c r="BN268" i="33"/>
  <c r="CS268" i="33"/>
  <c r="BV268" i="33"/>
  <c r="CF268" i="33"/>
  <c r="BQ268" i="33"/>
  <c r="CG268" i="33"/>
  <c r="AG268" i="33"/>
  <c r="BZ268" i="33"/>
  <c r="BR268" i="33"/>
  <c r="DD268" i="33"/>
  <c r="CC268" i="33"/>
  <c r="CY268" i="33"/>
  <c r="BE268" i="33"/>
  <c r="BW268" i="33"/>
  <c r="CX268" i="33"/>
  <c r="AH268" i="33"/>
  <c r="BF268" i="33"/>
  <c r="BI268" i="33"/>
  <c r="DE268" i="33"/>
  <c r="CL268" i="33"/>
  <c r="AT268" i="33"/>
  <c r="AF268" i="33"/>
  <c r="CD268" i="33"/>
  <c r="CM268" i="33"/>
  <c r="AN268" i="33"/>
  <c r="DC268" i="33"/>
  <c r="BD268" i="33"/>
  <c r="AU268" i="33"/>
  <c r="BP268" i="33"/>
  <c r="CH268" i="33"/>
  <c r="AM268" i="33"/>
  <c r="CT268" i="33"/>
  <c r="AS268" i="33"/>
  <c r="CJ268" i="33"/>
  <c r="AI268" i="33"/>
  <c r="BA268" i="33"/>
  <c r="CQ268" i="33"/>
  <c r="DB268" i="33"/>
  <c r="BY268" i="33"/>
  <c r="AX268" i="33"/>
  <c r="CI268" i="33"/>
  <c r="BK268" i="33"/>
  <c r="CO268" i="33"/>
  <c r="AZ268" i="33"/>
  <c r="BH268" i="33"/>
  <c r="CZ268" i="33"/>
  <c r="CE268" i="33"/>
  <c r="I294" i="33"/>
  <c r="M261" i="33"/>
  <c r="O261" i="33"/>
  <c r="L262" i="33"/>
  <c r="P211" i="33" s="1"/>
  <c r="T211" i="33" s="1"/>
  <c r="L260" i="33"/>
  <c r="P209" i="33" s="1"/>
  <c r="T209" i="33" s="1"/>
  <c r="L259" i="33"/>
  <c r="L261" i="33"/>
  <c r="P210" i="33" s="1"/>
  <c r="T210" i="33" s="1"/>
  <c r="AE268" i="33"/>
  <c r="I303" i="33"/>
  <c r="I299" i="33" l="1"/>
  <c r="I307" i="33"/>
  <c r="M259" i="33"/>
  <c r="P208" i="33"/>
  <c r="T208" i="33" s="1"/>
  <c r="I308" i="33"/>
  <c r="F268" i="33"/>
  <c r="AC268" i="33"/>
  <c r="D266" i="33"/>
  <c r="D269" i="33"/>
  <c r="L275" i="33" s="1"/>
  <c r="D268" i="33"/>
  <c r="L274" i="33" s="1"/>
  <c r="D267" i="33"/>
  <c r="L273" i="33" s="1"/>
  <c r="I295" i="33"/>
  <c r="V208" i="33" l="1" a="1"/>
  <c r="F259" i="33"/>
  <c r="E259" i="33"/>
  <c r="D259" i="33"/>
  <c r="L272" i="33"/>
  <c r="F266" i="33"/>
  <c r="H16" i="33" s="1"/>
  <c r="I312" i="33"/>
  <c r="I313" i="33"/>
  <c r="I300" i="33"/>
  <c r="I304" i="33"/>
  <c r="F16" i="33"/>
  <c r="M274" i="33"/>
  <c r="V210" i="33" l="1"/>
  <c r="V211" i="33"/>
  <c r="V209" i="33"/>
  <c r="V208" i="33"/>
  <c r="I309" i="33"/>
  <c r="I305" i="33"/>
  <c r="I317" i="33"/>
  <c r="I318" i="33"/>
  <c r="I310" i="33" l="1"/>
  <c r="I314" i="33"/>
  <c r="X208" i="33" a="1"/>
  <c r="Y208" i="33" l="1"/>
  <c r="I266" i="33" s="1"/>
  <c r="Y209" i="33"/>
  <c r="I267" i="33" s="1"/>
  <c r="Y210" i="33"/>
  <c r="I268" i="33" s="1"/>
  <c r="Y211" i="33"/>
  <c r="I269" i="33" s="1"/>
  <c r="AA208" i="33"/>
  <c r="K266" i="33" s="1"/>
  <c r="Z210" i="33"/>
  <c r="J268" i="33" s="1"/>
  <c r="X208" i="33"/>
  <c r="H266" i="33" s="1"/>
  <c r="AA209" i="33"/>
  <c r="K267" i="33" s="1"/>
  <c r="Z211" i="33"/>
  <c r="J269" i="33" s="1"/>
  <c r="Z208" i="33"/>
  <c r="J266" i="33" s="1"/>
  <c r="AA211" i="33"/>
  <c r="K269" i="33" s="1"/>
  <c r="X209" i="33"/>
  <c r="H267" i="33" s="1"/>
  <c r="Z209" i="33"/>
  <c r="J267" i="33" s="1"/>
  <c r="AA210" i="33"/>
  <c r="K268" i="33" s="1"/>
  <c r="X211" i="33"/>
  <c r="H269" i="33" s="1"/>
  <c r="X210" i="33"/>
  <c r="H268" i="33" s="1"/>
  <c r="I319" i="33"/>
  <c r="I315" i="33"/>
  <c r="M266" i="33" l="1" a="1"/>
  <c r="I320" i="33"/>
  <c r="M267" i="33" l="1"/>
  <c r="M266" i="33"/>
  <c r="M268" i="33"/>
  <c r="M269" i="33"/>
  <c r="N267" i="33" l="1"/>
  <c r="N268" i="33"/>
  <c r="N269" i="33"/>
  <c r="N266" i="33"/>
  <c r="J272" i="33" l="1"/>
  <c r="J274" i="33"/>
  <c r="J275" i="33"/>
  <c r="J273" i="33"/>
  <c r="J277" i="33" l="1"/>
  <c r="K272" i="33"/>
  <c r="M272" i="33"/>
  <c r="J280" i="33"/>
  <c r="K275" i="33"/>
  <c r="J278" i="33"/>
  <c r="K273" i="33"/>
  <c r="J279" i="33"/>
  <c r="K274" i="33"/>
  <c r="J282" i="33" l="1"/>
  <c r="K277" i="33"/>
  <c r="J284" i="33"/>
  <c r="K279" i="33"/>
  <c r="J283" i="33"/>
  <c r="K278" i="33"/>
  <c r="J285" i="33"/>
  <c r="K280" i="33"/>
  <c r="J287" i="33" l="1"/>
  <c r="J289" i="33"/>
  <c r="J290" i="33"/>
  <c r="J288" i="33"/>
  <c r="U277" i="33"/>
  <c r="U278" i="33" s="1"/>
  <c r="AC277" i="33"/>
  <c r="AC278" i="33" s="1"/>
  <c r="AK277" i="33"/>
  <c r="AK278" i="33" s="1"/>
  <c r="AS277" i="33"/>
  <c r="AS278" i="33" s="1"/>
  <c r="BA277" i="33"/>
  <c r="BA278" i="33" s="1"/>
  <c r="BI277" i="33"/>
  <c r="BI278" i="33" s="1"/>
  <c r="BQ277" i="33"/>
  <c r="BQ278" i="33" s="1"/>
  <c r="BY277" i="33"/>
  <c r="BY278" i="33" s="1"/>
  <c r="CG277" i="33"/>
  <c r="CG278" i="33" s="1"/>
  <c r="CO277" i="33"/>
  <c r="CO278" i="33" s="1"/>
  <c r="V277" i="33"/>
  <c r="V278" i="33" s="1"/>
  <c r="AD277" i="33"/>
  <c r="AD278" i="33" s="1"/>
  <c r="AL277" i="33"/>
  <c r="AL278" i="33" s="1"/>
  <c r="AT277" i="33"/>
  <c r="AT278" i="33" s="1"/>
  <c r="BB277" i="33"/>
  <c r="BB278" i="33" s="1"/>
  <c r="BJ277" i="33"/>
  <c r="BJ278" i="33" s="1"/>
  <c r="BR277" i="33"/>
  <c r="BR278" i="33" s="1"/>
  <c r="BZ277" i="33"/>
  <c r="BZ278" i="33" s="1"/>
  <c r="CH277" i="33"/>
  <c r="CH278" i="33" s="1"/>
  <c r="CP277" i="33"/>
  <c r="CP278" i="33" s="1"/>
  <c r="Q277" i="33"/>
  <c r="Y277" i="33"/>
  <c r="Y278" i="33" s="1"/>
  <c r="AG277" i="33"/>
  <c r="AG278" i="33" s="1"/>
  <c r="AO277" i="33"/>
  <c r="AO278" i="33" s="1"/>
  <c r="AW277" i="33"/>
  <c r="AW278" i="33" s="1"/>
  <c r="BE277" i="33"/>
  <c r="BE278" i="33" s="1"/>
  <c r="BM277" i="33"/>
  <c r="BM278" i="33" s="1"/>
  <c r="BU277" i="33"/>
  <c r="BU278" i="33" s="1"/>
  <c r="CC277" i="33"/>
  <c r="CC278" i="33" s="1"/>
  <c r="CK277" i="33"/>
  <c r="CK278" i="33" s="1"/>
  <c r="CS277" i="33"/>
  <c r="CS278" i="33" s="1"/>
  <c r="W277" i="33"/>
  <c r="W278" i="33" s="1"/>
  <c r="AI277" i="33"/>
  <c r="AI278" i="33" s="1"/>
  <c r="AV277" i="33"/>
  <c r="AV278" i="33" s="1"/>
  <c r="BH277" i="33"/>
  <c r="BH278" i="33" s="1"/>
  <c r="BV277" i="33"/>
  <c r="BV278" i="33" s="1"/>
  <c r="CI277" i="33"/>
  <c r="CI278" i="33" s="1"/>
  <c r="X277" i="33"/>
  <c r="X278" i="33" s="1"/>
  <c r="AJ277" i="33"/>
  <c r="AJ278" i="33" s="1"/>
  <c r="AX277" i="33"/>
  <c r="AX278" i="33" s="1"/>
  <c r="BK277" i="33"/>
  <c r="BK278" i="33" s="1"/>
  <c r="BW277" i="33"/>
  <c r="BW278" i="33" s="1"/>
  <c r="CJ277" i="33"/>
  <c r="CJ278" i="33" s="1"/>
  <c r="AA277" i="33"/>
  <c r="AA278" i="33" s="1"/>
  <c r="AN277" i="33"/>
  <c r="AN278" i="33" s="1"/>
  <c r="AZ277" i="33"/>
  <c r="AZ278" i="33" s="1"/>
  <c r="BN277" i="33"/>
  <c r="BN278" i="33" s="1"/>
  <c r="CA277" i="33"/>
  <c r="CA278" i="33" s="1"/>
  <c r="CM277" i="33"/>
  <c r="CM278" i="33" s="1"/>
  <c r="R277" i="33"/>
  <c r="R278" i="33" s="1"/>
  <c r="AE277" i="33"/>
  <c r="AE278" i="33" s="1"/>
  <c r="AQ277" i="33"/>
  <c r="AQ278" i="33" s="1"/>
  <c r="BD277" i="33"/>
  <c r="BD278" i="33" s="1"/>
  <c r="BP277" i="33"/>
  <c r="BP278" i="33" s="1"/>
  <c r="CD277" i="33"/>
  <c r="CD278" i="33" s="1"/>
  <c r="CQ277" i="33"/>
  <c r="CQ278" i="33" s="1"/>
  <c r="S277" i="33"/>
  <c r="S278" i="33" s="1"/>
  <c r="AR277" i="33"/>
  <c r="AR278" i="33" s="1"/>
  <c r="BS277" i="33"/>
  <c r="BS278" i="33" s="1"/>
  <c r="CR277" i="33"/>
  <c r="CR278" i="33" s="1"/>
  <c r="T277" i="33"/>
  <c r="T278" i="33" s="1"/>
  <c r="AU277" i="33"/>
  <c r="AU278" i="33" s="1"/>
  <c r="BT277" i="33"/>
  <c r="BT278" i="33" s="1"/>
  <c r="Z277" i="33"/>
  <c r="Z278" i="33" s="1"/>
  <c r="AY277" i="33"/>
  <c r="AY278" i="33" s="1"/>
  <c r="BX277" i="33"/>
  <c r="BX278" i="33" s="1"/>
  <c r="AB277" i="33"/>
  <c r="AB278" i="33" s="1"/>
  <c r="BC277" i="33"/>
  <c r="BC278" i="33" s="1"/>
  <c r="CB277" i="33"/>
  <c r="CB278" i="33" s="1"/>
  <c r="AH277" i="33"/>
  <c r="AH278" i="33" s="1"/>
  <c r="CF277" i="33"/>
  <c r="CF278" i="33" s="1"/>
  <c r="AM277" i="33"/>
  <c r="AM278" i="33" s="1"/>
  <c r="CL277" i="33"/>
  <c r="CL278" i="33" s="1"/>
  <c r="AP277" i="33"/>
  <c r="AP278" i="33" s="1"/>
  <c r="CN277" i="33"/>
  <c r="CN278" i="33" s="1"/>
  <c r="BF277" i="33"/>
  <c r="BF278" i="33" s="1"/>
  <c r="BL277" i="33"/>
  <c r="BL278" i="33" s="1"/>
  <c r="BO277" i="33"/>
  <c r="BO278" i="33" s="1"/>
  <c r="CE277" i="33"/>
  <c r="CE278" i="33" s="1"/>
  <c r="AF277" i="33"/>
  <c r="AF278" i="33" s="1"/>
  <c r="BG277" i="33"/>
  <c r="BG278" i="33" s="1"/>
  <c r="Q278" i="33" l="1"/>
  <c r="O277" i="33"/>
  <c r="J295" i="33"/>
  <c r="J294" i="33"/>
  <c r="J293" i="33"/>
  <c r="J292" i="33"/>
  <c r="J300" i="33" l="1"/>
  <c r="O278" i="33"/>
  <c r="Q279" i="33" s="1"/>
  <c r="J299" i="33"/>
  <c r="J298" i="33"/>
  <c r="J297" i="33"/>
  <c r="J302" i="33" l="1"/>
  <c r="J303" i="33"/>
  <c r="J304" i="33"/>
  <c r="J305" i="33"/>
  <c r="AF279" i="33"/>
  <c r="Y279" i="33"/>
  <c r="CI279" i="33"/>
  <c r="Z279" i="33"/>
  <c r="AA279" i="33"/>
  <c r="BH279" i="33"/>
  <c r="AX279" i="33"/>
  <c r="BV279" i="33"/>
  <c r="AV279" i="33"/>
  <c r="BN279" i="33"/>
  <c r="S279" i="33"/>
  <c r="BE279" i="33"/>
  <c r="CM279" i="33"/>
  <c r="AS279" i="33"/>
  <c r="CD279" i="33"/>
  <c r="AJ279" i="33"/>
  <c r="CS279" i="33"/>
  <c r="CO279" i="33"/>
  <c r="AI279" i="33"/>
  <c r="BB279" i="33"/>
  <c r="BQ279" i="33"/>
  <c r="AK279" i="33"/>
  <c r="AC279" i="33"/>
  <c r="AH279" i="33"/>
  <c r="BS279" i="33"/>
  <c r="CQ279" i="33"/>
  <c r="X279" i="33"/>
  <c r="AE279" i="33"/>
  <c r="W279" i="33"/>
  <c r="AN279" i="33"/>
  <c r="CJ279" i="33"/>
  <c r="CE279" i="33"/>
  <c r="CA279" i="33"/>
  <c r="AT279" i="33"/>
  <c r="CC279" i="33"/>
  <c r="AO279" i="33"/>
  <c r="BU279" i="33"/>
  <c r="BM279" i="33"/>
  <c r="BY279" i="33"/>
  <c r="CP279" i="33"/>
  <c r="AG279" i="33"/>
  <c r="BK279" i="33"/>
  <c r="BL279" i="33"/>
  <c r="CN279" i="33"/>
  <c r="AP279" i="33"/>
  <c r="CB279" i="33"/>
  <c r="AB279" i="33"/>
  <c r="BX279" i="33"/>
  <c r="BP279" i="33"/>
  <c r="T279" i="33"/>
  <c r="BG279" i="33"/>
  <c r="BF279" i="33"/>
  <c r="CL279" i="33"/>
  <c r="CR279" i="33"/>
  <c r="AQ279" i="33"/>
  <c r="U279" i="33"/>
  <c r="BJ279" i="33"/>
  <c r="BI279" i="33"/>
  <c r="CF279" i="33"/>
  <c r="AD279" i="33"/>
  <c r="CH279" i="33"/>
  <c r="BT279" i="33"/>
  <c r="BZ279" i="33"/>
  <c r="AL279" i="33"/>
  <c r="BO279" i="33"/>
  <c r="AW279" i="33"/>
  <c r="AU279" i="33"/>
  <c r="AZ279" i="33"/>
  <c r="BR279" i="33"/>
  <c r="BC279" i="33"/>
  <c r="CG279" i="33"/>
  <c r="BW279" i="33"/>
  <c r="V279" i="33"/>
  <c r="BA279" i="33"/>
  <c r="AR279" i="33"/>
  <c r="BD279" i="33"/>
  <c r="R279" i="33"/>
  <c r="CK279" i="33"/>
  <c r="AM279" i="33"/>
  <c r="AY279" i="33"/>
  <c r="L278" i="33" l="1"/>
  <c r="O279" i="33"/>
  <c r="L277" i="33"/>
  <c r="J310" i="33"/>
  <c r="L279" i="33"/>
  <c r="J307" i="33"/>
  <c r="J309" i="33"/>
  <c r="L280" i="33"/>
  <c r="M279" i="33"/>
  <c r="J308" i="33"/>
  <c r="M277" i="33" l="1"/>
  <c r="F277" i="33" s="1"/>
  <c r="J314" i="33"/>
  <c r="J312" i="33"/>
  <c r="J313" i="33"/>
  <c r="J315" i="33"/>
  <c r="H282" i="33" l="1"/>
  <c r="J320" i="33"/>
  <c r="J318" i="33"/>
  <c r="J317" i="33"/>
  <c r="J319" i="33"/>
  <c r="H283" i="33" l="1"/>
  <c r="K282" i="33"/>
  <c r="H284" i="33" l="1"/>
  <c r="K283" i="33"/>
  <c r="H285" i="33" l="1"/>
  <c r="K285" i="33" s="1"/>
  <c r="K284" i="33"/>
  <c r="AB282" i="33" l="1"/>
  <c r="AB283" i="33" s="1"/>
  <c r="CG282" i="33"/>
  <c r="CG283" i="33" s="1"/>
  <c r="BA282" i="33"/>
  <c r="BA283" i="33" s="1"/>
  <c r="BH282" i="33"/>
  <c r="BH283" i="33" s="1"/>
  <c r="CR282" i="33"/>
  <c r="CR283" i="33" s="1"/>
  <c r="BG282" i="33"/>
  <c r="BG283" i="33" s="1"/>
  <c r="BS282" i="33"/>
  <c r="BS283" i="33" s="1"/>
  <c r="U282" i="33"/>
  <c r="U283" i="33" s="1"/>
  <c r="AT282" i="33"/>
  <c r="AT283" i="33" s="1"/>
  <c r="AA282" i="33"/>
  <c r="AA283" i="33" s="1"/>
  <c r="X282" i="33"/>
  <c r="X283" i="33" s="1"/>
  <c r="AP282" i="33"/>
  <c r="AP283" i="33" s="1"/>
  <c r="AN282" i="33"/>
  <c r="AN283" i="33" s="1"/>
  <c r="BB282" i="33"/>
  <c r="BB283" i="33" s="1"/>
  <c r="T282" i="33"/>
  <c r="T283" i="33" s="1"/>
  <c r="BE282" i="33"/>
  <c r="BE283" i="33" s="1"/>
  <c r="BJ282" i="33"/>
  <c r="BJ283" i="33" s="1"/>
  <c r="BL282" i="33"/>
  <c r="BL283" i="33" s="1"/>
  <c r="CM282" i="33"/>
  <c r="CM283" i="33" s="1"/>
  <c r="CD282" i="33"/>
  <c r="CD283" i="33" s="1"/>
  <c r="Y282" i="33"/>
  <c r="Y283" i="33" s="1"/>
  <c r="CC282" i="33"/>
  <c r="CC283" i="33" s="1"/>
  <c r="BT282" i="33"/>
  <c r="BT283" i="33" s="1"/>
  <c r="CK282" i="33"/>
  <c r="CK283" i="33" s="1"/>
  <c r="AS282" i="33"/>
  <c r="AS283" i="33" s="1"/>
  <c r="BK282" i="33"/>
  <c r="BK283" i="33" s="1"/>
  <c r="CQ282" i="33"/>
  <c r="CQ283" i="33" s="1"/>
  <c r="AX282" i="33"/>
  <c r="AX283" i="33" s="1"/>
  <c r="V282" i="33"/>
  <c r="V283" i="33" s="1"/>
  <c r="BR282" i="33"/>
  <c r="BR283" i="33" s="1"/>
  <c r="AU282" i="33"/>
  <c r="AU283" i="33" s="1"/>
  <c r="AL282" i="33"/>
  <c r="AL283" i="33" s="1"/>
  <c r="BQ282" i="33"/>
  <c r="BQ283" i="33" s="1"/>
  <c r="CF282" i="33"/>
  <c r="CF283" i="33" s="1"/>
  <c r="W282" i="33"/>
  <c r="W283" i="33" s="1"/>
  <c r="R282" i="33"/>
  <c r="R283" i="33" s="1"/>
  <c r="BI282" i="33"/>
  <c r="BI283" i="33" s="1"/>
  <c r="AQ282" i="33"/>
  <c r="AQ283" i="33" s="1"/>
  <c r="AZ282" i="33"/>
  <c r="AZ283" i="33" s="1"/>
  <c r="CJ282" i="33"/>
  <c r="CJ283" i="33" s="1"/>
  <c r="BM282" i="33"/>
  <c r="BM283" i="33" s="1"/>
  <c r="BZ282" i="33"/>
  <c r="BZ283" i="33" s="1"/>
  <c r="CH282" i="33"/>
  <c r="CH283" i="33" s="1"/>
  <c r="AY282" i="33"/>
  <c r="AY283" i="33" s="1"/>
  <c r="CB282" i="33"/>
  <c r="CB283" i="33" s="1"/>
  <c r="AJ282" i="33"/>
  <c r="AJ283" i="33" s="1"/>
  <c r="BC282" i="33"/>
  <c r="BC283" i="33" s="1"/>
  <c r="Z282" i="33"/>
  <c r="Z283" i="33" s="1"/>
  <c r="AC282" i="33"/>
  <c r="AC283" i="33" s="1"/>
  <c r="CO282" i="33"/>
  <c r="CO283" i="33" s="1"/>
  <c r="BW282" i="33"/>
  <c r="BW283" i="33" s="1"/>
  <c r="AV282" i="33"/>
  <c r="AV283" i="33" s="1"/>
  <c r="AG282" i="33"/>
  <c r="AG283" i="33" s="1"/>
  <c r="CA282" i="33"/>
  <c r="CA283" i="33" s="1"/>
  <c r="AD282" i="33"/>
  <c r="AD283" i="33" s="1"/>
  <c r="S282" i="33"/>
  <c r="S283" i="33" s="1"/>
  <c r="BX282" i="33"/>
  <c r="BX283" i="33" s="1"/>
  <c r="AO282" i="33"/>
  <c r="AO283" i="33" s="1"/>
  <c r="AH282" i="33"/>
  <c r="AH283" i="33" s="1"/>
  <c r="AR282" i="33"/>
  <c r="AR283" i="33" s="1"/>
  <c r="BF282" i="33"/>
  <c r="BF283" i="33" s="1"/>
  <c r="BN282" i="33"/>
  <c r="BN283" i="33" s="1"/>
  <c r="CL282" i="33"/>
  <c r="CL283" i="33" s="1"/>
  <c r="AF282" i="33"/>
  <c r="AF283" i="33" s="1"/>
  <c r="CN282" i="33"/>
  <c r="CN283" i="33" s="1"/>
  <c r="CS282" i="33"/>
  <c r="CS283" i="33" s="1"/>
  <c r="BV282" i="33"/>
  <c r="BV283" i="33" s="1"/>
  <c r="AK282" i="33"/>
  <c r="AK283" i="33" s="1"/>
  <c r="CE282" i="33"/>
  <c r="CE283" i="33" s="1"/>
  <c r="BP282" i="33"/>
  <c r="BP283" i="33" s="1"/>
  <c r="BU282" i="33"/>
  <c r="BU283" i="33" s="1"/>
  <c r="CI282" i="33"/>
  <c r="CI283" i="33" s="1"/>
  <c r="CP282" i="33"/>
  <c r="CP283" i="33" s="1"/>
  <c r="AI282" i="33"/>
  <c r="AI283" i="33" s="1"/>
  <c r="BO282" i="33"/>
  <c r="BO283" i="33" s="1"/>
  <c r="AW282" i="33"/>
  <c r="AW283" i="33" s="1"/>
  <c r="AE282" i="33"/>
  <c r="AE283" i="33" s="1"/>
  <c r="BD282" i="33"/>
  <c r="BD283" i="33" s="1"/>
  <c r="AM282" i="33"/>
  <c r="AM283" i="33" s="1"/>
  <c r="BY282" i="33"/>
  <c r="BY283" i="33" s="1"/>
  <c r="Q282" i="33"/>
  <c r="O282" i="33" l="1"/>
  <c r="Q283" i="33"/>
  <c r="O283" i="33" l="1"/>
  <c r="CR284" i="33" l="1"/>
  <c r="BG284" i="33"/>
  <c r="AT284" i="33"/>
  <c r="AB284" i="33"/>
  <c r="U284" i="33"/>
  <c r="CG284" i="33"/>
  <c r="BA284" i="33"/>
  <c r="BS284" i="33"/>
  <c r="BH284" i="33"/>
  <c r="AA284" i="33"/>
  <c r="CI284" i="33"/>
  <c r="BL284" i="33"/>
  <c r="BT284" i="33"/>
  <c r="BR284" i="33"/>
  <c r="BW284" i="33"/>
  <c r="AD284" i="33"/>
  <c r="CC284" i="33"/>
  <c r="CD284" i="33"/>
  <c r="CP284" i="33"/>
  <c r="AS284" i="33"/>
  <c r="AI284" i="33"/>
  <c r="CN284" i="33"/>
  <c r="CS284" i="33"/>
  <c r="BX284" i="33"/>
  <c r="AU284" i="33"/>
  <c r="R284" i="33"/>
  <c r="AO284" i="33"/>
  <c r="BD284" i="33"/>
  <c r="BE284" i="33"/>
  <c r="AW284" i="33"/>
  <c r="BM284" i="33"/>
  <c r="CL284" i="33"/>
  <c r="T284" i="33"/>
  <c r="BC284" i="33"/>
  <c r="AZ284" i="33"/>
  <c r="S284" i="33"/>
  <c r="AL284" i="33"/>
  <c r="AE284" i="33"/>
  <c r="BJ284" i="33"/>
  <c r="AK284" i="33"/>
  <c r="CH284" i="33"/>
  <c r="BB284" i="33"/>
  <c r="BF284" i="33"/>
  <c r="AJ284" i="33"/>
  <c r="AC284" i="33"/>
  <c r="CJ284" i="33"/>
  <c r="CO284" i="33"/>
  <c r="CA284" i="33"/>
  <c r="BO284" i="33"/>
  <c r="BZ284" i="33"/>
  <c r="AQ284" i="33"/>
  <c r="AY284" i="33"/>
  <c r="CM284" i="33"/>
  <c r="V284" i="33"/>
  <c r="AX284" i="33"/>
  <c r="AN284" i="33"/>
  <c r="AM284" i="33"/>
  <c r="CE284" i="33"/>
  <c r="X284" i="33"/>
  <c r="AV284" i="33"/>
  <c r="W284" i="33"/>
  <c r="BP284" i="33"/>
  <c r="BY284" i="33"/>
  <c r="AF284" i="33"/>
  <c r="CQ284" i="33"/>
  <c r="Z284" i="33"/>
  <c r="AG284" i="33"/>
  <c r="Y284" i="33"/>
  <c r="BU284" i="33"/>
  <c r="CB284" i="33"/>
  <c r="AR284" i="33"/>
  <c r="BQ284" i="33"/>
  <c r="BV284" i="33"/>
  <c r="CF284" i="33"/>
  <c r="CK284" i="33"/>
  <c r="BN284" i="33"/>
  <c r="AP284" i="33"/>
  <c r="BK284" i="33"/>
  <c r="BI284" i="33"/>
  <c r="AH284" i="33"/>
  <c r="Q284" i="33"/>
  <c r="O284" i="33" l="1"/>
  <c r="M284" i="33"/>
  <c r="L284" i="33"/>
  <c r="L283" i="33"/>
  <c r="L282" i="33"/>
  <c r="L285" i="33"/>
  <c r="M282" i="33" l="1"/>
  <c r="F282" i="33" l="1"/>
  <c r="D282" i="33"/>
  <c r="E282" i="33"/>
  <c r="H287" i="33" l="1"/>
  <c r="H288" i="33" s="1"/>
  <c r="K287" i="33" l="1"/>
  <c r="H289" i="33"/>
  <c r="K288" i="33"/>
  <c r="H290" i="33" l="1"/>
  <c r="K290" i="33" s="1"/>
  <c r="K289" i="33"/>
  <c r="BM287" i="33" l="1"/>
  <c r="BM288" i="33" s="1"/>
  <c r="AP287" i="33"/>
  <c r="AP288" i="33" s="1"/>
  <c r="AC287" i="33"/>
  <c r="AC288" i="33" s="1"/>
  <c r="CO287" i="33"/>
  <c r="CO288" i="33" s="1"/>
  <c r="V287" i="33"/>
  <c r="V288" i="33" s="1"/>
  <c r="AY287" i="33"/>
  <c r="AY288" i="33" s="1"/>
  <c r="CA287" i="33"/>
  <c r="CA288" i="33" s="1"/>
  <c r="CQ287" i="33"/>
  <c r="CQ288" i="33" s="1"/>
  <c r="BJ287" i="33"/>
  <c r="BJ288" i="33" s="1"/>
  <c r="AE287" i="33"/>
  <c r="AE288" i="33" s="1"/>
  <c r="AZ287" i="33"/>
  <c r="AZ288" i="33" s="1"/>
  <c r="Z287" i="33"/>
  <c r="Z288" i="33" s="1"/>
  <c r="CF287" i="33"/>
  <c r="CF288" i="33" s="1"/>
  <c r="AR287" i="33"/>
  <c r="AR288" i="33" s="1"/>
  <c r="BE287" i="33"/>
  <c r="BE288" i="33" s="1"/>
  <c r="CR287" i="33"/>
  <c r="CR288" i="33" s="1"/>
  <c r="BR287" i="33"/>
  <c r="BR288" i="33" s="1"/>
  <c r="BU287" i="33"/>
  <c r="BU288" i="33" s="1"/>
  <c r="AX287" i="33"/>
  <c r="AX288" i="33" s="1"/>
  <c r="AK287" i="33"/>
  <c r="AK288" i="33" s="1"/>
  <c r="T287" i="33"/>
  <c r="T288" i="33" s="1"/>
  <c r="AI287" i="33"/>
  <c r="AI288" i="33" s="1"/>
  <c r="BK287" i="33"/>
  <c r="BK288" i="33" s="1"/>
  <c r="CN287" i="33"/>
  <c r="CN288" i="33" s="1"/>
  <c r="W287" i="33"/>
  <c r="W288" i="33" s="1"/>
  <c r="BL287" i="33"/>
  <c r="BL288" i="33" s="1"/>
  <c r="CM287" i="33"/>
  <c r="CM288" i="33" s="1"/>
  <c r="AQ287" i="33"/>
  <c r="AQ288" i="33" s="1"/>
  <c r="AD287" i="33"/>
  <c r="AD288" i="33" s="1"/>
  <c r="Y287" i="33"/>
  <c r="Y288" i="33" s="1"/>
  <c r="BN287" i="33"/>
  <c r="BN288" i="33" s="1"/>
  <c r="AT287" i="33"/>
  <c r="AT288" i="33" s="1"/>
  <c r="CJ287" i="33"/>
  <c r="CJ288" i="33" s="1"/>
  <c r="BW287" i="33"/>
  <c r="BW288" i="33" s="1"/>
  <c r="BV287" i="33"/>
  <c r="BV288" i="33" s="1"/>
  <c r="BG287" i="33"/>
  <c r="BG288" i="33" s="1"/>
  <c r="AB287" i="33"/>
  <c r="AB288" i="33" s="1"/>
  <c r="AA287" i="33"/>
  <c r="AA288" i="33" s="1"/>
  <c r="AO287" i="33"/>
  <c r="AO288" i="33" s="1"/>
  <c r="CD287" i="33"/>
  <c r="CD288" i="33" s="1"/>
  <c r="BS287" i="33"/>
  <c r="BS288" i="33" s="1"/>
  <c r="AN287" i="33"/>
  <c r="AN288" i="33" s="1"/>
  <c r="AM287" i="33"/>
  <c r="AM288" i="33" s="1"/>
  <c r="CL287" i="33"/>
  <c r="CL288" i="33" s="1"/>
  <c r="BB287" i="33"/>
  <c r="BB288" i="33" s="1"/>
  <c r="BC287" i="33"/>
  <c r="BC288" i="33" s="1"/>
  <c r="U287" i="33"/>
  <c r="U288" i="33" s="1"/>
  <c r="AL287" i="33"/>
  <c r="AL288" i="33" s="1"/>
  <c r="BD287" i="33"/>
  <c r="BD288" i="33" s="1"/>
  <c r="Q287" i="33"/>
  <c r="CC287" i="33"/>
  <c r="CC288" i="33" s="1"/>
  <c r="BF287" i="33"/>
  <c r="BF288" i="33" s="1"/>
  <c r="AS287" i="33"/>
  <c r="AS288" i="33" s="1"/>
  <c r="AF287" i="33"/>
  <c r="AF288" i="33" s="1"/>
  <c r="AU287" i="33"/>
  <c r="AU288" i="33" s="1"/>
  <c r="BX287" i="33"/>
  <c r="BX288" i="33" s="1"/>
  <c r="AV287" i="33"/>
  <c r="AV288" i="33" s="1"/>
  <c r="CE287" i="33"/>
  <c r="CE288" i="33" s="1"/>
  <c r="CK287" i="33"/>
  <c r="CK288" i="33" s="1"/>
  <c r="BA287" i="33"/>
  <c r="BA288" i="33" s="1"/>
  <c r="BH287" i="33"/>
  <c r="BH288" i="33" s="1"/>
  <c r="BP287" i="33"/>
  <c r="BP288" i="33" s="1"/>
  <c r="CB287" i="33"/>
  <c r="CB288" i="33" s="1"/>
  <c r="BI287" i="33"/>
  <c r="BI288" i="33" s="1"/>
  <c r="BT287" i="33"/>
  <c r="BT288" i="33" s="1"/>
  <c r="CP287" i="33"/>
  <c r="CP288" i="33" s="1"/>
  <c r="AJ287" i="33"/>
  <c r="AJ288" i="33" s="1"/>
  <c r="R287" i="33"/>
  <c r="R288" i="33" s="1"/>
  <c r="BQ287" i="33"/>
  <c r="BQ288" i="33" s="1"/>
  <c r="CH287" i="33"/>
  <c r="CH288" i="33" s="1"/>
  <c r="S287" i="33"/>
  <c r="S288" i="33" s="1"/>
  <c r="AW287" i="33"/>
  <c r="AW288" i="33" s="1"/>
  <c r="BY287" i="33"/>
  <c r="BY288" i="33" s="1"/>
  <c r="X287" i="33"/>
  <c r="X288" i="33" s="1"/>
  <c r="BZ287" i="33"/>
  <c r="BZ288" i="33" s="1"/>
  <c r="AH287" i="33"/>
  <c r="AH288" i="33" s="1"/>
  <c r="CG287" i="33"/>
  <c r="CG288" i="33" s="1"/>
  <c r="BO287" i="33"/>
  <c r="BO288" i="33" s="1"/>
  <c r="CI287" i="33"/>
  <c r="CI288" i="33" s="1"/>
  <c r="AG287" i="33"/>
  <c r="AG288" i="33" s="1"/>
  <c r="CS287" i="33"/>
  <c r="CS288" i="33" s="1"/>
  <c r="O287" i="33" l="1"/>
  <c r="Q288" i="33"/>
  <c r="O288" i="33" l="1"/>
  <c r="Q289" i="33" s="1"/>
  <c r="AW289" i="33" l="1"/>
  <c r="BK289" i="33"/>
  <c r="AA289" i="33"/>
  <c r="CG289" i="33"/>
  <c r="BZ289" i="33"/>
  <c r="AZ289" i="33"/>
  <c r="AH289" i="33"/>
  <c r="CN289" i="33"/>
  <c r="BY289" i="33"/>
  <c r="BJ289" i="33"/>
  <c r="AR289" i="33"/>
  <c r="BL289" i="33"/>
  <c r="AU289" i="33"/>
  <c r="AM289" i="33"/>
  <c r="V289" i="33"/>
  <c r="AF289" i="33"/>
  <c r="BB289" i="33"/>
  <c r="W289" i="33"/>
  <c r="Z289" i="33"/>
  <c r="BX289" i="33"/>
  <c r="CD289" i="33"/>
  <c r="BE289" i="33"/>
  <c r="Y289" i="33"/>
  <c r="AS289" i="33"/>
  <c r="AJ289" i="33"/>
  <c r="AC289" i="33"/>
  <c r="BF289" i="33"/>
  <c r="AN289" i="33"/>
  <c r="S289" i="33"/>
  <c r="BT289" i="33"/>
  <c r="BM289" i="33"/>
  <c r="BO289" i="33"/>
  <c r="CF289" i="33"/>
  <c r="CO289" i="33"/>
  <c r="BD289" i="33"/>
  <c r="AY289" i="33"/>
  <c r="CI289" i="33"/>
  <c r="BU289" i="33"/>
  <c r="BS289" i="33"/>
  <c r="AK289" i="33"/>
  <c r="CE289" i="33"/>
  <c r="BN289" i="33"/>
  <c r="AX289" i="33"/>
  <c r="CS289" i="33"/>
  <c r="CR289" i="33"/>
  <c r="CA289" i="33"/>
  <c r="AI289" i="33"/>
  <c r="AD289" i="33"/>
  <c r="CK289" i="33"/>
  <c r="BI289" i="33"/>
  <c r="AQ289" i="33"/>
  <c r="BW289" i="33"/>
  <c r="BH289" i="33"/>
  <c r="AV289" i="33"/>
  <c r="CB289" i="33"/>
  <c r="CC289" i="33"/>
  <c r="AT289" i="33"/>
  <c r="AB289" i="33"/>
  <c r="CH289" i="33"/>
  <c r="R289" i="33"/>
  <c r="X289" i="33"/>
  <c r="AL289" i="33"/>
  <c r="AP289" i="33"/>
  <c r="BC289" i="33"/>
  <c r="T289" i="33"/>
  <c r="BR289" i="33"/>
  <c r="U289" i="33"/>
  <c r="BP289" i="33"/>
  <c r="AG289" i="33"/>
  <c r="CL289" i="33"/>
  <c r="BV289" i="33"/>
  <c r="BQ289" i="33"/>
  <c r="CP289" i="33"/>
  <c r="AE289" i="33"/>
  <c r="BA289" i="33"/>
  <c r="CJ289" i="33"/>
  <c r="AO289" i="33"/>
  <c r="CM289" i="33"/>
  <c r="BG289" i="33"/>
  <c r="CQ289" i="33"/>
  <c r="O289" i="33" l="1"/>
  <c r="L288" i="33"/>
  <c r="L287" i="33"/>
  <c r="L290" i="33"/>
  <c r="L289" i="33"/>
  <c r="M289" i="33"/>
  <c r="M287" i="33" l="1"/>
  <c r="F287" i="33" l="1"/>
  <c r="D287" i="33"/>
  <c r="E287" i="33"/>
  <c r="H292" i="33" l="1"/>
  <c r="K292" i="33" l="1"/>
  <c r="H293" i="33"/>
  <c r="H294" i="33" l="1"/>
  <c r="K293" i="33"/>
  <c r="H295" i="33" l="1"/>
  <c r="K295" i="33" s="1"/>
  <c r="K294" i="33"/>
  <c r="CD292" i="33" l="1"/>
  <c r="CD293" i="33" s="1"/>
  <c r="U292" i="33"/>
  <c r="U293" i="33" s="1"/>
  <c r="T292" i="33"/>
  <c r="T293" i="33" s="1"/>
  <c r="X292" i="33"/>
  <c r="X293" i="33" s="1"/>
  <c r="BN292" i="33"/>
  <c r="BN293" i="33" s="1"/>
  <c r="CA292" i="33"/>
  <c r="CA293" i="33" s="1"/>
  <c r="AR292" i="33"/>
  <c r="AR293" i="33" s="1"/>
  <c r="S292" i="33"/>
  <c r="S293" i="33" s="1"/>
  <c r="CG292" i="33"/>
  <c r="CG293" i="33" s="1"/>
  <c r="BF292" i="33"/>
  <c r="BF293" i="33" s="1"/>
  <c r="AF292" i="33"/>
  <c r="AF293" i="33" s="1"/>
  <c r="BD292" i="33"/>
  <c r="BD293" i="33" s="1"/>
  <c r="AE292" i="33"/>
  <c r="AE293" i="33" s="1"/>
  <c r="Y292" i="33"/>
  <c r="Y293" i="33" s="1"/>
  <c r="BL292" i="33"/>
  <c r="BL293" i="33" s="1"/>
  <c r="BM292" i="33"/>
  <c r="BM293" i="33" s="1"/>
  <c r="CN292" i="33"/>
  <c r="CN293" i="33" s="1"/>
  <c r="AC292" i="33"/>
  <c r="AC293" i="33" s="1"/>
  <c r="BY292" i="33"/>
  <c r="BY293" i="33" s="1"/>
  <c r="W292" i="33"/>
  <c r="W293" i="33" s="1"/>
  <c r="BU292" i="33"/>
  <c r="BU293" i="33" s="1"/>
  <c r="CO292" i="33"/>
  <c r="CO293" i="33" s="1"/>
  <c r="AJ292" i="33"/>
  <c r="AJ293" i="33" s="1"/>
  <c r="AK292" i="33"/>
  <c r="AK293" i="33" s="1"/>
  <c r="BX292" i="33"/>
  <c r="BX293" i="33" s="1"/>
  <c r="CR292" i="33"/>
  <c r="CR293" i="33" s="1"/>
  <c r="R292" i="33"/>
  <c r="R293" i="33" s="1"/>
  <c r="CJ292" i="33"/>
  <c r="CJ293" i="33" s="1"/>
  <c r="AY292" i="33"/>
  <c r="AY293" i="33" s="1"/>
  <c r="AS292" i="33"/>
  <c r="AS293" i="33" s="1"/>
  <c r="BS292" i="33"/>
  <c r="BS293" i="33" s="1"/>
  <c r="BC292" i="33"/>
  <c r="BC293" i="33" s="1"/>
  <c r="AL292" i="33"/>
  <c r="AL293" i="33" s="1"/>
  <c r="AX292" i="33"/>
  <c r="AX293" i="33" s="1"/>
  <c r="BI292" i="33"/>
  <c r="BI293" i="33" s="1"/>
  <c r="AW292" i="33"/>
  <c r="AW293" i="33" s="1"/>
  <c r="CP292" i="33"/>
  <c r="CP293" i="33" s="1"/>
  <c r="BT292" i="33"/>
  <c r="BT293" i="33" s="1"/>
  <c r="AO292" i="33"/>
  <c r="AO293" i="33" s="1"/>
  <c r="CQ292" i="33"/>
  <c r="CQ293" i="33" s="1"/>
  <c r="AD292" i="33"/>
  <c r="AD293" i="33" s="1"/>
  <c r="BW292" i="33"/>
  <c r="BW293" i="33" s="1"/>
  <c r="AP292" i="33"/>
  <c r="AP293" i="33" s="1"/>
  <c r="BR292" i="33"/>
  <c r="BR293" i="33" s="1"/>
  <c r="CS292" i="33"/>
  <c r="CS293" i="33" s="1"/>
  <c r="AT292" i="33"/>
  <c r="AT293" i="33" s="1"/>
  <c r="AA292" i="33"/>
  <c r="AA293" i="33" s="1"/>
  <c r="Z292" i="33"/>
  <c r="Z293" i="33" s="1"/>
  <c r="BQ292" i="33"/>
  <c r="BQ293" i="33" s="1"/>
  <c r="CM292" i="33"/>
  <c r="CM293" i="33" s="1"/>
  <c r="BH292" i="33"/>
  <c r="BH293" i="33" s="1"/>
  <c r="Q292" i="33"/>
  <c r="BV292" i="33"/>
  <c r="BV293" i="33" s="1"/>
  <c r="BK292" i="33"/>
  <c r="BK293" i="33" s="1"/>
  <c r="AG292" i="33"/>
  <c r="AG293" i="33" s="1"/>
  <c r="AB292" i="33"/>
  <c r="AB293" i="33" s="1"/>
  <c r="AN292" i="33"/>
  <c r="AN293" i="33" s="1"/>
  <c r="CI292" i="33"/>
  <c r="CI293" i="33" s="1"/>
  <c r="BE292" i="33"/>
  <c r="BE293" i="33" s="1"/>
  <c r="AU292" i="33"/>
  <c r="AU293" i="33" s="1"/>
  <c r="V292" i="33"/>
  <c r="V293" i="33" s="1"/>
  <c r="CL292" i="33"/>
  <c r="CL293" i="33" s="1"/>
  <c r="BO292" i="33"/>
  <c r="BO293" i="33" s="1"/>
  <c r="BP292" i="33"/>
  <c r="BP293" i="33" s="1"/>
  <c r="CB292" i="33"/>
  <c r="CB293" i="33" s="1"/>
  <c r="CE292" i="33"/>
  <c r="CE293" i="33" s="1"/>
  <c r="CK292" i="33"/>
  <c r="CK293" i="33" s="1"/>
  <c r="BG292" i="33"/>
  <c r="BG293" i="33" s="1"/>
  <c r="AZ292" i="33"/>
  <c r="AZ293" i="33" s="1"/>
  <c r="AV292" i="33"/>
  <c r="AV293" i="33" s="1"/>
  <c r="BB292" i="33"/>
  <c r="BB293" i="33" s="1"/>
  <c r="CH292" i="33"/>
  <c r="CH293" i="33" s="1"/>
  <c r="BJ292" i="33"/>
  <c r="BJ293" i="33" s="1"/>
  <c r="AH292" i="33"/>
  <c r="AH293" i="33" s="1"/>
  <c r="AQ292" i="33"/>
  <c r="AQ293" i="33" s="1"/>
  <c r="AI292" i="33"/>
  <c r="AI293" i="33" s="1"/>
  <c r="AM292" i="33"/>
  <c r="AM293" i="33" s="1"/>
  <c r="BA292" i="33"/>
  <c r="BA293" i="33" s="1"/>
  <c r="CC292" i="33"/>
  <c r="CC293" i="33" s="1"/>
  <c r="BZ292" i="33"/>
  <c r="BZ293" i="33" s="1"/>
  <c r="CF292" i="33"/>
  <c r="CF293" i="33" s="1"/>
  <c r="Q293" i="33" l="1"/>
  <c r="O293" i="33" s="1"/>
  <c r="BD294" i="33" s="1"/>
  <c r="O292" i="33"/>
  <c r="W294" i="33" l="1"/>
  <c r="AZ294" i="33"/>
  <c r="BL294" i="33"/>
  <c r="CQ294" i="33"/>
  <c r="S294" i="33"/>
  <c r="AP294" i="33"/>
  <c r="U294" i="33"/>
  <c r="BP294" i="33"/>
  <c r="BE294" i="33"/>
  <c r="CR294" i="33"/>
  <c r="AO294" i="33"/>
  <c r="T294" i="33"/>
  <c r="BV294" i="33"/>
  <c r="AT294" i="33"/>
  <c r="CP294" i="33"/>
  <c r="CM294" i="33"/>
  <c r="V294" i="33"/>
  <c r="CA294" i="33"/>
  <c r="AV294" i="33"/>
  <c r="CE294" i="33"/>
  <c r="BX294" i="33"/>
  <c r="AF294" i="33"/>
  <c r="BF294" i="33"/>
  <c r="AW294" i="33"/>
  <c r="Y294" i="33"/>
  <c r="AD294" i="33"/>
  <c r="AX294" i="33"/>
  <c r="BN294" i="33"/>
  <c r="BU294" i="33"/>
  <c r="BJ294" i="33"/>
  <c r="AI294" i="33"/>
  <c r="BW294" i="33"/>
  <c r="BB294" i="33"/>
  <c r="AK294" i="33"/>
  <c r="AG294" i="33"/>
  <c r="CH294" i="33"/>
  <c r="BH294" i="33"/>
  <c r="CG294" i="33"/>
  <c r="X294" i="33"/>
  <c r="BS294" i="33"/>
  <c r="AL294" i="33"/>
  <c r="CL294" i="33"/>
  <c r="CC294" i="33"/>
  <c r="AS294" i="33"/>
  <c r="AA294" i="33"/>
  <c r="R294" i="33"/>
  <c r="BA294" i="33"/>
  <c r="BY294" i="33"/>
  <c r="BK294" i="33"/>
  <c r="AN294" i="33"/>
  <c r="BQ294" i="33"/>
  <c r="CD294" i="33"/>
  <c r="AB294" i="33"/>
  <c r="AJ294" i="33"/>
  <c r="BI294" i="33"/>
  <c r="AM294" i="33"/>
  <c r="AE294" i="33"/>
  <c r="CK294" i="33"/>
  <c r="BZ294" i="33"/>
  <c r="AC294" i="33"/>
  <c r="BM294" i="33"/>
  <c r="AQ294" i="33"/>
  <c r="CN294" i="33"/>
  <c r="BG294" i="33"/>
  <c r="AH294" i="33"/>
  <c r="CO294" i="33"/>
  <c r="CB294" i="33"/>
  <c r="Z294" i="33"/>
  <c r="CS294" i="33"/>
  <c r="BO294" i="33"/>
  <c r="Q294" i="33"/>
  <c r="BT294" i="33"/>
  <c r="AR294" i="33"/>
  <c r="CI294" i="33"/>
  <c r="CF294" i="33"/>
  <c r="BR294" i="33"/>
  <c r="AU294" i="33"/>
  <c r="AY294" i="33"/>
  <c r="BC294" i="33"/>
  <c r="CJ294" i="33"/>
  <c r="L294" i="33" l="1"/>
  <c r="M294" i="33"/>
  <c r="L292" i="33"/>
  <c r="L293" i="33"/>
  <c r="L295" i="33"/>
  <c r="O294" i="33"/>
  <c r="M292" i="33" l="1"/>
  <c r="F292" i="33" s="1"/>
  <c r="D292" i="33" l="1"/>
  <c r="E292" i="33"/>
  <c r="H297" i="33" l="1"/>
  <c r="H298" i="33" s="1"/>
  <c r="K297" i="33" l="1"/>
  <c r="H299" i="33"/>
  <c r="K298" i="33"/>
  <c r="H300" i="33" l="1"/>
  <c r="K300" i="33" s="1"/>
  <c r="K299" i="33"/>
  <c r="AA297" i="33" l="1"/>
  <c r="AA298" i="33" s="1"/>
  <c r="S297" i="33"/>
  <c r="S298" i="33" s="1"/>
  <c r="CD297" i="33"/>
  <c r="CD298" i="33" s="1"/>
  <c r="BC297" i="33"/>
  <c r="BC298" i="33" s="1"/>
  <c r="T297" i="33"/>
  <c r="T298" i="33" s="1"/>
  <c r="BS297" i="33"/>
  <c r="BS298" i="33" s="1"/>
  <c r="BB297" i="33"/>
  <c r="BB298" i="33" s="1"/>
  <c r="AL297" i="33"/>
  <c r="AL298" i="33" s="1"/>
  <c r="CR297" i="33"/>
  <c r="CR298" i="33" s="1"/>
  <c r="CH297" i="33"/>
  <c r="CH298" i="33" s="1"/>
  <c r="CE297" i="33"/>
  <c r="CE298" i="33" s="1"/>
  <c r="BP297" i="33"/>
  <c r="BP298" i="33" s="1"/>
  <c r="CC297" i="33"/>
  <c r="CC298" i="33" s="1"/>
  <c r="BL297" i="33"/>
  <c r="BL298" i="33" s="1"/>
  <c r="BR297" i="33"/>
  <c r="BR298" i="33" s="1"/>
  <c r="AH297" i="33"/>
  <c r="AH298" i="33" s="1"/>
  <c r="AB297" i="33"/>
  <c r="AB298" i="33" s="1"/>
  <c r="CM297" i="33"/>
  <c r="CM298" i="33" s="1"/>
  <c r="BX297" i="33"/>
  <c r="BX298" i="33" s="1"/>
  <c r="CB297" i="33"/>
  <c r="CB298" i="33" s="1"/>
  <c r="CP297" i="33"/>
  <c r="CP298" i="33" s="1"/>
  <c r="U297" i="33"/>
  <c r="U298" i="33" s="1"/>
  <c r="CN297" i="33"/>
  <c r="CN298" i="33" s="1"/>
  <c r="CA297" i="33"/>
  <c r="CA298" i="33" s="1"/>
  <c r="CS297" i="33"/>
  <c r="CS298" i="33" s="1"/>
  <c r="CF297" i="33"/>
  <c r="CF298" i="33" s="1"/>
  <c r="AQ297" i="33"/>
  <c r="AQ298" i="33" s="1"/>
  <c r="X297" i="33"/>
  <c r="X298" i="33" s="1"/>
  <c r="BQ297" i="33"/>
  <c r="BQ298" i="33" s="1"/>
  <c r="BK297" i="33"/>
  <c r="BK298" i="33" s="1"/>
  <c r="CK297" i="33"/>
  <c r="CK298" i="33" s="1"/>
  <c r="BA297" i="33"/>
  <c r="BA298" i="33" s="1"/>
  <c r="AY297" i="33"/>
  <c r="AY298" i="33" s="1"/>
  <c r="Q297" i="33"/>
  <c r="BU297" i="33"/>
  <c r="BU298" i="33" s="1"/>
  <c r="AE297" i="33"/>
  <c r="AE298" i="33" s="1"/>
  <c r="CL297" i="33"/>
  <c r="CL298" i="33" s="1"/>
  <c r="BO297" i="33"/>
  <c r="BO298" i="33" s="1"/>
  <c r="BV297" i="33"/>
  <c r="BV298" i="33" s="1"/>
  <c r="BH297" i="33"/>
  <c r="BH298" i="33" s="1"/>
  <c r="BD297" i="33"/>
  <c r="BD298" i="33" s="1"/>
  <c r="AF297" i="33"/>
  <c r="AF298" i="33" s="1"/>
  <c r="AV297" i="33"/>
  <c r="AV298" i="33" s="1"/>
  <c r="AJ297" i="33"/>
  <c r="AJ298" i="33" s="1"/>
  <c r="BM297" i="33"/>
  <c r="BM298" i="33" s="1"/>
  <c r="AR297" i="33"/>
  <c r="AR298" i="33" s="1"/>
  <c r="AD297" i="33"/>
  <c r="AD298" i="33" s="1"/>
  <c r="Z297" i="33"/>
  <c r="Z298" i="33" s="1"/>
  <c r="AM297" i="33"/>
  <c r="AM298" i="33" s="1"/>
  <c r="AP297" i="33"/>
  <c r="AP298" i="33" s="1"/>
  <c r="BZ297" i="33"/>
  <c r="BZ298" i="33" s="1"/>
  <c r="AU297" i="33"/>
  <c r="AU298" i="33" s="1"/>
  <c r="CJ297" i="33"/>
  <c r="CJ298" i="33" s="1"/>
  <c r="AX297" i="33"/>
  <c r="AX298" i="33" s="1"/>
  <c r="CI297" i="33"/>
  <c r="CI298" i="33" s="1"/>
  <c r="AG297" i="33"/>
  <c r="AG298" i="33" s="1"/>
  <c r="Y297" i="33"/>
  <c r="Y298" i="33" s="1"/>
  <c r="CQ297" i="33"/>
  <c r="CQ298" i="33" s="1"/>
  <c r="BJ297" i="33"/>
  <c r="BJ298" i="33" s="1"/>
  <c r="AZ297" i="33"/>
  <c r="AZ298" i="33" s="1"/>
  <c r="BF297" i="33"/>
  <c r="BF298" i="33" s="1"/>
  <c r="BI297" i="33"/>
  <c r="BI298" i="33" s="1"/>
  <c r="AO297" i="33"/>
  <c r="AO298" i="33" s="1"/>
  <c r="AS297" i="33"/>
  <c r="AS298" i="33" s="1"/>
  <c r="AN297" i="33"/>
  <c r="AN298" i="33" s="1"/>
  <c r="W297" i="33"/>
  <c r="W298" i="33" s="1"/>
  <c r="AW297" i="33"/>
  <c r="AW298" i="33" s="1"/>
  <c r="BG297" i="33"/>
  <c r="BG298" i="33" s="1"/>
  <c r="AT297" i="33"/>
  <c r="AT298" i="33" s="1"/>
  <c r="BE297" i="33"/>
  <c r="BE298" i="33" s="1"/>
  <c r="AC297" i="33"/>
  <c r="AC298" i="33" s="1"/>
  <c r="R297" i="33"/>
  <c r="R298" i="33" s="1"/>
  <c r="BW297" i="33"/>
  <c r="BW298" i="33" s="1"/>
  <c r="BT297" i="33"/>
  <c r="BT298" i="33" s="1"/>
  <c r="BY297" i="33"/>
  <c r="BY298" i="33" s="1"/>
  <c r="CO297" i="33"/>
  <c r="CO298" i="33" s="1"/>
  <c r="CG297" i="33"/>
  <c r="CG298" i="33" s="1"/>
  <c r="BN297" i="33"/>
  <c r="BN298" i="33" s="1"/>
  <c r="AI297" i="33"/>
  <c r="AI298" i="33" s="1"/>
  <c r="V297" i="33"/>
  <c r="V298" i="33" s="1"/>
  <c r="AK297" i="33"/>
  <c r="AK298" i="33" s="1"/>
  <c r="Q298" i="33" l="1"/>
  <c r="O297" i="33"/>
  <c r="O298" i="33" l="1"/>
  <c r="U299" i="33" l="1"/>
  <c r="BC299" i="33"/>
  <c r="CE299" i="33"/>
  <c r="BL299" i="33"/>
  <c r="BX299" i="33"/>
  <c r="CM299" i="33"/>
  <c r="AL299" i="33"/>
  <c r="CD299" i="33"/>
  <c r="BP299" i="33"/>
  <c r="AA299" i="33"/>
  <c r="CP299" i="33"/>
  <c r="BB299" i="33"/>
  <c r="CB299" i="33"/>
  <c r="BS299" i="33"/>
  <c r="BR299" i="33"/>
  <c r="AH299" i="33"/>
  <c r="CR299" i="33"/>
  <c r="AB299" i="33"/>
  <c r="CA299" i="33"/>
  <c r="CN299" i="33"/>
  <c r="T299" i="33"/>
  <c r="CC299" i="33"/>
  <c r="CH299" i="33"/>
  <c r="S299" i="33"/>
  <c r="BW299" i="33"/>
  <c r="AW299" i="33"/>
  <c r="AM299" i="33"/>
  <c r="BI299" i="33"/>
  <c r="BQ299" i="33"/>
  <c r="AP299" i="33"/>
  <c r="CS299" i="33"/>
  <c r="BK299" i="33"/>
  <c r="AY299" i="33"/>
  <c r="CK299" i="33"/>
  <c r="BG299" i="33"/>
  <c r="CI299" i="33"/>
  <c r="CJ299" i="33"/>
  <c r="BT299" i="33"/>
  <c r="AI299" i="33"/>
  <c r="AE299" i="33"/>
  <c r="W299" i="33"/>
  <c r="AZ299" i="33"/>
  <c r="AK299" i="33"/>
  <c r="AD299" i="33"/>
  <c r="AJ299" i="33"/>
  <c r="BD299" i="33"/>
  <c r="BJ299" i="33"/>
  <c r="AS299" i="33"/>
  <c r="AX299" i="33"/>
  <c r="AN299" i="33"/>
  <c r="CG299" i="33"/>
  <c r="Y299" i="33"/>
  <c r="AG299" i="33"/>
  <c r="BZ299" i="33"/>
  <c r="AR299" i="33"/>
  <c r="AT299" i="33"/>
  <c r="R299" i="33"/>
  <c r="BU299" i="33"/>
  <c r="Z299" i="33"/>
  <c r="AU299" i="33"/>
  <c r="AQ299" i="33"/>
  <c r="BM299" i="33"/>
  <c r="AF299" i="33"/>
  <c r="AO299" i="33"/>
  <c r="CQ299" i="33"/>
  <c r="BE299" i="33"/>
  <c r="CF299" i="33"/>
  <c r="BA299" i="33"/>
  <c r="AV299" i="33"/>
  <c r="AC299" i="33"/>
  <c r="BO299" i="33"/>
  <c r="V299" i="33"/>
  <c r="BF299" i="33"/>
  <c r="X299" i="33"/>
  <c r="BH299" i="33"/>
  <c r="BV299" i="33"/>
  <c r="CO299" i="33"/>
  <c r="BN299" i="33"/>
  <c r="CL299" i="33"/>
  <c r="BY299" i="33"/>
  <c r="Q299" i="33"/>
  <c r="O299" i="33" l="1"/>
  <c r="M299" i="33"/>
  <c r="L300" i="33"/>
  <c r="L298" i="33"/>
  <c r="L299" i="33"/>
  <c r="L297" i="33"/>
  <c r="M297" i="33" l="1"/>
  <c r="F297" i="33" s="1"/>
  <c r="E297" i="33" l="1"/>
  <c r="D297" i="33"/>
  <c r="H302" i="33" l="1"/>
  <c r="H303" i="33" s="1"/>
  <c r="K302" i="33" l="1"/>
  <c r="H304" i="33"/>
  <c r="K303" i="33"/>
  <c r="H305" i="33" l="1"/>
  <c r="K305" i="33" s="1"/>
  <c r="K304" i="33"/>
  <c r="CP302" i="33" l="1"/>
  <c r="CP303" i="33" s="1"/>
  <c r="AY302" i="33"/>
  <c r="AY303" i="33" s="1"/>
  <c r="BC302" i="33"/>
  <c r="BC303" i="33" s="1"/>
  <c r="BR302" i="33"/>
  <c r="BR303" i="33" s="1"/>
  <c r="W302" i="33"/>
  <c r="W303" i="33" s="1"/>
  <c r="S302" i="33"/>
  <c r="S303" i="33" s="1"/>
  <c r="CE302" i="33"/>
  <c r="CE303" i="33" s="1"/>
  <c r="AG302" i="33"/>
  <c r="AG303" i="33" s="1"/>
  <c r="BU302" i="33"/>
  <c r="BU303" i="33" s="1"/>
  <c r="BN302" i="33"/>
  <c r="BN303" i="33" s="1"/>
  <c r="AV302" i="33"/>
  <c r="AV303" i="33" s="1"/>
  <c r="X302" i="33"/>
  <c r="X303" i="33" s="1"/>
  <c r="CI302" i="33"/>
  <c r="CI303" i="33" s="1"/>
  <c r="CS302" i="33"/>
  <c r="CS303" i="33" s="1"/>
  <c r="AA302" i="33"/>
  <c r="AA303" i="33" s="1"/>
  <c r="BP302" i="33"/>
  <c r="BP303" i="33" s="1"/>
  <c r="BG302" i="33"/>
  <c r="BG303" i="33" s="1"/>
  <c r="BF302" i="33"/>
  <c r="BF303" i="33" s="1"/>
  <c r="BV302" i="33"/>
  <c r="BV303" i="33" s="1"/>
  <c r="CM302" i="33"/>
  <c r="CM303" i="33" s="1"/>
  <c r="AS302" i="33"/>
  <c r="AS303" i="33" s="1"/>
  <c r="BM302" i="33"/>
  <c r="BM303" i="33" s="1"/>
  <c r="AE302" i="33"/>
  <c r="AE303" i="33" s="1"/>
  <c r="BQ302" i="33"/>
  <c r="BQ303" i="33" s="1"/>
  <c r="BK302" i="33"/>
  <c r="BK303" i="33" s="1"/>
  <c r="V302" i="33"/>
  <c r="V303" i="33" s="1"/>
  <c r="CQ302" i="33"/>
  <c r="CQ303" i="33" s="1"/>
  <c r="BH302" i="33"/>
  <c r="BH303" i="33" s="1"/>
  <c r="CF302" i="33"/>
  <c r="CF303" i="33" s="1"/>
  <c r="AO302" i="33"/>
  <c r="AO303" i="33" s="1"/>
  <c r="BY302" i="33"/>
  <c r="BY303" i="33" s="1"/>
  <c r="BZ302" i="33"/>
  <c r="BZ303" i="33" s="1"/>
  <c r="AI302" i="33"/>
  <c r="AI303" i="33" s="1"/>
  <c r="CC302" i="33"/>
  <c r="CC303" i="33" s="1"/>
  <c r="AL302" i="33"/>
  <c r="AL303" i="33" s="1"/>
  <c r="U302" i="33"/>
  <c r="U303" i="33" s="1"/>
  <c r="T302" i="33"/>
  <c r="T303" i="33" s="1"/>
  <c r="AQ302" i="33"/>
  <c r="AQ303" i="33" s="1"/>
  <c r="CK302" i="33"/>
  <c r="CK303" i="33" s="1"/>
  <c r="BX302" i="33"/>
  <c r="BX303" i="33" s="1"/>
  <c r="AC302" i="33"/>
  <c r="AC303" i="33" s="1"/>
  <c r="AP302" i="33"/>
  <c r="AP303" i="33" s="1"/>
  <c r="AB302" i="33"/>
  <c r="AB303" i="33" s="1"/>
  <c r="BJ302" i="33"/>
  <c r="BJ303" i="33" s="1"/>
  <c r="BO302" i="33"/>
  <c r="BO303" i="33" s="1"/>
  <c r="AX302" i="33"/>
  <c r="AX303" i="33" s="1"/>
  <c r="AM302" i="33"/>
  <c r="AM303" i="33" s="1"/>
  <c r="CH302" i="33"/>
  <c r="CH303" i="33" s="1"/>
  <c r="CJ302" i="33"/>
  <c r="CJ303" i="33" s="1"/>
  <c r="BE302" i="33"/>
  <c r="BE303" i="33" s="1"/>
  <c r="CN302" i="33"/>
  <c r="CN303" i="33" s="1"/>
  <c r="CA302" i="33"/>
  <c r="CA303" i="33" s="1"/>
  <c r="CO302" i="33"/>
  <c r="CO303" i="33" s="1"/>
  <c r="CR302" i="33"/>
  <c r="CR303" i="33" s="1"/>
  <c r="AD302" i="33"/>
  <c r="AD303" i="33" s="1"/>
  <c r="AF302" i="33"/>
  <c r="AF303" i="33" s="1"/>
  <c r="AW302" i="33"/>
  <c r="AW303" i="33" s="1"/>
  <c r="BT302" i="33"/>
  <c r="BT303" i="33" s="1"/>
  <c r="BS302" i="33"/>
  <c r="BS303" i="33" s="1"/>
  <c r="CG302" i="33"/>
  <c r="CG303" i="33" s="1"/>
  <c r="BL302" i="33"/>
  <c r="BL303" i="33" s="1"/>
  <c r="Y302" i="33"/>
  <c r="Y303" i="33" s="1"/>
  <c r="Z302" i="33"/>
  <c r="Z303" i="33" s="1"/>
  <c r="AU302" i="33"/>
  <c r="AU303" i="33" s="1"/>
  <c r="AZ302" i="33"/>
  <c r="AZ303" i="33" s="1"/>
  <c r="AT302" i="33"/>
  <c r="AT303" i="33" s="1"/>
  <c r="Q302" i="33"/>
  <c r="CB302" i="33"/>
  <c r="CB303" i="33" s="1"/>
  <c r="AN302" i="33"/>
  <c r="AN303" i="33" s="1"/>
  <c r="BA302" i="33"/>
  <c r="BA303" i="33" s="1"/>
  <c r="CD302" i="33"/>
  <c r="CD303" i="33" s="1"/>
  <c r="BW302" i="33"/>
  <c r="BW303" i="33" s="1"/>
  <c r="AJ302" i="33"/>
  <c r="AJ303" i="33" s="1"/>
  <c r="BD302" i="33"/>
  <c r="BD303" i="33" s="1"/>
  <c r="BI302" i="33"/>
  <c r="BI303" i="33" s="1"/>
  <c r="AH302" i="33"/>
  <c r="AH303" i="33" s="1"/>
  <c r="R302" i="33"/>
  <c r="R303" i="33" s="1"/>
  <c r="BB302" i="33"/>
  <c r="BB303" i="33" s="1"/>
  <c r="AK302" i="33"/>
  <c r="AK303" i="33" s="1"/>
  <c r="CL302" i="33"/>
  <c r="CL303" i="33" s="1"/>
  <c r="AR302" i="33"/>
  <c r="AR303" i="33" s="1"/>
  <c r="O302" i="33" l="1"/>
  <c r="Q303" i="33"/>
  <c r="O303" i="33" l="1"/>
  <c r="Q304" i="33" s="1"/>
  <c r="BP304" i="33" l="1"/>
  <c r="AS304" i="33"/>
  <c r="BM304" i="33"/>
  <c r="BY304" i="33"/>
  <c r="S304" i="33"/>
  <c r="CM304" i="33"/>
  <c r="AO304" i="33"/>
  <c r="AG304" i="33"/>
  <c r="X304" i="33"/>
  <c r="BH304" i="33"/>
  <c r="V304" i="33"/>
  <c r="CI304" i="33"/>
  <c r="BF304" i="33"/>
  <c r="CS304" i="33"/>
  <c r="BG304" i="33"/>
  <c r="CE304" i="33"/>
  <c r="AY304" i="33"/>
  <c r="W304" i="33"/>
  <c r="CQ304" i="33"/>
  <c r="AV304" i="33"/>
  <c r="BK304" i="33"/>
  <c r="AE304" i="33"/>
  <c r="BN304" i="33"/>
  <c r="AA304" i="33"/>
  <c r="BR304" i="33"/>
  <c r="CF304" i="33"/>
  <c r="BV304" i="33"/>
  <c r="BQ304" i="33"/>
  <c r="CP304" i="33"/>
  <c r="BC304" i="33"/>
  <c r="BU304" i="33"/>
  <c r="T304" i="33"/>
  <c r="AC304" i="33"/>
  <c r="AP304" i="33"/>
  <c r="CO304" i="33"/>
  <c r="CD304" i="33"/>
  <c r="BS304" i="33"/>
  <c r="AX304" i="33"/>
  <c r="AQ304" i="33"/>
  <c r="CN304" i="33"/>
  <c r="BW304" i="33"/>
  <c r="AD304" i="33"/>
  <c r="AM304" i="33"/>
  <c r="CC304" i="33"/>
  <c r="AF304" i="33"/>
  <c r="CK304" i="33"/>
  <c r="BB304" i="33"/>
  <c r="AZ304" i="33"/>
  <c r="AB304" i="33"/>
  <c r="AW304" i="33"/>
  <c r="BT304" i="33"/>
  <c r="AN304" i="33"/>
  <c r="BZ304" i="33"/>
  <c r="CR304" i="33"/>
  <c r="CA304" i="33"/>
  <c r="AI304" i="33"/>
  <c r="AJ304" i="33"/>
  <c r="CB304" i="33"/>
  <c r="Z304" i="33"/>
  <c r="AR304" i="33"/>
  <c r="R304" i="33"/>
  <c r="U304" i="33"/>
  <c r="BE304" i="33"/>
  <c r="CL304" i="33"/>
  <c r="CG304" i="33"/>
  <c r="BI304" i="33"/>
  <c r="BL304" i="33"/>
  <c r="AL304" i="33"/>
  <c r="AH304" i="33"/>
  <c r="CJ304" i="33"/>
  <c r="AK304" i="33"/>
  <c r="BD304" i="33"/>
  <c r="BO304" i="33"/>
  <c r="AU304" i="33"/>
  <c r="CH304" i="33"/>
  <c r="BA304" i="33"/>
  <c r="BX304" i="33"/>
  <c r="Y304" i="33"/>
  <c r="AT304" i="33"/>
  <c r="BJ304" i="33"/>
  <c r="L305" i="33" l="1"/>
  <c r="O304" i="33"/>
  <c r="L302" i="33"/>
  <c r="L304" i="33"/>
  <c r="L303" i="33"/>
  <c r="M304" i="33"/>
  <c r="M302" i="33" l="1"/>
  <c r="F302" i="33" s="1"/>
  <c r="E302" i="33" l="1"/>
  <c r="D302" i="33"/>
  <c r="H307" i="33" l="1"/>
  <c r="H308" i="33" s="1"/>
  <c r="K307" i="33" l="1"/>
  <c r="H309" i="33"/>
  <c r="K308" i="33"/>
  <c r="H310" i="33" l="1"/>
  <c r="K310" i="33" s="1"/>
  <c r="K309" i="33"/>
  <c r="BQ307" i="33" l="1"/>
  <c r="BQ308" i="33" s="1"/>
  <c r="BB307" i="33"/>
  <c r="BB308" i="33" s="1"/>
  <c r="AG307" i="33"/>
  <c r="AG308" i="33" s="1"/>
  <c r="CS307" i="33"/>
  <c r="CS308" i="33" s="1"/>
  <c r="AM307" i="33"/>
  <c r="AM308" i="33" s="1"/>
  <c r="BF307" i="33"/>
  <c r="BF308" i="33" s="1"/>
  <c r="T307" i="33"/>
  <c r="T308" i="33" s="1"/>
  <c r="AA307" i="33"/>
  <c r="AA308" i="33" s="1"/>
  <c r="BD307" i="33"/>
  <c r="BD308" i="33" s="1"/>
  <c r="CM307" i="33"/>
  <c r="CM308" i="33" s="1"/>
  <c r="AN307" i="33"/>
  <c r="AN308" i="33" s="1"/>
  <c r="BA307" i="33"/>
  <c r="BA308" i="33" s="1"/>
  <c r="CJ307" i="33"/>
  <c r="CJ308" i="33" s="1"/>
  <c r="BN307" i="33"/>
  <c r="BN308" i="33" s="1"/>
  <c r="Y307" i="33"/>
  <c r="Y308" i="33" s="1"/>
  <c r="Z307" i="33"/>
  <c r="Z308" i="33" s="1"/>
  <c r="CF307" i="33"/>
  <c r="CF308" i="33" s="1"/>
  <c r="BY307" i="33"/>
  <c r="BY308" i="33" s="1"/>
  <c r="BJ307" i="33"/>
  <c r="BJ308" i="33" s="1"/>
  <c r="AO307" i="33"/>
  <c r="AO308" i="33" s="1"/>
  <c r="X307" i="33"/>
  <c r="X308" i="33" s="1"/>
  <c r="AY307" i="33"/>
  <c r="AY308" i="33" s="1"/>
  <c r="BS307" i="33"/>
  <c r="BS308" i="33" s="1"/>
  <c r="AP307" i="33"/>
  <c r="AP308" i="33" s="1"/>
  <c r="AU307" i="33"/>
  <c r="AU308" i="33" s="1"/>
  <c r="AB307" i="33"/>
  <c r="AB308" i="33" s="1"/>
  <c r="AE307" i="33"/>
  <c r="AE308" i="33" s="1"/>
  <c r="BT307" i="33"/>
  <c r="BT308" i="33" s="1"/>
  <c r="CO307" i="33"/>
  <c r="CO308" i="33" s="1"/>
  <c r="AX307" i="33"/>
  <c r="AX308" i="33" s="1"/>
  <c r="CR307" i="33"/>
  <c r="CR308" i="33" s="1"/>
  <c r="CI307" i="33"/>
  <c r="CI308" i="33" s="1"/>
  <c r="BW307" i="33"/>
  <c r="BW308" i="33" s="1"/>
  <c r="CN307" i="33"/>
  <c r="CN308" i="33" s="1"/>
  <c r="Q307" i="33"/>
  <c r="AF307" i="33"/>
  <c r="AF308" i="33" s="1"/>
  <c r="BC307" i="33"/>
  <c r="BC308" i="33" s="1"/>
  <c r="BI307" i="33"/>
  <c r="BI308" i="33" s="1"/>
  <c r="CK307" i="33"/>
  <c r="CK308" i="33" s="1"/>
  <c r="CB307" i="33"/>
  <c r="CB308" i="33" s="1"/>
  <c r="CA307" i="33"/>
  <c r="CA308" i="33" s="1"/>
  <c r="U307" i="33"/>
  <c r="U308" i="33" s="1"/>
  <c r="CG307" i="33"/>
  <c r="CG308" i="33" s="1"/>
  <c r="BR307" i="33"/>
  <c r="BR308" i="33" s="1"/>
  <c r="AW307" i="33"/>
  <c r="AW308" i="33" s="1"/>
  <c r="AJ307" i="33"/>
  <c r="AJ308" i="33" s="1"/>
  <c r="BL307" i="33"/>
  <c r="BL308" i="33" s="1"/>
  <c r="CE307" i="33"/>
  <c r="CE308" i="33" s="1"/>
  <c r="BH307" i="33"/>
  <c r="BH308" i="33" s="1"/>
  <c r="BO307" i="33"/>
  <c r="BO308" i="33" s="1"/>
  <c r="BP307" i="33"/>
  <c r="BP308" i="33" s="1"/>
  <c r="AC307" i="33"/>
  <c r="AC308" i="33" s="1"/>
  <c r="BZ307" i="33"/>
  <c r="BZ308" i="33" s="1"/>
  <c r="BE307" i="33"/>
  <c r="BE308" i="33" s="1"/>
  <c r="BX307" i="33"/>
  <c r="BX308" i="33" s="1"/>
  <c r="CD307" i="33"/>
  <c r="CD308" i="33" s="1"/>
  <c r="AH307" i="33"/>
  <c r="AH308" i="33" s="1"/>
  <c r="AQ307" i="33"/>
  <c r="AQ308" i="33" s="1"/>
  <c r="AL307" i="33"/>
  <c r="AL308" i="33" s="1"/>
  <c r="AK307" i="33"/>
  <c r="AK308" i="33" s="1"/>
  <c r="V307" i="33"/>
  <c r="V308" i="33" s="1"/>
  <c r="CH307" i="33"/>
  <c r="CH308" i="33" s="1"/>
  <c r="BM307" i="33"/>
  <c r="BM308" i="33" s="1"/>
  <c r="BK307" i="33"/>
  <c r="BK308" i="33" s="1"/>
  <c r="CL307" i="33"/>
  <c r="CL308" i="33" s="1"/>
  <c r="R307" i="33"/>
  <c r="R308" i="33" s="1"/>
  <c r="W307" i="33"/>
  <c r="W308" i="33" s="1"/>
  <c r="AZ307" i="33"/>
  <c r="AZ308" i="33" s="1"/>
  <c r="AI307" i="33"/>
  <c r="AI308" i="33" s="1"/>
  <c r="AS307" i="33"/>
  <c r="AS308" i="33" s="1"/>
  <c r="AD307" i="33"/>
  <c r="AD308" i="33" s="1"/>
  <c r="CP307" i="33"/>
  <c r="CP308" i="33" s="1"/>
  <c r="BU307" i="33"/>
  <c r="BU308" i="33" s="1"/>
  <c r="S307" i="33"/>
  <c r="S308" i="33" s="1"/>
  <c r="AV307" i="33"/>
  <c r="AV308" i="33" s="1"/>
  <c r="CC307" i="33"/>
  <c r="CC308" i="33" s="1"/>
  <c r="BG307" i="33"/>
  <c r="BG308" i="33" s="1"/>
  <c r="BV307" i="33"/>
  <c r="BV308" i="33" s="1"/>
  <c r="AT307" i="33"/>
  <c r="AT308" i="33" s="1"/>
  <c r="AR307" i="33"/>
  <c r="AR308" i="33" s="1"/>
  <c r="CQ307" i="33"/>
  <c r="CQ308" i="33" s="1"/>
  <c r="Q308" i="33" l="1"/>
  <c r="O307" i="33"/>
  <c r="O308" i="33" l="1"/>
  <c r="AR309" i="33" l="1"/>
  <c r="V309" i="33"/>
  <c r="BA309" i="33"/>
  <c r="BI309" i="33"/>
  <c r="BP309" i="33"/>
  <c r="CD309" i="33"/>
  <c r="AW309" i="33"/>
  <c r="CN309" i="33"/>
  <c r="BL309" i="33"/>
  <c r="BU309" i="33"/>
  <c r="BD309" i="33"/>
  <c r="BQ309" i="33"/>
  <c r="CP309" i="33"/>
  <c r="BE309" i="33"/>
  <c r="CJ309" i="33"/>
  <c r="S309" i="33"/>
  <c r="CM309" i="33"/>
  <c r="BH309" i="33"/>
  <c r="BS309" i="33"/>
  <c r="AA309" i="33"/>
  <c r="Y309" i="33"/>
  <c r="BB309" i="33"/>
  <c r="BV309" i="33"/>
  <c r="AV309" i="33"/>
  <c r="AQ309" i="33"/>
  <c r="BW309" i="33"/>
  <c r="CR309" i="33"/>
  <c r="AX309" i="33"/>
  <c r="CI309" i="33"/>
  <c r="AU309" i="33"/>
  <c r="BF309" i="33"/>
  <c r="AL309" i="33"/>
  <c r="BG309" i="33"/>
  <c r="AT309" i="33"/>
  <c r="CQ309" i="33"/>
  <c r="CE309" i="33"/>
  <c r="CO309" i="33"/>
  <c r="CS309" i="33"/>
  <c r="BN309" i="33"/>
  <c r="CG309" i="33"/>
  <c r="Z309" i="33"/>
  <c r="X309" i="33"/>
  <c r="AB309" i="33"/>
  <c r="T309" i="33"/>
  <c r="CL309" i="33"/>
  <c r="BZ309" i="33"/>
  <c r="AD309" i="33"/>
  <c r="AK309" i="33"/>
  <c r="BY309" i="33"/>
  <c r="AH309" i="33"/>
  <c r="AE309" i="33"/>
  <c r="AI309" i="33"/>
  <c r="BX309" i="33"/>
  <c r="CH309" i="33"/>
  <c r="BC309" i="33"/>
  <c r="BT309" i="33"/>
  <c r="AN309" i="33"/>
  <c r="AP309" i="33"/>
  <c r="CC309" i="33"/>
  <c r="BM309" i="33"/>
  <c r="AC309" i="33"/>
  <c r="CB309" i="33"/>
  <c r="CK309" i="33"/>
  <c r="AY309" i="33"/>
  <c r="BR309" i="33"/>
  <c r="AZ309" i="33"/>
  <c r="R309" i="33"/>
  <c r="CA309" i="33"/>
  <c r="AF309" i="33"/>
  <c r="BJ309" i="33"/>
  <c r="BK309" i="33"/>
  <c r="AJ309" i="33"/>
  <c r="W309" i="33"/>
  <c r="BO309" i="33"/>
  <c r="AM309" i="33"/>
  <c r="AO309" i="33"/>
  <c r="AS309" i="33"/>
  <c r="AG309" i="33"/>
  <c r="U309" i="33"/>
  <c r="CF309" i="33"/>
  <c r="Q309" i="33"/>
  <c r="O309" i="33" l="1"/>
  <c r="M309" i="33"/>
  <c r="L307" i="33"/>
  <c r="L310" i="33"/>
  <c r="L308" i="33"/>
  <c r="L309" i="33"/>
  <c r="M307" i="33" l="1"/>
  <c r="F307" i="33" l="1"/>
  <c r="E307" i="33"/>
  <c r="D307" i="33"/>
  <c r="H312" i="33" l="1"/>
  <c r="H313" i="33" l="1"/>
  <c r="K312" i="33"/>
  <c r="H314" i="33" l="1"/>
  <c r="K313" i="33"/>
  <c r="H315" i="33" l="1"/>
  <c r="K315" i="33" s="1"/>
  <c r="K314" i="33"/>
  <c r="S312" i="33" l="1"/>
  <c r="S313" i="33" s="1"/>
  <c r="CF312" i="33"/>
  <c r="CF313" i="33" s="1"/>
  <c r="AZ312" i="33"/>
  <c r="AZ313" i="33" s="1"/>
  <c r="BS312" i="33"/>
  <c r="BS313" i="33" s="1"/>
  <c r="AW312" i="33"/>
  <c r="AW313" i="33" s="1"/>
  <c r="CN312" i="33"/>
  <c r="CN313" i="33" s="1"/>
  <c r="AP312" i="33"/>
  <c r="AP313" i="33" s="1"/>
  <c r="AH312" i="33"/>
  <c r="AH313" i="33" s="1"/>
  <c r="Y312" i="33"/>
  <c r="Y313" i="33" s="1"/>
  <c r="CJ312" i="33"/>
  <c r="CJ313" i="33" s="1"/>
  <c r="AF312" i="33"/>
  <c r="AF313" i="33" s="1"/>
  <c r="BH312" i="33"/>
  <c r="BH313" i="33" s="1"/>
  <c r="BD312" i="33"/>
  <c r="BD313" i="33" s="1"/>
  <c r="AM312" i="33"/>
  <c r="AM313" i="33" s="1"/>
  <c r="T312" i="33"/>
  <c r="T313" i="33" s="1"/>
  <c r="BN312" i="33"/>
  <c r="BN313" i="33" s="1"/>
  <c r="CG312" i="33"/>
  <c r="CG313" i="33" s="1"/>
  <c r="BV312" i="33"/>
  <c r="BV313" i="33" s="1"/>
  <c r="BE312" i="33"/>
  <c r="BE313" i="33" s="1"/>
  <c r="BO312" i="33"/>
  <c r="BO313" i="33" s="1"/>
  <c r="AE312" i="33"/>
  <c r="AE313" i="33" s="1"/>
  <c r="BL312" i="33"/>
  <c r="BL313" i="33" s="1"/>
  <c r="X312" i="33"/>
  <c r="X313" i="33" s="1"/>
  <c r="CR312" i="33"/>
  <c r="CR313" i="33" s="1"/>
  <c r="AS312" i="33"/>
  <c r="AS313" i="33" s="1"/>
  <c r="BM312" i="33"/>
  <c r="BM313" i="33" s="1"/>
  <c r="AT312" i="33"/>
  <c r="AT313" i="33" s="1"/>
  <c r="CM312" i="33"/>
  <c r="CM313" i="33" s="1"/>
  <c r="AG312" i="33"/>
  <c r="AG313" i="33" s="1"/>
  <c r="AL312" i="33"/>
  <c r="AL313" i="33" s="1"/>
  <c r="BY312" i="33"/>
  <c r="BY313" i="33" s="1"/>
  <c r="AI312" i="33"/>
  <c r="AI313" i="33" s="1"/>
  <c r="AJ312" i="33"/>
  <c r="AJ313" i="33" s="1"/>
  <c r="CD312" i="33"/>
  <c r="CD313" i="33" s="1"/>
  <c r="CC312" i="33"/>
  <c r="CC313" i="33" s="1"/>
  <c r="V312" i="33"/>
  <c r="V313" i="33" s="1"/>
  <c r="BQ312" i="33"/>
  <c r="BQ313" i="33" s="1"/>
  <c r="AR312" i="33"/>
  <c r="AR313" i="33" s="1"/>
  <c r="AA312" i="33"/>
  <c r="AA313" i="33" s="1"/>
  <c r="CQ312" i="33"/>
  <c r="CQ313" i="33" s="1"/>
  <c r="BJ312" i="33"/>
  <c r="BJ313" i="33" s="1"/>
  <c r="AC312" i="33"/>
  <c r="AC313" i="33" s="1"/>
  <c r="BI312" i="33"/>
  <c r="BI313" i="33" s="1"/>
  <c r="R312" i="33"/>
  <c r="R313" i="33" s="1"/>
  <c r="AQ312" i="33"/>
  <c r="AQ313" i="33" s="1"/>
  <c r="AN312" i="33"/>
  <c r="AN313" i="33" s="1"/>
  <c r="U312" i="33"/>
  <c r="U313" i="33" s="1"/>
  <c r="CO312" i="33"/>
  <c r="CO313" i="33" s="1"/>
  <c r="Z312" i="33"/>
  <c r="Z313" i="33" s="1"/>
  <c r="CK312" i="33"/>
  <c r="CK313" i="33" s="1"/>
  <c r="AV312" i="33"/>
  <c r="AV313" i="33" s="1"/>
  <c r="CP312" i="33"/>
  <c r="CP313" i="33" s="1"/>
  <c r="W312" i="33"/>
  <c r="W313" i="33" s="1"/>
  <c r="AY312" i="33"/>
  <c r="AY313" i="33" s="1"/>
  <c r="AX312" i="33"/>
  <c r="AX313" i="33" s="1"/>
  <c r="CS312" i="33"/>
  <c r="CS313" i="33" s="1"/>
  <c r="BU312" i="33"/>
  <c r="BU313" i="33" s="1"/>
  <c r="BB312" i="33"/>
  <c r="BB313" i="33" s="1"/>
  <c r="CA312" i="33"/>
  <c r="CA313" i="33" s="1"/>
  <c r="BX312" i="33"/>
  <c r="BX313" i="33" s="1"/>
  <c r="CL312" i="33"/>
  <c r="CL313" i="33" s="1"/>
  <c r="CE312" i="33"/>
  <c r="CE313" i="33" s="1"/>
  <c r="AD312" i="33"/>
  <c r="AD313" i="33" s="1"/>
  <c r="AU312" i="33"/>
  <c r="AU313" i="33" s="1"/>
  <c r="CI312" i="33"/>
  <c r="CI313" i="33" s="1"/>
  <c r="BP312" i="33"/>
  <c r="BP313" i="33" s="1"/>
  <c r="Q312" i="33"/>
  <c r="BT312" i="33"/>
  <c r="BT313" i="33" s="1"/>
  <c r="CH312" i="33"/>
  <c r="CH313" i="33" s="1"/>
  <c r="BK312" i="33"/>
  <c r="BK313" i="33" s="1"/>
  <c r="BF312" i="33"/>
  <c r="BF313" i="33" s="1"/>
  <c r="BW312" i="33"/>
  <c r="BW313" i="33" s="1"/>
  <c r="CB312" i="33"/>
  <c r="CB313" i="33" s="1"/>
  <c r="BA312" i="33"/>
  <c r="BA313" i="33" s="1"/>
  <c r="BC312" i="33"/>
  <c r="BC313" i="33" s="1"/>
  <c r="BZ312" i="33"/>
  <c r="BZ313" i="33" s="1"/>
  <c r="BG312" i="33"/>
  <c r="BG313" i="33" s="1"/>
  <c r="BR312" i="33"/>
  <c r="BR313" i="33" s="1"/>
  <c r="AB312" i="33"/>
  <c r="AB313" i="33" s="1"/>
  <c r="AO312" i="33"/>
  <c r="AO313" i="33" s="1"/>
  <c r="AK312" i="33"/>
  <c r="AK313" i="33" s="1"/>
  <c r="Q313" i="33" l="1"/>
  <c r="O312" i="33"/>
  <c r="O313" i="33" l="1"/>
  <c r="BS314" i="33" l="1"/>
  <c r="CJ314" i="33"/>
  <c r="BO314" i="33"/>
  <c r="T314" i="33"/>
  <c r="AM314" i="33"/>
  <c r="CF314" i="33"/>
  <c r="Y314" i="33"/>
  <c r="AH314" i="33"/>
  <c r="BD314" i="33"/>
  <c r="AZ314" i="33"/>
  <c r="CN314" i="33"/>
  <c r="BV314" i="33"/>
  <c r="AW314" i="33"/>
  <c r="BN314" i="33"/>
  <c r="AE314" i="33"/>
  <c r="BL314" i="33"/>
  <c r="AF314" i="33"/>
  <c r="S314" i="33"/>
  <c r="AP314" i="33"/>
  <c r="BE314" i="33"/>
  <c r="X314" i="33"/>
  <c r="CG314" i="33"/>
  <c r="BH314" i="33"/>
  <c r="CR314" i="33"/>
  <c r="CC314" i="33"/>
  <c r="BW314" i="33"/>
  <c r="BF314" i="33"/>
  <c r="AR314" i="33"/>
  <c r="AK314" i="33"/>
  <c r="CL314" i="33"/>
  <c r="BA314" i="33"/>
  <c r="AS314" i="33"/>
  <c r="CK314" i="33"/>
  <c r="AC314" i="33"/>
  <c r="AA314" i="33"/>
  <c r="AB314" i="33"/>
  <c r="BZ314" i="33"/>
  <c r="AD314" i="33"/>
  <c r="BT314" i="33"/>
  <c r="CQ314" i="33"/>
  <c r="U314" i="33"/>
  <c r="BX314" i="33"/>
  <c r="AI314" i="33"/>
  <c r="AL314" i="33"/>
  <c r="CP314" i="33"/>
  <c r="AY314" i="33"/>
  <c r="BC314" i="33"/>
  <c r="AO314" i="33"/>
  <c r="CD314" i="33"/>
  <c r="V314" i="33"/>
  <c r="BB314" i="33"/>
  <c r="AU314" i="33"/>
  <c r="AX314" i="33"/>
  <c r="AG314" i="33"/>
  <c r="CI314" i="33"/>
  <c r="W314" i="33"/>
  <c r="CS314" i="33"/>
  <c r="AT314" i="33"/>
  <c r="AQ314" i="33"/>
  <c r="BQ314" i="33"/>
  <c r="BU314" i="33"/>
  <c r="BK314" i="33"/>
  <c r="CM314" i="33"/>
  <c r="BJ314" i="33"/>
  <c r="CE314" i="33"/>
  <c r="BI314" i="33"/>
  <c r="BM314" i="33"/>
  <c r="BY314" i="33"/>
  <c r="BG314" i="33"/>
  <c r="CA314" i="33"/>
  <c r="AN314" i="33"/>
  <c r="AV314" i="33"/>
  <c r="CB314" i="33"/>
  <c r="CO314" i="33"/>
  <c r="BR314" i="33"/>
  <c r="AJ314" i="33"/>
  <c r="BP314" i="33"/>
  <c r="R314" i="33"/>
  <c r="Z314" i="33"/>
  <c r="CH314" i="33"/>
  <c r="Q314" i="33"/>
  <c r="O314" i="33" l="1"/>
  <c r="M314" i="33"/>
  <c r="L314" i="33"/>
  <c r="L315" i="33"/>
  <c r="L313" i="33"/>
  <c r="L312" i="33"/>
  <c r="M312" i="33" l="1"/>
  <c r="F312" i="33" s="1"/>
  <c r="D312" i="33" l="1"/>
  <c r="E312" i="33"/>
  <c r="H317" i="33" l="1"/>
  <c r="H318" i="33" s="1"/>
  <c r="G16" i="33" l="1"/>
  <c r="K317" i="33"/>
  <c r="B324" i="33" s="1"/>
  <c r="H335" i="33"/>
  <c r="E335" i="33" s="1"/>
  <c r="R266" i="33"/>
  <c r="R267" i="33"/>
  <c r="H319" i="33"/>
  <c r="K318" i="33"/>
  <c r="B325" i="33" s="1"/>
  <c r="H336" i="33" l="1"/>
  <c r="H337" i="33" s="1"/>
  <c r="H338" i="33" s="1"/>
  <c r="I331" i="33"/>
  <c r="C17" i="33"/>
  <c r="R268" i="33"/>
  <c r="H320" i="33"/>
  <c r="K319" i="33"/>
  <c r="B17" i="33"/>
  <c r="I330" i="33"/>
  <c r="R269" i="33" l="1"/>
  <c r="K320" i="33"/>
  <c r="CC317" i="33" s="1"/>
  <c r="CC318" i="33" s="1"/>
  <c r="I336" i="33"/>
  <c r="I335" i="33"/>
  <c r="B326" i="33"/>
  <c r="AY317" i="33"/>
  <c r="AY318" i="33" s="1"/>
  <c r="AC317" i="33"/>
  <c r="AC318" i="33" s="1"/>
  <c r="CF317" i="33"/>
  <c r="CF318" i="33" s="1"/>
  <c r="S317" i="33"/>
  <c r="S318" i="33" s="1"/>
  <c r="AO317" i="33"/>
  <c r="AO318" i="33" s="1"/>
  <c r="CS317" i="33"/>
  <c r="CS318" i="33" s="1"/>
  <c r="BL317" i="33"/>
  <c r="BL318" i="33" s="1"/>
  <c r="BK317" i="33" l="1"/>
  <c r="BK318" i="33" s="1"/>
  <c r="BU317" i="33"/>
  <c r="BU318" i="33" s="1"/>
  <c r="CM317" i="33"/>
  <c r="CM318" i="33" s="1"/>
  <c r="BQ317" i="33"/>
  <c r="BQ318" i="33" s="1"/>
  <c r="BH317" i="33"/>
  <c r="BH318" i="33" s="1"/>
  <c r="AF317" i="33"/>
  <c r="AF318" i="33" s="1"/>
  <c r="AX317" i="33"/>
  <c r="AX318" i="33" s="1"/>
  <c r="BP317" i="33"/>
  <c r="BP318" i="33" s="1"/>
  <c r="BR317" i="33"/>
  <c r="BR318" i="33" s="1"/>
  <c r="AG317" i="33"/>
  <c r="AG318" i="33" s="1"/>
  <c r="CK317" i="33"/>
  <c r="CK318" i="33" s="1"/>
  <c r="AR317" i="33"/>
  <c r="AR318" i="33" s="1"/>
  <c r="AA317" i="33"/>
  <c r="AA318" i="33" s="1"/>
  <c r="CA317" i="33"/>
  <c r="CA318" i="33" s="1"/>
  <c r="AK317" i="33"/>
  <c r="AK318" i="33" s="1"/>
  <c r="CQ317" i="33"/>
  <c r="CQ318" i="33" s="1"/>
  <c r="BD317" i="33"/>
  <c r="BD318" i="33" s="1"/>
  <c r="AP317" i="33"/>
  <c r="AP318" i="33" s="1"/>
  <c r="BF317" i="33"/>
  <c r="BF318" i="33" s="1"/>
  <c r="CH317" i="33"/>
  <c r="CH318" i="33" s="1"/>
  <c r="V317" i="33"/>
  <c r="V318" i="33" s="1"/>
  <c r="BZ317" i="33"/>
  <c r="BZ318" i="33" s="1"/>
  <c r="Z317" i="33"/>
  <c r="Z318" i="33" s="1"/>
  <c r="W317" i="33"/>
  <c r="W318" i="33" s="1"/>
  <c r="CI317" i="33"/>
  <c r="CI318" i="33" s="1"/>
  <c r="CN317" i="33"/>
  <c r="CN318" i="33" s="1"/>
  <c r="BT317" i="33"/>
  <c r="BT318" i="33" s="1"/>
  <c r="BE317" i="33"/>
  <c r="BE318" i="33" s="1"/>
  <c r="AB317" i="33"/>
  <c r="AB318" i="33" s="1"/>
  <c r="CR317" i="33"/>
  <c r="CR318" i="33" s="1"/>
  <c r="AJ317" i="33"/>
  <c r="AJ318" i="33" s="1"/>
  <c r="CO317" i="33"/>
  <c r="CO318" i="33" s="1"/>
  <c r="AE317" i="33"/>
  <c r="AE318" i="33" s="1"/>
  <c r="AL317" i="33"/>
  <c r="AL318" i="33" s="1"/>
  <c r="CL317" i="33"/>
  <c r="CL318" i="33" s="1"/>
  <c r="BG317" i="33"/>
  <c r="BG318" i="33" s="1"/>
  <c r="BI317" i="33"/>
  <c r="BI318" i="33" s="1"/>
  <c r="BM317" i="33"/>
  <c r="BM318" i="33" s="1"/>
  <c r="R317" i="33"/>
  <c r="R318" i="33" s="1"/>
  <c r="I341" i="33"/>
  <c r="I332" i="33"/>
  <c r="D17" i="33"/>
  <c r="B327" i="33"/>
  <c r="AY324" i="33" s="1"/>
  <c r="AY325" i="33" s="1"/>
  <c r="CB317" i="33"/>
  <c r="CB318" i="33" s="1"/>
  <c r="BO317" i="33"/>
  <c r="BO318" i="33" s="1"/>
  <c r="AV317" i="33"/>
  <c r="AV318" i="33" s="1"/>
  <c r="BY317" i="33"/>
  <c r="BY318" i="33" s="1"/>
  <c r="AS317" i="33"/>
  <c r="AS318" i="33" s="1"/>
  <c r="AT317" i="33"/>
  <c r="AT318" i="33" s="1"/>
  <c r="CG317" i="33"/>
  <c r="CG318" i="33" s="1"/>
  <c r="AI317" i="33"/>
  <c r="AI318" i="33" s="1"/>
  <c r="U317" i="33"/>
  <c r="U318" i="33" s="1"/>
  <c r="CP317" i="33"/>
  <c r="CP318" i="33" s="1"/>
  <c r="BS317" i="33"/>
  <c r="BS318" i="33" s="1"/>
  <c r="BA317" i="33"/>
  <c r="BA318" i="33" s="1"/>
  <c r="T317" i="33"/>
  <c r="T318" i="33" s="1"/>
  <c r="Y317" i="33"/>
  <c r="Y318" i="33" s="1"/>
  <c r="BW317" i="33"/>
  <c r="BW318" i="33" s="1"/>
  <c r="AN317" i="33"/>
  <c r="AN318" i="33" s="1"/>
  <c r="AQ317" i="33"/>
  <c r="AQ318" i="33" s="1"/>
  <c r="CD317" i="33"/>
  <c r="CD318" i="33" s="1"/>
  <c r="BN317" i="33"/>
  <c r="BN318" i="33" s="1"/>
  <c r="AZ317" i="33"/>
  <c r="AZ318" i="33" s="1"/>
  <c r="Q317" i="33"/>
  <c r="X317" i="33"/>
  <c r="X318" i="33" s="1"/>
  <c r="AM317" i="33"/>
  <c r="AM318" i="33" s="1"/>
  <c r="AW317" i="33"/>
  <c r="AW318" i="33" s="1"/>
  <c r="AD317" i="33"/>
  <c r="AD318" i="33" s="1"/>
  <c r="BB317" i="33"/>
  <c r="BB318" i="33" s="1"/>
  <c r="CE317" i="33"/>
  <c r="CE318" i="33" s="1"/>
  <c r="AH317" i="33"/>
  <c r="AH318" i="33" s="1"/>
  <c r="AU317" i="33"/>
  <c r="AU318" i="33" s="1"/>
  <c r="CJ317" i="33"/>
  <c r="CJ318" i="33" s="1"/>
  <c r="I340" i="33"/>
  <c r="BC317" i="33"/>
  <c r="BC318" i="33" s="1"/>
  <c r="BV317" i="33"/>
  <c r="BV318" i="33" s="1"/>
  <c r="BJ317" i="33"/>
  <c r="BJ318" i="33" s="1"/>
  <c r="BX317" i="33"/>
  <c r="BX318" i="33" s="1"/>
  <c r="AG324" i="33" l="1"/>
  <c r="AG325" i="33" s="1"/>
  <c r="BW324" i="33"/>
  <c r="BW325" i="33" s="1"/>
  <c r="AO324" i="33"/>
  <c r="AO325" i="33" s="1"/>
  <c r="AX324" i="33"/>
  <c r="AX325" i="33" s="1"/>
  <c r="AE324" i="33"/>
  <c r="AE325" i="33" s="1"/>
  <c r="CK324" i="33"/>
  <c r="CK325" i="33" s="1"/>
  <c r="BH324" i="33"/>
  <c r="BH325" i="33" s="1"/>
  <c r="BB324" i="33"/>
  <c r="BB325" i="33" s="1"/>
  <c r="CQ324" i="33"/>
  <c r="CQ325" i="33" s="1"/>
  <c r="AH324" i="33"/>
  <c r="AH325" i="33" s="1"/>
  <c r="AR324" i="33"/>
  <c r="AR325" i="33" s="1"/>
  <c r="CC324" i="33"/>
  <c r="CC325" i="33" s="1"/>
  <c r="BV324" i="33"/>
  <c r="BV325" i="33" s="1"/>
  <c r="BS324" i="33"/>
  <c r="BS325" i="33" s="1"/>
  <c r="CD324" i="33"/>
  <c r="CD325" i="33" s="1"/>
  <c r="CJ324" i="33"/>
  <c r="CJ325" i="33" s="1"/>
  <c r="DA324" i="33"/>
  <c r="DA325" i="33" s="1"/>
  <c r="CV324" i="33"/>
  <c r="CV325" i="33" s="1"/>
  <c r="CN324" i="33"/>
  <c r="CN325" i="33" s="1"/>
  <c r="DG324" i="33"/>
  <c r="DG325" i="33" s="1"/>
  <c r="BJ324" i="33"/>
  <c r="BJ325" i="33" s="1"/>
  <c r="BT324" i="33"/>
  <c r="BT325" i="33" s="1"/>
  <c r="CM324" i="33"/>
  <c r="CM325" i="33" s="1"/>
  <c r="CB324" i="33"/>
  <c r="CB325" i="33" s="1"/>
  <c r="AM324" i="33"/>
  <c r="AM325" i="33" s="1"/>
  <c r="DE324" i="33"/>
  <c r="DE325" i="33" s="1"/>
  <c r="CL324" i="33"/>
  <c r="CL325" i="33" s="1"/>
  <c r="AW324" i="33"/>
  <c r="AW325" i="33" s="1"/>
  <c r="CR324" i="33"/>
  <c r="CR325" i="33" s="1"/>
  <c r="AS324" i="33"/>
  <c r="AS325" i="33" s="1"/>
  <c r="CT324" i="33"/>
  <c r="CT325" i="33" s="1"/>
  <c r="AQ324" i="33"/>
  <c r="AQ325" i="33" s="1"/>
  <c r="BI324" i="33"/>
  <c r="BI325" i="33" s="1"/>
  <c r="DF324" i="33"/>
  <c r="DF325" i="33" s="1"/>
  <c r="BP324" i="33"/>
  <c r="BP325" i="33" s="1"/>
  <c r="DD324" i="33"/>
  <c r="DD325" i="33" s="1"/>
  <c r="AF324" i="33"/>
  <c r="AF325" i="33" s="1"/>
  <c r="BR324" i="33"/>
  <c r="BR325" i="33" s="1"/>
  <c r="CZ324" i="33"/>
  <c r="CZ325" i="33" s="1"/>
  <c r="AP324" i="33"/>
  <c r="AP325" i="33" s="1"/>
  <c r="CA324" i="33"/>
  <c r="CA325" i="33" s="1"/>
  <c r="AV324" i="33"/>
  <c r="AV325" i="33" s="1"/>
  <c r="CF324" i="33"/>
  <c r="CF325" i="33" s="1"/>
  <c r="CG324" i="33"/>
  <c r="CG325" i="33" s="1"/>
  <c r="BD324" i="33"/>
  <c r="BD325" i="33" s="1"/>
  <c r="AN324" i="33"/>
  <c r="AN325" i="33" s="1"/>
  <c r="BL324" i="33"/>
  <c r="BL325" i="33" s="1"/>
  <c r="BN324" i="33"/>
  <c r="BN325" i="33" s="1"/>
  <c r="BY324" i="33"/>
  <c r="BY325" i="33" s="1"/>
  <c r="AL324" i="33"/>
  <c r="AL325" i="33" s="1"/>
  <c r="BM324" i="33"/>
  <c r="BM325" i="33" s="1"/>
  <c r="CS324" i="33"/>
  <c r="CS325" i="33" s="1"/>
  <c r="I346" i="33"/>
  <c r="I337" i="33"/>
  <c r="E17" i="33"/>
  <c r="I333" i="33"/>
  <c r="BF324" i="33"/>
  <c r="BF325" i="33" s="1"/>
  <c r="DC324" i="33"/>
  <c r="DC325" i="33" s="1"/>
  <c r="BG324" i="33"/>
  <c r="BG325" i="33" s="1"/>
  <c r="CX324" i="33"/>
  <c r="CX325" i="33" s="1"/>
  <c r="BX324" i="33"/>
  <c r="BX325" i="33" s="1"/>
  <c r="BK324" i="33"/>
  <c r="BK325" i="33" s="1"/>
  <c r="AI324" i="33"/>
  <c r="AI325" i="33" s="1"/>
  <c r="CH324" i="33"/>
  <c r="CH325" i="33" s="1"/>
  <c r="AJ324" i="33"/>
  <c r="AJ325" i="33" s="1"/>
  <c r="BE324" i="33"/>
  <c r="BE325" i="33" s="1"/>
  <c r="I345" i="33"/>
  <c r="BA324" i="33"/>
  <c r="BA325" i="33" s="1"/>
  <c r="BU324" i="33"/>
  <c r="BU325" i="33" s="1"/>
  <c r="BO324" i="33"/>
  <c r="BO325" i="33" s="1"/>
  <c r="CE324" i="33"/>
  <c r="CE325" i="33" s="1"/>
  <c r="CW324" i="33"/>
  <c r="CW325" i="33" s="1"/>
  <c r="CY324" i="33"/>
  <c r="CY325" i="33" s="1"/>
  <c r="BZ324" i="33"/>
  <c r="BZ325" i="33" s="1"/>
  <c r="O317" i="33"/>
  <c r="Q318" i="33"/>
  <c r="CI324" i="33"/>
  <c r="CI325" i="33" s="1"/>
  <c r="DB324" i="33"/>
  <c r="DB325" i="33" s="1"/>
  <c r="AZ324" i="33"/>
  <c r="AZ325" i="33" s="1"/>
  <c r="AU324" i="33"/>
  <c r="AU325" i="33" s="1"/>
  <c r="CU324" i="33"/>
  <c r="CU325" i="33" s="1"/>
  <c r="CP324" i="33"/>
  <c r="CP325" i="33" s="1"/>
  <c r="BQ324" i="33"/>
  <c r="BQ325" i="33" s="1"/>
  <c r="BC324" i="33"/>
  <c r="BC325" i="33" s="1"/>
  <c r="AK324" i="33"/>
  <c r="AK325" i="33" s="1"/>
  <c r="AT324" i="33"/>
  <c r="AT325" i="33" s="1"/>
  <c r="CO324" i="33"/>
  <c r="CO325" i="33" s="1"/>
  <c r="AC325" i="33" l="1"/>
  <c r="BZ326" i="33" s="1"/>
  <c r="I342" i="33"/>
  <c r="I338" i="33"/>
  <c r="AC324" i="33"/>
  <c r="O318" i="33"/>
  <c r="I351" i="33"/>
  <c r="I350" i="33"/>
  <c r="CP326" i="33" l="1"/>
  <c r="BX326" i="33"/>
  <c r="CC319" i="33"/>
  <c r="V319" i="33"/>
  <c r="AC319" i="33"/>
  <c r="CK319" i="33"/>
  <c r="AJ319" i="33"/>
  <c r="Z319" i="33"/>
  <c r="S319" i="33"/>
  <c r="BE319" i="33"/>
  <c r="BD319" i="33"/>
  <c r="BF319" i="33"/>
  <c r="CF319" i="33"/>
  <c r="BL319" i="33"/>
  <c r="BZ319" i="33"/>
  <c r="BH319" i="33"/>
  <c r="AY319" i="33"/>
  <c r="CM319" i="33"/>
  <c r="CH319" i="33"/>
  <c r="AX319" i="33"/>
  <c r="CQ319" i="33"/>
  <c r="AR319" i="33"/>
  <c r="BU319" i="33"/>
  <c r="CO319" i="33"/>
  <c r="BR319" i="33"/>
  <c r="BP319" i="33"/>
  <c r="AA319" i="33"/>
  <c r="BT319" i="33"/>
  <c r="CS319" i="33"/>
  <c r="AG319" i="33"/>
  <c r="AP319" i="33"/>
  <c r="AB319" i="33"/>
  <c r="CI319" i="33"/>
  <c r="AE319" i="33"/>
  <c r="CR319" i="33"/>
  <c r="CN319" i="33"/>
  <c r="W319" i="33"/>
  <c r="AK319" i="33"/>
  <c r="AL319" i="33"/>
  <c r="AF319" i="33"/>
  <c r="BQ319" i="33"/>
  <c r="BK319" i="33"/>
  <c r="CA319" i="33"/>
  <c r="AO319" i="33"/>
  <c r="BC319" i="33"/>
  <c r="AW319" i="33"/>
  <c r="BS319" i="33"/>
  <c r="AM319" i="33"/>
  <c r="BY319" i="33"/>
  <c r="AZ319" i="33"/>
  <c r="U319" i="33"/>
  <c r="R319" i="33"/>
  <c r="AU319" i="33"/>
  <c r="AS319" i="33"/>
  <c r="BA319" i="33"/>
  <c r="CL319" i="33"/>
  <c r="AN319" i="33"/>
  <c r="BN319" i="33"/>
  <c r="BJ319" i="33"/>
  <c r="BM319" i="33"/>
  <c r="X319" i="33"/>
  <c r="AT319" i="33"/>
  <c r="CD319" i="33"/>
  <c r="AV319" i="33"/>
  <c r="CE319" i="33"/>
  <c r="AQ319" i="33"/>
  <c r="CP319" i="33"/>
  <c r="AI319" i="33"/>
  <c r="BW319" i="33"/>
  <c r="CJ319" i="33"/>
  <c r="CG319" i="33"/>
  <c r="BB319" i="33"/>
  <c r="Y319" i="33"/>
  <c r="AH319" i="33"/>
  <c r="T319" i="33"/>
  <c r="BX319" i="33"/>
  <c r="CB319" i="33"/>
  <c r="BO319" i="33"/>
  <c r="BI319" i="33"/>
  <c r="AD319" i="33"/>
  <c r="BG319" i="33"/>
  <c r="BV319" i="33"/>
  <c r="I356" i="33"/>
  <c r="AJ326" i="33"/>
  <c r="BK326" i="33"/>
  <c r="AK326" i="33"/>
  <c r="AY326" i="33"/>
  <c r="BV326" i="33"/>
  <c r="AN326" i="33"/>
  <c r="CQ326" i="33"/>
  <c r="AX326" i="33"/>
  <c r="DA326" i="33"/>
  <c r="DF326" i="33"/>
  <c r="AW326" i="33"/>
  <c r="BT326" i="33"/>
  <c r="CC326" i="33"/>
  <c r="CR326" i="33"/>
  <c r="AG326" i="33"/>
  <c r="CM326" i="33"/>
  <c r="BD326" i="33"/>
  <c r="BI326" i="33"/>
  <c r="AQ326" i="33"/>
  <c r="CB326" i="33"/>
  <c r="BB326" i="33"/>
  <c r="BR326" i="33"/>
  <c r="DE326" i="33"/>
  <c r="CN326" i="33"/>
  <c r="BN326" i="33"/>
  <c r="CA326" i="33"/>
  <c r="CD326" i="33"/>
  <c r="CV326" i="33"/>
  <c r="AM326" i="33"/>
  <c r="AR326" i="33"/>
  <c r="BP326" i="33"/>
  <c r="AP326" i="33"/>
  <c r="AF326" i="33"/>
  <c r="CJ326" i="33"/>
  <c r="AV326" i="33"/>
  <c r="CL326" i="33"/>
  <c r="DD326" i="33"/>
  <c r="BW326" i="33"/>
  <c r="AH326" i="33"/>
  <c r="AS326" i="33"/>
  <c r="BH326" i="33"/>
  <c r="CT326" i="33"/>
  <c r="DG326" i="33"/>
  <c r="BS326" i="33"/>
  <c r="BJ326" i="33"/>
  <c r="CG326" i="33"/>
  <c r="CZ326" i="33"/>
  <c r="CK326" i="33"/>
  <c r="AO326" i="33"/>
  <c r="CF326" i="33"/>
  <c r="BL326" i="33"/>
  <c r="BO326" i="33"/>
  <c r="BF326" i="33"/>
  <c r="CS326" i="33"/>
  <c r="BY326" i="33"/>
  <c r="BG326" i="33"/>
  <c r="BM326" i="33"/>
  <c r="I343" i="33"/>
  <c r="CE326" i="33"/>
  <c r="DB326" i="33"/>
  <c r="CI326" i="33"/>
  <c r="AZ326" i="33"/>
  <c r="CH326" i="33"/>
  <c r="CO326" i="33"/>
  <c r="I347" i="33"/>
  <c r="CY326" i="33"/>
  <c r="BE326" i="33"/>
  <c r="AI326" i="33"/>
  <c r="Q319" i="33"/>
  <c r="CW326" i="33"/>
  <c r="CX326" i="33"/>
  <c r="AU326" i="33"/>
  <c r="DC326" i="33"/>
  <c r="BQ326" i="33"/>
  <c r="BC326" i="33"/>
  <c r="I355" i="33"/>
  <c r="BA326" i="33"/>
  <c r="BU326" i="33"/>
  <c r="AL326" i="33"/>
  <c r="CU326" i="33"/>
  <c r="AE326" i="33"/>
  <c r="AT326" i="33"/>
  <c r="I348" i="33" l="1"/>
  <c r="I361" i="33"/>
  <c r="F326" i="33"/>
  <c r="AC326" i="33"/>
  <c r="D326" i="33"/>
  <c r="L332" i="33" s="1"/>
  <c r="D324" i="33"/>
  <c r="D327" i="33"/>
  <c r="L333" i="33" s="1"/>
  <c r="D325" i="33"/>
  <c r="L331" i="33" s="1"/>
  <c r="I352" i="33"/>
  <c r="I360" i="33"/>
  <c r="O319" i="33"/>
  <c r="M319" i="33"/>
  <c r="L319" i="33"/>
  <c r="P268" i="33" s="1"/>
  <c r="T268" i="33" s="1"/>
  <c r="L320" i="33"/>
  <c r="P269" i="33" s="1"/>
  <c r="T269" i="33" s="1"/>
  <c r="L318" i="33"/>
  <c r="P267" i="33" s="1"/>
  <c r="T267" i="33" s="1"/>
  <c r="L317" i="33"/>
  <c r="L330" i="33" l="1"/>
  <c r="F324" i="33"/>
  <c r="H17" i="33" s="1"/>
  <c r="I365" i="33"/>
  <c r="M317" i="33"/>
  <c r="P266" i="33"/>
  <c r="T266" i="33" s="1"/>
  <c r="I357" i="33"/>
  <c r="I366" i="33"/>
  <c r="F17" i="33"/>
  <c r="M332" i="33"/>
  <c r="I353" i="33"/>
  <c r="I362" i="33" l="1"/>
  <c r="I358" i="33"/>
  <c r="V266" i="33" a="1"/>
  <c r="I370" i="33"/>
  <c r="F317" i="33"/>
  <c r="D317" i="33"/>
  <c r="E317" i="33"/>
  <c r="I371" i="33"/>
  <c r="I375" i="33" l="1"/>
  <c r="V266" i="33"/>
  <c r="V267" i="33"/>
  <c r="V268" i="33"/>
  <c r="V269" i="33"/>
  <c r="I363" i="33"/>
  <c r="I367" i="33"/>
  <c r="I376" i="33"/>
  <c r="X266" i="33" l="1" a="1"/>
  <c r="X266" i="33" s="1"/>
  <c r="H324" i="33" s="1"/>
  <c r="I368" i="33"/>
  <c r="I372" i="33"/>
  <c r="Y266" i="33" l="1"/>
  <c r="I324" i="33" s="1"/>
  <c r="AA266" i="33"/>
  <c r="K324" i="33" s="1"/>
  <c r="Z269" i="33"/>
  <c r="J327" i="33" s="1"/>
  <c r="AA267" i="33"/>
  <c r="K325" i="33" s="1"/>
  <c r="X269" i="33"/>
  <c r="H327" i="33" s="1"/>
  <c r="Z268" i="33"/>
  <c r="J326" i="33" s="1"/>
  <c r="Z266" i="33"/>
  <c r="J324" i="33" s="1"/>
  <c r="AA269" i="33"/>
  <c r="K327" i="33" s="1"/>
  <c r="AA268" i="33"/>
  <c r="K326" i="33" s="1"/>
  <c r="Y268" i="33"/>
  <c r="I326" i="33" s="1"/>
  <c r="Z267" i="33"/>
  <c r="J325" i="33" s="1"/>
  <c r="X268" i="33"/>
  <c r="H326" i="33" s="1"/>
  <c r="Y267" i="33"/>
  <c r="I325" i="33" s="1"/>
  <c r="X267" i="33"/>
  <c r="H325" i="33" s="1"/>
  <c r="Y269" i="33"/>
  <c r="I327" i="33" s="1"/>
  <c r="I377" i="33"/>
  <c r="I373" i="33"/>
  <c r="M324" i="33" l="1" a="1"/>
  <c r="M327" i="33" s="1"/>
  <c r="I378" i="33"/>
  <c r="M326" i="33" l="1"/>
  <c r="M325" i="33"/>
  <c r="M324" i="33"/>
  <c r="N326" i="33" l="1"/>
  <c r="N325" i="33"/>
  <c r="N327" i="33"/>
  <c r="N324" i="33"/>
  <c r="J331" i="33" l="1"/>
  <c r="J336" i="33" s="1"/>
  <c r="J330" i="33"/>
  <c r="J335" i="33" s="1"/>
  <c r="J333" i="33"/>
  <c r="J332" i="33"/>
  <c r="K332" i="33" s="1"/>
  <c r="J337" i="33" l="1"/>
  <c r="K337" i="33" s="1"/>
  <c r="K330" i="33"/>
  <c r="K331" i="33"/>
  <c r="M330" i="33"/>
  <c r="J338" i="33"/>
  <c r="K338" i="33" s="1"/>
  <c r="K333" i="33"/>
  <c r="J341" i="33"/>
  <c r="K336" i="33"/>
  <c r="J340" i="33"/>
  <c r="K335" i="33"/>
  <c r="J342" i="33" l="1"/>
  <c r="J347" i="33" s="1"/>
  <c r="J343" i="33"/>
  <c r="J348" i="33" s="1"/>
  <c r="J346" i="33"/>
  <c r="J345" i="33"/>
  <c r="S335" i="33"/>
  <c r="S336" i="33" s="1"/>
  <c r="T335" i="33"/>
  <c r="T336" i="33" s="1"/>
  <c r="AB335" i="33"/>
  <c r="AB336" i="33" s="1"/>
  <c r="AJ335" i="33"/>
  <c r="AJ336" i="33" s="1"/>
  <c r="AR335" i="33"/>
  <c r="AR336" i="33" s="1"/>
  <c r="AZ335" i="33"/>
  <c r="AZ336" i="33" s="1"/>
  <c r="BH335" i="33"/>
  <c r="BH336" i="33" s="1"/>
  <c r="BP335" i="33"/>
  <c r="BP336" i="33" s="1"/>
  <c r="BX335" i="33"/>
  <c r="BX336" i="33" s="1"/>
  <c r="CF335" i="33"/>
  <c r="CF336" i="33" s="1"/>
  <c r="CN335" i="33"/>
  <c r="CN336" i="33" s="1"/>
  <c r="W335" i="33"/>
  <c r="W336" i="33" s="1"/>
  <c r="AE335" i="33"/>
  <c r="AE336" i="33" s="1"/>
  <c r="AM335" i="33"/>
  <c r="AM336" i="33" s="1"/>
  <c r="AU335" i="33"/>
  <c r="AU336" i="33" s="1"/>
  <c r="BC335" i="33"/>
  <c r="BC336" i="33" s="1"/>
  <c r="BK335" i="33"/>
  <c r="BK336" i="33" s="1"/>
  <c r="V335" i="33"/>
  <c r="V336" i="33" s="1"/>
  <c r="AG335" i="33"/>
  <c r="AG336" i="33" s="1"/>
  <c r="AQ335" i="33"/>
  <c r="AQ336" i="33" s="1"/>
  <c r="BB335" i="33"/>
  <c r="BB336" i="33" s="1"/>
  <c r="BM335" i="33"/>
  <c r="BM336" i="33" s="1"/>
  <c r="BV335" i="33"/>
  <c r="BV336" i="33" s="1"/>
  <c r="CE335" i="33"/>
  <c r="CE336" i="33" s="1"/>
  <c r="CO335" i="33"/>
  <c r="CO336" i="33" s="1"/>
  <c r="X335" i="33"/>
  <c r="X336" i="33" s="1"/>
  <c r="AH335" i="33"/>
  <c r="AH336" i="33" s="1"/>
  <c r="AS335" i="33"/>
  <c r="AS336" i="33" s="1"/>
  <c r="BD335" i="33"/>
  <c r="BD336" i="33" s="1"/>
  <c r="BN335" i="33"/>
  <c r="BN336" i="33" s="1"/>
  <c r="BW335" i="33"/>
  <c r="BW336" i="33" s="1"/>
  <c r="CG335" i="33"/>
  <c r="CG336" i="33" s="1"/>
  <c r="CP335" i="33"/>
  <c r="CP336" i="33" s="1"/>
  <c r="Q335" i="33"/>
  <c r="AC335" i="33"/>
  <c r="AC336" i="33" s="1"/>
  <c r="AN335" i="33"/>
  <c r="AN336" i="33" s="1"/>
  <c r="AX335" i="33"/>
  <c r="AX336" i="33" s="1"/>
  <c r="BI335" i="33"/>
  <c r="BI336" i="33" s="1"/>
  <c r="BS335" i="33"/>
  <c r="BS336" i="33" s="1"/>
  <c r="CB335" i="33"/>
  <c r="CB336" i="33" s="1"/>
  <c r="CK335" i="33"/>
  <c r="CK336" i="33" s="1"/>
  <c r="AD335" i="33"/>
  <c r="AD336" i="33" s="1"/>
  <c r="AV335" i="33"/>
  <c r="AV336" i="33" s="1"/>
  <c r="BL335" i="33"/>
  <c r="BL336" i="33" s="1"/>
  <c r="CA335" i="33"/>
  <c r="CA336" i="33" s="1"/>
  <c r="CQ335" i="33"/>
  <c r="CQ336" i="33" s="1"/>
  <c r="AF335" i="33"/>
  <c r="AF336" i="33" s="1"/>
  <c r="AW335" i="33"/>
  <c r="AW336" i="33" s="1"/>
  <c r="BO335" i="33"/>
  <c r="BO336" i="33" s="1"/>
  <c r="CC335" i="33"/>
  <c r="CC336" i="33" s="1"/>
  <c r="CR335" i="33"/>
  <c r="CR336" i="33" s="1"/>
  <c r="AI335" i="33"/>
  <c r="AI336" i="33" s="1"/>
  <c r="AY335" i="33"/>
  <c r="AY336" i="33" s="1"/>
  <c r="BQ335" i="33"/>
  <c r="BQ336" i="33" s="1"/>
  <c r="CD335" i="33"/>
  <c r="CD336" i="33" s="1"/>
  <c r="CS335" i="33"/>
  <c r="CS336" i="33" s="1"/>
  <c r="R335" i="33"/>
  <c r="R336" i="33" s="1"/>
  <c r="AK335" i="33"/>
  <c r="AK336" i="33" s="1"/>
  <c r="BA335" i="33"/>
  <c r="BA336" i="33" s="1"/>
  <c r="BR335" i="33"/>
  <c r="BR336" i="33" s="1"/>
  <c r="CH335" i="33"/>
  <c r="CH336" i="33" s="1"/>
  <c r="AO335" i="33"/>
  <c r="AO336" i="33" s="1"/>
  <c r="BU335" i="33"/>
  <c r="BU336" i="33" s="1"/>
  <c r="AP335" i="33"/>
  <c r="AP336" i="33" s="1"/>
  <c r="BY335" i="33"/>
  <c r="BY336" i="33" s="1"/>
  <c r="AT335" i="33"/>
  <c r="AT336" i="33" s="1"/>
  <c r="BZ335" i="33"/>
  <c r="BZ336" i="33" s="1"/>
  <c r="U335" i="33"/>
  <c r="U336" i="33" s="1"/>
  <c r="BE335" i="33"/>
  <c r="BE336" i="33" s="1"/>
  <c r="CI335" i="33"/>
  <c r="CI336" i="33" s="1"/>
  <c r="Z335" i="33"/>
  <c r="Z336" i="33" s="1"/>
  <c r="CL335" i="33"/>
  <c r="CL336" i="33" s="1"/>
  <c r="AA335" i="33"/>
  <c r="AA336" i="33" s="1"/>
  <c r="CM335" i="33"/>
  <c r="CM336" i="33" s="1"/>
  <c r="AL335" i="33"/>
  <c r="AL336" i="33" s="1"/>
  <c r="BG335" i="33"/>
  <c r="BG336" i="33" s="1"/>
  <c r="BJ335" i="33"/>
  <c r="BJ336" i="33" s="1"/>
  <c r="BT335" i="33"/>
  <c r="BT336" i="33" s="1"/>
  <c r="CJ335" i="33"/>
  <c r="CJ336" i="33" s="1"/>
  <c r="BF335" i="33"/>
  <c r="BF336" i="33" s="1"/>
  <c r="Y335" i="33"/>
  <c r="Y336" i="33" s="1"/>
  <c r="J352" i="33" l="1"/>
  <c r="J353" i="33"/>
  <c r="O335" i="33"/>
  <c r="Q336" i="33"/>
  <c r="J350" i="33"/>
  <c r="J351" i="33"/>
  <c r="J355" i="33" l="1"/>
  <c r="J358" i="33"/>
  <c r="J356" i="33"/>
  <c r="O336" i="33"/>
  <c r="J357" i="33"/>
  <c r="BY337" i="33" l="1"/>
  <c r="S337" i="33"/>
  <c r="CD337" i="33"/>
  <c r="CL337" i="33"/>
  <c r="BQ337" i="33"/>
  <c r="AS337" i="33"/>
  <c r="CH337" i="33"/>
  <c r="CQ337" i="33"/>
  <c r="BZ337" i="33"/>
  <c r="AQ337" i="33"/>
  <c r="CG337" i="33"/>
  <c r="CE337" i="33"/>
  <c r="AX337" i="33"/>
  <c r="CF337" i="33"/>
  <c r="BC337" i="33"/>
  <c r="BP337" i="33"/>
  <c r="BD337" i="33"/>
  <c r="CN337" i="33"/>
  <c r="BF337" i="33"/>
  <c r="AT337" i="33"/>
  <c r="CM337" i="33"/>
  <c r="AE337" i="33"/>
  <c r="AK337" i="33"/>
  <c r="R337" i="33"/>
  <c r="BG337" i="33"/>
  <c r="AP337" i="33"/>
  <c r="AF337" i="33"/>
  <c r="U337" i="33"/>
  <c r="CS337" i="33"/>
  <c r="AY337" i="33"/>
  <c r="V337" i="33"/>
  <c r="W337" i="33"/>
  <c r="AG337" i="33"/>
  <c r="CP337" i="33"/>
  <c r="BV337" i="33"/>
  <c r="BM337" i="33"/>
  <c r="AC337" i="33"/>
  <c r="CJ337" i="33"/>
  <c r="BT337" i="33"/>
  <c r="BB337" i="33"/>
  <c r="BK337" i="33"/>
  <c r="BH337" i="33"/>
  <c r="BJ337" i="33"/>
  <c r="AA337" i="33"/>
  <c r="AD337" i="33"/>
  <c r="BR337" i="33"/>
  <c r="AI337" i="33"/>
  <c r="X337" i="33"/>
  <c r="BO337" i="33"/>
  <c r="BL337" i="33"/>
  <c r="AW337" i="33"/>
  <c r="BS337" i="33"/>
  <c r="AN337" i="33"/>
  <c r="CB337" i="33"/>
  <c r="BI337" i="33"/>
  <c r="AV337" i="33"/>
  <c r="CA337" i="33"/>
  <c r="CK337" i="33"/>
  <c r="BW337" i="33"/>
  <c r="BN337" i="33"/>
  <c r="AL337" i="33"/>
  <c r="CR337" i="33"/>
  <c r="BA337" i="33"/>
  <c r="CC337" i="33"/>
  <c r="T337" i="33"/>
  <c r="AU337" i="33"/>
  <c r="AM337" i="33"/>
  <c r="AB337" i="33"/>
  <c r="Z337" i="33"/>
  <c r="AZ337" i="33"/>
  <c r="BE337" i="33"/>
  <c r="AJ337" i="33"/>
  <c r="CO337" i="33"/>
  <c r="AH337" i="33"/>
  <c r="Y337" i="33"/>
  <c r="CI337" i="33"/>
  <c r="BX337" i="33"/>
  <c r="BU337" i="33"/>
  <c r="AO337" i="33"/>
  <c r="AR337" i="33"/>
  <c r="J361" i="33"/>
  <c r="Q337" i="33"/>
  <c r="J363" i="33"/>
  <c r="J362" i="33"/>
  <c r="J360" i="33"/>
  <c r="J367" i="33" l="1"/>
  <c r="M337" i="33"/>
  <c r="O337" i="33"/>
  <c r="L335" i="33"/>
  <c r="L337" i="33"/>
  <c r="L336" i="33"/>
  <c r="L338" i="33"/>
  <c r="J365" i="33"/>
  <c r="J368" i="33"/>
  <c r="J366" i="33"/>
  <c r="M335" i="33" l="1"/>
  <c r="F335" i="33" s="1"/>
  <c r="J371" i="33"/>
  <c r="J373" i="33"/>
  <c r="J370" i="33"/>
  <c r="J372" i="33"/>
  <c r="H340" i="33" l="1"/>
  <c r="J377" i="33"/>
  <c r="J375" i="33"/>
  <c r="J378" i="33"/>
  <c r="J376" i="33"/>
  <c r="H341" i="33" l="1"/>
  <c r="K340" i="33"/>
  <c r="H342" i="33" l="1"/>
  <c r="K341" i="33"/>
  <c r="H343" i="33" l="1"/>
  <c r="K343" i="33" s="1"/>
  <c r="K342" i="33"/>
  <c r="BO340" i="33" l="1"/>
  <c r="BO341" i="33" s="1"/>
  <c r="BB340" i="33"/>
  <c r="BB341" i="33" s="1"/>
  <c r="AL340" i="33"/>
  <c r="AL341" i="33" s="1"/>
  <c r="AT340" i="33"/>
  <c r="AT341" i="33" s="1"/>
  <c r="AF340" i="33"/>
  <c r="AF341" i="33" s="1"/>
  <c r="BJ340" i="33"/>
  <c r="BJ341" i="33" s="1"/>
  <c r="CN340" i="33"/>
  <c r="CN341" i="33" s="1"/>
  <c r="CK340" i="33"/>
  <c r="CK341" i="33" s="1"/>
  <c r="BS340" i="33"/>
  <c r="BS341" i="33" s="1"/>
  <c r="U340" i="33"/>
  <c r="U341" i="33" s="1"/>
  <c r="BN340" i="33"/>
  <c r="BN341" i="33" s="1"/>
  <c r="X340" i="33"/>
  <c r="X341" i="33" s="1"/>
  <c r="BZ340" i="33"/>
  <c r="BZ341" i="33" s="1"/>
  <c r="AS340" i="33"/>
  <c r="AS341" i="33" s="1"/>
  <c r="BC340" i="33"/>
  <c r="BC341" i="33" s="1"/>
  <c r="BE340" i="33"/>
  <c r="BE341" i="33" s="1"/>
  <c r="BX340" i="33"/>
  <c r="BX341" i="33" s="1"/>
  <c r="BK340" i="33"/>
  <c r="BK341" i="33" s="1"/>
  <c r="AU340" i="33"/>
  <c r="AU341" i="33" s="1"/>
  <c r="BA340" i="33"/>
  <c r="BA341" i="33" s="1"/>
  <c r="AM340" i="33"/>
  <c r="AM341" i="33" s="1"/>
  <c r="CF340" i="33"/>
  <c r="CF341" i="33" s="1"/>
  <c r="AB340" i="33"/>
  <c r="AB341" i="33" s="1"/>
  <c r="T340" i="33"/>
  <c r="T341" i="33" s="1"/>
  <c r="AY340" i="33"/>
  <c r="AY341" i="33" s="1"/>
  <c r="AZ340" i="33"/>
  <c r="AZ341" i="33" s="1"/>
  <c r="Z340" i="33"/>
  <c r="Z341" i="33" s="1"/>
  <c r="BY340" i="33"/>
  <c r="BY341" i="33" s="1"/>
  <c r="BP340" i="33"/>
  <c r="BP341" i="33" s="1"/>
  <c r="AA340" i="33"/>
  <c r="AA341" i="33" s="1"/>
  <c r="BL340" i="33"/>
  <c r="BL341" i="33" s="1"/>
  <c r="CS340" i="33"/>
  <c r="CS341" i="33" s="1"/>
  <c r="AJ340" i="33"/>
  <c r="AJ341" i="33" s="1"/>
  <c r="CJ340" i="33"/>
  <c r="CJ341" i="33" s="1"/>
  <c r="AO340" i="33"/>
  <c r="AO341" i="33" s="1"/>
  <c r="CP340" i="33"/>
  <c r="CP341" i="33" s="1"/>
  <c r="CO340" i="33"/>
  <c r="CO341" i="33" s="1"/>
  <c r="CG340" i="33"/>
  <c r="CG341" i="33" s="1"/>
  <c r="Q340" i="33"/>
  <c r="CC340" i="33"/>
  <c r="CC341" i="33" s="1"/>
  <c r="BT340" i="33"/>
  <c r="BT341" i="33" s="1"/>
  <c r="BD340" i="33"/>
  <c r="BD341" i="33" s="1"/>
  <c r="BH340" i="33"/>
  <c r="BH341" i="33" s="1"/>
  <c r="BQ340" i="33"/>
  <c r="BQ341" i="33" s="1"/>
  <c r="S340" i="33"/>
  <c r="S341" i="33" s="1"/>
  <c r="AQ340" i="33"/>
  <c r="AQ341" i="33" s="1"/>
  <c r="AX340" i="33"/>
  <c r="AX341" i="33" s="1"/>
  <c r="CB340" i="33"/>
  <c r="CB341" i="33" s="1"/>
  <c r="BM340" i="33"/>
  <c r="BM341" i="33" s="1"/>
  <c r="CL340" i="33"/>
  <c r="CL341" i="33" s="1"/>
  <c r="BI340" i="33"/>
  <c r="BI341" i="33" s="1"/>
  <c r="CE340" i="33"/>
  <c r="CE341" i="33" s="1"/>
  <c r="BU340" i="33"/>
  <c r="BU341" i="33" s="1"/>
  <c r="W340" i="33"/>
  <c r="W341" i="33" s="1"/>
  <c r="AV340" i="33"/>
  <c r="AV341" i="33" s="1"/>
  <c r="AW340" i="33"/>
  <c r="AW341" i="33" s="1"/>
  <c r="R340" i="33"/>
  <c r="R341" i="33" s="1"/>
  <c r="CR340" i="33"/>
  <c r="CR341" i="33" s="1"/>
  <c r="AC340" i="33"/>
  <c r="AC341" i="33" s="1"/>
  <c r="BV340" i="33"/>
  <c r="BV341" i="33" s="1"/>
  <c r="AI340" i="33"/>
  <c r="AI341" i="33" s="1"/>
  <c r="V340" i="33"/>
  <c r="V341" i="33" s="1"/>
  <c r="CH340" i="33"/>
  <c r="CH341" i="33" s="1"/>
  <c r="BR340" i="33"/>
  <c r="BR341" i="33" s="1"/>
  <c r="BW340" i="33"/>
  <c r="BW341" i="33" s="1"/>
  <c r="CM340" i="33"/>
  <c r="CM341" i="33" s="1"/>
  <c r="AH340" i="33"/>
  <c r="AH341" i="33" s="1"/>
  <c r="CI340" i="33"/>
  <c r="CI341" i="33" s="1"/>
  <c r="AK340" i="33"/>
  <c r="AK341" i="33" s="1"/>
  <c r="CD340" i="33"/>
  <c r="CD341" i="33" s="1"/>
  <c r="AR340" i="33"/>
  <c r="AR341" i="33" s="1"/>
  <c r="AE340" i="33"/>
  <c r="AE341" i="33" s="1"/>
  <c r="CQ340" i="33"/>
  <c r="CQ341" i="33" s="1"/>
  <c r="CA340" i="33"/>
  <c r="CA341" i="33" s="1"/>
  <c r="AG340" i="33"/>
  <c r="AG341" i="33" s="1"/>
  <c r="BG340" i="33"/>
  <c r="BG341" i="33" s="1"/>
  <c r="AN340" i="33"/>
  <c r="AN341" i="33" s="1"/>
  <c r="AD340" i="33"/>
  <c r="AD341" i="33" s="1"/>
  <c r="BF340" i="33"/>
  <c r="BF341" i="33" s="1"/>
  <c r="Y340" i="33"/>
  <c r="Y341" i="33" s="1"/>
  <c r="AP340" i="33"/>
  <c r="AP341" i="33" s="1"/>
  <c r="Q341" i="33" l="1"/>
  <c r="O340" i="33"/>
  <c r="O341" i="33" l="1"/>
  <c r="Q342" i="33" s="1"/>
  <c r="AE342" i="33" l="1"/>
  <c r="CF342" i="33"/>
  <c r="CO342" i="33"/>
  <c r="AX342" i="33"/>
  <c r="X342" i="33"/>
  <c r="AU342" i="33"/>
  <c r="CA342" i="33"/>
  <c r="CC342" i="33"/>
  <c r="AS342" i="33"/>
  <c r="BP342" i="33"/>
  <c r="BL342" i="33"/>
  <c r="AG342" i="33"/>
  <c r="BN342" i="33"/>
  <c r="V342" i="33"/>
  <c r="CM342" i="33"/>
  <c r="BB342" i="33"/>
  <c r="BW342" i="33"/>
  <c r="BO342" i="33"/>
  <c r="AV342" i="33"/>
  <c r="BZ342" i="33"/>
  <c r="AC342" i="33"/>
  <c r="CI342" i="33"/>
  <c r="CB342" i="33"/>
  <c r="BR342" i="33"/>
  <c r="CP342" i="33"/>
  <c r="AJ342" i="33"/>
  <c r="BU342" i="33"/>
  <c r="AO342" i="33"/>
  <c r="AZ342" i="33"/>
  <c r="AY342" i="33"/>
  <c r="S342" i="33"/>
  <c r="CK342" i="33"/>
  <c r="BJ342" i="33"/>
  <c r="AM342" i="33"/>
  <c r="CD342" i="33"/>
  <c r="AH342" i="33"/>
  <c r="AL342" i="33"/>
  <c r="AQ342" i="33"/>
  <c r="CR342" i="33"/>
  <c r="Y342" i="33"/>
  <c r="R342" i="33"/>
  <c r="AN342" i="33"/>
  <c r="CG342" i="33"/>
  <c r="AW342" i="33"/>
  <c r="CL342" i="33"/>
  <c r="BM342" i="33"/>
  <c r="BH342" i="33"/>
  <c r="CJ342" i="33"/>
  <c r="W342" i="33"/>
  <c r="BQ342" i="33"/>
  <c r="BA342" i="33"/>
  <c r="CN342" i="33"/>
  <c r="AA342" i="33"/>
  <c r="BY342" i="33"/>
  <c r="AT342" i="33"/>
  <c r="AP342" i="33"/>
  <c r="BC342" i="33"/>
  <c r="CQ342" i="33"/>
  <c r="AB342" i="33"/>
  <c r="AK342" i="33"/>
  <c r="AF342" i="33"/>
  <c r="BG342" i="33"/>
  <c r="BI342" i="33"/>
  <c r="BE342" i="33"/>
  <c r="CE342" i="33"/>
  <c r="BD342" i="33"/>
  <c r="T342" i="33"/>
  <c r="BT342" i="33"/>
  <c r="AD342" i="33"/>
  <c r="AI342" i="33"/>
  <c r="BV342" i="33"/>
  <c r="AR342" i="33"/>
  <c r="CH342" i="33"/>
  <c r="CS342" i="33"/>
  <c r="BF342" i="33"/>
  <c r="Z342" i="33"/>
  <c r="BK342" i="33"/>
  <c r="BX342" i="33"/>
  <c r="U342" i="33"/>
  <c r="BS342" i="33"/>
  <c r="L343" i="33" l="1"/>
  <c r="O342" i="33"/>
  <c r="L342" i="33"/>
  <c r="L341" i="33"/>
  <c r="M342" i="33"/>
  <c r="L340" i="33"/>
  <c r="M340" i="33" l="1"/>
  <c r="F340" i="33" s="1"/>
  <c r="D340" i="33" l="1"/>
  <c r="E340" i="33"/>
  <c r="H345" i="33" l="1"/>
  <c r="H346" i="33" s="1"/>
  <c r="K345" i="33" l="1"/>
  <c r="H347" i="33"/>
  <c r="K346" i="33"/>
  <c r="H348" i="33" l="1"/>
  <c r="K348" i="33" s="1"/>
  <c r="K347" i="33"/>
  <c r="BZ345" i="33" l="1"/>
  <c r="BZ346" i="33" s="1"/>
  <c r="AF345" i="33"/>
  <c r="AF346" i="33" s="1"/>
  <c r="BA345" i="33"/>
  <c r="BA346" i="33" s="1"/>
  <c r="CF345" i="33"/>
  <c r="CF346" i="33" s="1"/>
  <c r="AK345" i="33"/>
  <c r="AK346" i="33" s="1"/>
  <c r="AC345" i="33"/>
  <c r="AC346" i="33" s="1"/>
  <c r="CA345" i="33"/>
  <c r="CA346" i="33" s="1"/>
  <c r="BB345" i="33"/>
  <c r="BB346" i="33" s="1"/>
  <c r="CR345" i="33"/>
  <c r="CR346" i="33" s="1"/>
  <c r="S345" i="33"/>
  <c r="S346" i="33" s="1"/>
  <c r="CM345" i="33"/>
  <c r="CM346" i="33" s="1"/>
  <c r="W345" i="33"/>
  <c r="W346" i="33" s="1"/>
  <c r="BS345" i="33"/>
  <c r="BS346" i="33" s="1"/>
  <c r="CH345" i="33"/>
  <c r="CH346" i="33" s="1"/>
  <c r="AV345" i="33"/>
  <c r="AV346" i="33" s="1"/>
  <c r="AB345" i="33"/>
  <c r="AB346" i="33" s="1"/>
  <c r="T345" i="33"/>
  <c r="T346" i="33" s="1"/>
  <c r="Y345" i="33"/>
  <c r="Y346" i="33" s="1"/>
  <c r="AI345" i="33"/>
  <c r="AI346" i="33" s="1"/>
  <c r="BK345" i="33"/>
  <c r="BK346" i="33" s="1"/>
  <c r="X345" i="33"/>
  <c r="X346" i="33" s="1"/>
  <c r="CI345" i="33"/>
  <c r="CI346" i="33" s="1"/>
  <c r="AT345" i="33"/>
  <c r="AT346" i="33" s="1"/>
  <c r="AL345" i="33"/>
  <c r="AL346" i="33" s="1"/>
  <c r="AD345" i="33"/>
  <c r="AD346" i="33" s="1"/>
  <c r="AM345" i="33"/>
  <c r="AM346" i="33" s="1"/>
  <c r="AH345" i="33"/>
  <c r="AH346" i="33" s="1"/>
  <c r="BQ345" i="33"/>
  <c r="BQ346" i="33" s="1"/>
  <c r="CP345" i="33"/>
  <c r="CP346" i="33" s="1"/>
  <c r="CN345" i="33"/>
  <c r="CN346" i="33" s="1"/>
  <c r="AE345" i="33"/>
  <c r="AE346" i="33" s="1"/>
  <c r="AS345" i="33"/>
  <c r="AS346" i="33" s="1"/>
  <c r="BD345" i="33"/>
  <c r="BD346" i="33" s="1"/>
  <c r="AJ345" i="33"/>
  <c r="AJ346" i="33" s="1"/>
  <c r="BU345" i="33"/>
  <c r="BU346" i="33" s="1"/>
  <c r="BE345" i="33"/>
  <c r="BE346" i="33" s="1"/>
  <c r="AY345" i="33"/>
  <c r="AY346" i="33" s="1"/>
  <c r="R345" i="33"/>
  <c r="R346" i="33" s="1"/>
  <c r="BV345" i="33"/>
  <c r="BV346" i="33" s="1"/>
  <c r="CQ345" i="33"/>
  <c r="CQ346" i="33" s="1"/>
  <c r="AX345" i="33"/>
  <c r="AX346" i="33" s="1"/>
  <c r="BR345" i="33"/>
  <c r="BR346" i="33" s="1"/>
  <c r="CL345" i="33"/>
  <c r="CL346" i="33" s="1"/>
  <c r="AR345" i="33"/>
  <c r="AR346" i="33" s="1"/>
  <c r="AQ345" i="33"/>
  <c r="AQ346" i="33" s="1"/>
  <c r="CK345" i="33"/>
  <c r="CK346" i="33" s="1"/>
  <c r="BM345" i="33"/>
  <c r="BM346" i="33" s="1"/>
  <c r="CD345" i="33"/>
  <c r="CD346" i="33" s="1"/>
  <c r="BG345" i="33"/>
  <c r="BG346" i="33" s="1"/>
  <c r="BI345" i="33"/>
  <c r="BI346" i="33" s="1"/>
  <c r="BJ345" i="33"/>
  <c r="BJ346" i="33" s="1"/>
  <c r="CE345" i="33"/>
  <c r="CE346" i="33" s="1"/>
  <c r="Z345" i="33"/>
  <c r="Z346" i="33" s="1"/>
  <c r="BX345" i="33"/>
  <c r="BX346" i="33" s="1"/>
  <c r="AW345" i="33"/>
  <c r="AW346" i="33" s="1"/>
  <c r="AU345" i="33"/>
  <c r="AU346" i="33" s="1"/>
  <c r="CS345" i="33"/>
  <c r="CS346" i="33" s="1"/>
  <c r="BL345" i="33"/>
  <c r="BL346" i="33" s="1"/>
  <c r="AA345" i="33"/>
  <c r="AA346" i="33" s="1"/>
  <c r="BT345" i="33"/>
  <c r="BT346" i="33" s="1"/>
  <c r="BO345" i="33"/>
  <c r="BO346" i="33" s="1"/>
  <c r="BY345" i="33"/>
  <c r="BY346" i="33" s="1"/>
  <c r="BW345" i="33"/>
  <c r="BW346" i="33" s="1"/>
  <c r="CC345" i="33"/>
  <c r="CC346" i="33" s="1"/>
  <c r="U345" i="33"/>
  <c r="U346" i="33" s="1"/>
  <c r="BH345" i="33"/>
  <c r="BH346" i="33" s="1"/>
  <c r="BC345" i="33"/>
  <c r="BC346" i="33" s="1"/>
  <c r="BP345" i="33"/>
  <c r="BP346" i="33" s="1"/>
  <c r="Q345" i="33"/>
  <c r="AZ345" i="33"/>
  <c r="AZ346" i="33" s="1"/>
  <c r="AG345" i="33"/>
  <c r="AG346" i="33" s="1"/>
  <c r="BN345" i="33"/>
  <c r="BN346" i="33" s="1"/>
  <c r="AP345" i="33"/>
  <c r="AP346" i="33" s="1"/>
  <c r="CB345" i="33"/>
  <c r="CB346" i="33" s="1"/>
  <c r="BF345" i="33"/>
  <c r="BF346" i="33" s="1"/>
  <c r="V345" i="33"/>
  <c r="V346" i="33" s="1"/>
  <c r="AO345" i="33"/>
  <c r="AO346" i="33" s="1"/>
  <c r="CJ345" i="33"/>
  <c r="CJ346" i="33" s="1"/>
  <c r="AN345" i="33"/>
  <c r="AN346" i="33" s="1"/>
  <c r="CO345" i="33"/>
  <c r="CO346" i="33" s="1"/>
  <c r="CG345" i="33"/>
  <c r="CG346" i="33" s="1"/>
  <c r="Q346" i="33" l="1"/>
  <c r="O345" i="33"/>
  <c r="O346" i="33" l="1"/>
  <c r="BA347" i="33" l="1"/>
  <c r="CA347" i="33"/>
  <c r="AF347" i="33"/>
  <c r="X347" i="33"/>
  <c r="BZ347" i="33"/>
  <c r="AL347" i="33"/>
  <c r="AT347" i="33"/>
  <c r="CI347" i="33"/>
  <c r="AC347" i="33"/>
  <c r="CR347" i="33"/>
  <c r="CH347" i="33"/>
  <c r="S347" i="33"/>
  <c r="BS347" i="33"/>
  <c r="T347" i="33"/>
  <c r="AI347" i="33"/>
  <c r="W347" i="33"/>
  <c r="AB347" i="33"/>
  <c r="AK347" i="33"/>
  <c r="BK347" i="33"/>
  <c r="AV347" i="33"/>
  <c r="CF347" i="33"/>
  <c r="Y347" i="33"/>
  <c r="BB347" i="33"/>
  <c r="CM347" i="33"/>
  <c r="AR347" i="33"/>
  <c r="U347" i="33"/>
  <c r="BJ347" i="33"/>
  <c r="BW347" i="33"/>
  <c r="CL347" i="33"/>
  <c r="AZ347" i="33"/>
  <c r="AA347" i="33"/>
  <c r="AM347" i="33"/>
  <c r="AO347" i="33"/>
  <c r="BU347" i="33"/>
  <c r="CO347" i="33"/>
  <c r="BI347" i="33"/>
  <c r="CD347" i="33"/>
  <c r="AU347" i="33"/>
  <c r="BO347" i="33"/>
  <c r="AE347" i="33"/>
  <c r="BQ347" i="33"/>
  <c r="BT347" i="33"/>
  <c r="CN347" i="33"/>
  <c r="AP347" i="33"/>
  <c r="AG347" i="33"/>
  <c r="CE347" i="33"/>
  <c r="BC347" i="33"/>
  <c r="CS347" i="33"/>
  <c r="BL347" i="33"/>
  <c r="AW347" i="33"/>
  <c r="CB347" i="33"/>
  <c r="BY347" i="33"/>
  <c r="BG347" i="33"/>
  <c r="BM347" i="33"/>
  <c r="BX347" i="33"/>
  <c r="CK347" i="33"/>
  <c r="BR347" i="33"/>
  <c r="BD347" i="33"/>
  <c r="CP347" i="33"/>
  <c r="R347" i="33"/>
  <c r="AJ347" i="33"/>
  <c r="V347" i="33"/>
  <c r="CQ347" i="33"/>
  <c r="CG347" i="33"/>
  <c r="BE347" i="33"/>
  <c r="AQ347" i="33"/>
  <c r="AD347" i="33"/>
  <c r="CJ347" i="33"/>
  <c r="BH347" i="33"/>
  <c r="AX347" i="33"/>
  <c r="CC347" i="33"/>
  <c r="BV347" i="33"/>
  <c r="BN347" i="33"/>
  <c r="AS347" i="33"/>
  <c r="Z347" i="33"/>
  <c r="AN347" i="33"/>
  <c r="AH347" i="33"/>
  <c r="BP347" i="33"/>
  <c r="BF347" i="33"/>
  <c r="AY347" i="33"/>
  <c r="Q347" i="33"/>
  <c r="O347" i="33" l="1"/>
  <c r="M347" i="33"/>
  <c r="L345" i="33"/>
  <c r="L346" i="33"/>
  <c r="L347" i="33"/>
  <c r="L348" i="33"/>
  <c r="M345" i="33" l="1"/>
  <c r="F345" i="33" l="1"/>
  <c r="D345" i="33"/>
  <c r="E345" i="33"/>
  <c r="H350" i="33" l="1"/>
  <c r="H351" i="33" l="1"/>
  <c r="K350" i="33"/>
  <c r="H352" i="33" l="1"/>
  <c r="K351" i="33"/>
  <c r="H353" i="33" l="1"/>
  <c r="K353" i="33" s="1"/>
  <c r="K352" i="33"/>
  <c r="AB350" i="33" l="1"/>
  <c r="AB351" i="33" s="1"/>
  <c r="AZ350" i="33"/>
  <c r="AZ351" i="33" s="1"/>
  <c r="BY350" i="33"/>
  <c r="BY351" i="33" s="1"/>
  <c r="Y350" i="33"/>
  <c r="Y351" i="33" s="1"/>
  <c r="S350" i="33"/>
  <c r="S351" i="33" s="1"/>
  <c r="W350" i="33"/>
  <c r="W351" i="33" s="1"/>
  <c r="BC350" i="33"/>
  <c r="BC351" i="33" s="1"/>
  <c r="CI350" i="33"/>
  <c r="CI351" i="33" s="1"/>
  <c r="CM350" i="33"/>
  <c r="CM351" i="33" s="1"/>
  <c r="AY350" i="33"/>
  <c r="AY351" i="33" s="1"/>
  <c r="CE350" i="33"/>
  <c r="CE351" i="33" s="1"/>
  <c r="BX350" i="33"/>
  <c r="BX351" i="33" s="1"/>
  <c r="BJ350" i="33"/>
  <c r="BJ351" i="33" s="1"/>
  <c r="CK350" i="33"/>
  <c r="CK351" i="33" s="1"/>
  <c r="CB350" i="33"/>
  <c r="CB351" i="33" s="1"/>
  <c r="BG350" i="33"/>
  <c r="BG351" i="33" s="1"/>
  <c r="BP350" i="33"/>
  <c r="BP351" i="33" s="1"/>
  <c r="CO350" i="33"/>
  <c r="CO351" i="33" s="1"/>
  <c r="AH350" i="33"/>
  <c r="AH351" i="33" s="1"/>
  <c r="BH350" i="33"/>
  <c r="BH351" i="33" s="1"/>
  <c r="AE350" i="33"/>
  <c r="AE351" i="33" s="1"/>
  <c r="CJ350" i="33"/>
  <c r="CJ351" i="33" s="1"/>
  <c r="BK350" i="33"/>
  <c r="BK351" i="33" s="1"/>
  <c r="CQ350" i="33"/>
  <c r="CQ351" i="33" s="1"/>
  <c r="BA350" i="33"/>
  <c r="BA351" i="33" s="1"/>
  <c r="CD350" i="33"/>
  <c r="CD351" i="33" s="1"/>
  <c r="Q350" i="33"/>
  <c r="CR350" i="33"/>
  <c r="CR351" i="33" s="1"/>
  <c r="BQ350" i="33"/>
  <c r="BQ351" i="33" s="1"/>
  <c r="BV350" i="33"/>
  <c r="BV351" i="33" s="1"/>
  <c r="CG350" i="33"/>
  <c r="CG351" i="33" s="1"/>
  <c r="BM350" i="33"/>
  <c r="BM351" i="33" s="1"/>
  <c r="AI350" i="33"/>
  <c r="AI351" i="33" s="1"/>
  <c r="R350" i="33"/>
  <c r="R351" i="33" s="1"/>
  <c r="CN350" i="33"/>
  <c r="CN351" i="33" s="1"/>
  <c r="AJ350" i="33"/>
  <c r="AJ351" i="33" s="1"/>
  <c r="BT350" i="33"/>
  <c r="BT351" i="33" s="1"/>
  <c r="AQ350" i="33"/>
  <c r="AQ351" i="33" s="1"/>
  <c r="AR350" i="33"/>
  <c r="AR351" i="33" s="1"/>
  <c r="T350" i="33"/>
  <c r="T351" i="33" s="1"/>
  <c r="BI350" i="33"/>
  <c r="BI351" i="33" s="1"/>
  <c r="AX350" i="33"/>
  <c r="AX351" i="33" s="1"/>
  <c r="AS350" i="33"/>
  <c r="AS351" i="33" s="1"/>
  <c r="BN350" i="33"/>
  <c r="BN351" i="33" s="1"/>
  <c r="X350" i="33"/>
  <c r="X351" i="33" s="1"/>
  <c r="AV350" i="33"/>
  <c r="AV351" i="33" s="1"/>
  <c r="AM350" i="33"/>
  <c r="AM351" i="33" s="1"/>
  <c r="AK350" i="33"/>
  <c r="AK351" i="33" s="1"/>
  <c r="AO350" i="33"/>
  <c r="AO351" i="33" s="1"/>
  <c r="AP350" i="33"/>
  <c r="AP351" i="33" s="1"/>
  <c r="CS350" i="33"/>
  <c r="CS351" i="33" s="1"/>
  <c r="AU350" i="33"/>
  <c r="AU351" i="33" s="1"/>
  <c r="BL350" i="33"/>
  <c r="BL351" i="33" s="1"/>
  <c r="BZ350" i="33"/>
  <c r="BZ351" i="33" s="1"/>
  <c r="CF350" i="33"/>
  <c r="CF351" i="33" s="1"/>
  <c r="AC350" i="33"/>
  <c r="AC351" i="33" s="1"/>
  <c r="AT350" i="33"/>
  <c r="AT351" i="33" s="1"/>
  <c r="BS350" i="33"/>
  <c r="BS351" i="33" s="1"/>
  <c r="AL350" i="33"/>
  <c r="AL351" i="33" s="1"/>
  <c r="BF350" i="33"/>
  <c r="BF351" i="33" s="1"/>
  <c r="AW350" i="33"/>
  <c r="AW351" i="33" s="1"/>
  <c r="CH350" i="33"/>
  <c r="CH351" i="33" s="1"/>
  <c r="CA350" i="33"/>
  <c r="CA351" i="33" s="1"/>
  <c r="U350" i="33"/>
  <c r="U351" i="33" s="1"/>
  <c r="V350" i="33"/>
  <c r="V351" i="33" s="1"/>
  <c r="BO350" i="33"/>
  <c r="BO351" i="33" s="1"/>
  <c r="AF350" i="33"/>
  <c r="AF351" i="33" s="1"/>
  <c r="AN350" i="33"/>
  <c r="AN351" i="33" s="1"/>
  <c r="AD350" i="33"/>
  <c r="AD351" i="33" s="1"/>
  <c r="BU350" i="33"/>
  <c r="BU351" i="33" s="1"/>
  <c r="BW350" i="33"/>
  <c r="BW351" i="33" s="1"/>
  <c r="BE350" i="33"/>
  <c r="BE351" i="33" s="1"/>
  <c r="BB350" i="33"/>
  <c r="BB351" i="33" s="1"/>
  <c r="BD350" i="33"/>
  <c r="BD351" i="33" s="1"/>
  <c r="Z350" i="33"/>
  <c r="Z351" i="33" s="1"/>
  <c r="CP350" i="33"/>
  <c r="CP351" i="33" s="1"/>
  <c r="BR350" i="33"/>
  <c r="BR351" i="33" s="1"/>
  <c r="CC350" i="33"/>
  <c r="CC351" i="33" s="1"/>
  <c r="AA350" i="33"/>
  <c r="AA351" i="33" s="1"/>
  <c r="CL350" i="33"/>
  <c r="CL351" i="33" s="1"/>
  <c r="AG350" i="33"/>
  <c r="AG351" i="33" s="1"/>
  <c r="Q351" i="33" l="1"/>
  <c r="O350" i="33"/>
  <c r="O351" i="33" l="1"/>
  <c r="Q352" i="33" s="1"/>
  <c r="Y352" i="33" l="1"/>
  <c r="CJ352" i="33"/>
  <c r="BH352" i="33"/>
  <c r="S352" i="33"/>
  <c r="W352" i="33"/>
  <c r="BX352" i="33"/>
  <c r="BJ352" i="33"/>
  <c r="CE352" i="33"/>
  <c r="AB352" i="33"/>
  <c r="AH352" i="33"/>
  <c r="CI352" i="33"/>
  <c r="AZ352" i="33"/>
  <c r="BG352" i="33"/>
  <c r="BC352" i="33"/>
  <c r="CM352" i="33"/>
  <c r="CQ352" i="33"/>
  <c r="CO352" i="33"/>
  <c r="AE352" i="33"/>
  <c r="CB352" i="33"/>
  <c r="BK352" i="33"/>
  <c r="CK352" i="33"/>
  <c r="BY352" i="33"/>
  <c r="AY352" i="33"/>
  <c r="BP352" i="33"/>
  <c r="AS352" i="33"/>
  <c r="BE352" i="33"/>
  <c r="BS352" i="33"/>
  <c r="BU352" i="33"/>
  <c r="AF352" i="33"/>
  <c r="AR352" i="33"/>
  <c r="AL352" i="33"/>
  <c r="BA352" i="33"/>
  <c r="AX352" i="33"/>
  <c r="BB352" i="33"/>
  <c r="AP352" i="33"/>
  <c r="CP352" i="33"/>
  <c r="AW352" i="33"/>
  <c r="T352" i="33"/>
  <c r="AQ352" i="33"/>
  <c r="BF352" i="33"/>
  <c r="CF352" i="33"/>
  <c r="X352" i="33"/>
  <c r="BV352" i="33"/>
  <c r="CA352" i="33"/>
  <c r="BN352" i="33"/>
  <c r="CL352" i="33"/>
  <c r="BO352" i="33"/>
  <c r="U352" i="33"/>
  <c r="R352" i="33"/>
  <c r="CH352" i="33"/>
  <c r="CN352" i="33"/>
  <c r="BR352" i="33"/>
  <c r="BD352" i="33"/>
  <c r="AC352" i="33"/>
  <c r="BZ352" i="33"/>
  <c r="AD352" i="33"/>
  <c r="AG352" i="33"/>
  <c r="AO352" i="33"/>
  <c r="BW352" i="33"/>
  <c r="BL352" i="33"/>
  <c r="AI352" i="33"/>
  <c r="CR352" i="33"/>
  <c r="AU352" i="33"/>
  <c r="BQ352" i="33"/>
  <c r="BT352" i="33"/>
  <c r="Z352" i="33"/>
  <c r="CS352" i="33"/>
  <c r="AM352" i="33"/>
  <c r="AJ352" i="33"/>
  <c r="V352" i="33"/>
  <c r="AK352" i="33"/>
  <c r="BI352" i="33"/>
  <c r="AV352" i="33"/>
  <c r="AN352" i="33"/>
  <c r="AT352" i="33"/>
  <c r="BM352" i="33"/>
  <c r="AA352" i="33"/>
  <c r="CG352" i="33"/>
  <c r="CC352" i="33"/>
  <c r="CD352" i="33"/>
  <c r="O352" i="33" l="1"/>
  <c r="L352" i="33"/>
  <c r="L351" i="33"/>
  <c r="L353" i="33"/>
  <c r="M352" i="33"/>
  <c r="L350" i="33"/>
  <c r="M350" i="33" l="1"/>
  <c r="F350" i="33" s="1"/>
  <c r="E350" i="33" l="1"/>
  <c r="D350" i="33"/>
  <c r="H355" i="33" l="1"/>
  <c r="H356" i="33" s="1"/>
  <c r="K355" i="33" l="1"/>
  <c r="H357" i="33"/>
  <c r="K356" i="33"/>
  <c r="H358" i="33" l="1"/>
  <c r="K358" i="33" s="1"/>
  <c r="K357" i="33"/>
  <c r="AD355" i="33" l="1"/>
  <c r="AD356" i="33" s="1"/>
  <c r="BU355" i="33"/>
  <c r="BU356" i="33" s="1"/>
  <c r="CO355" i="33"/>
  <c r="CO356" i="33" s="1"/>
  <c r="BN355" i="33"/>
  <c r="BN356" i="33" s="1"/>
  <c r="AE355" i="33"/>
  <c r="AE356" i="33" s="1"/>
  <c r="BX355" i="33"/>
  <c r="BX356" i="33" s="1"/>
  <c r="AX355" i="33"/>
  <c r="AX356" i="33" s="1"/>
  <c r="CF355" i="33"/>
  <c r="CF356" i="33" s="1"/>
  <c r="AB355" i="33"/>
  <c r="AB356" i="33" s="1"/>
  <c r="BV355" i="33"/>
  <c r="BV356" i="33" s="1"/>
  <c r="CG355" i="33"/>
  <c r="CG356" i="33" s="1"/>
  <c r="BR355" i="33"/>
  <c r="BR356" i="33" s="1"/>
  <c r="AR355" i="33"/>
  <c r="AR356" i="33" s="1"/>
  <c r="S355" i="33"/>
  <c r="S356" i="33" s="1"/>
  <c r="BW355" i="33"/>
  <c r="BW356" i="33" s="1"/>
  <c r="AC355" i="33"/>
  <c r="AC356" i="33" s="1"/>
  <c r="CH355" i="33"/>
  <c r="CH356" i="33" s="1"/>
  <c r="BZ355" i="33"/>
  <c r="BZ356" i="33" s="1"/>
  <c r="AY355" i="33"/>
  <c r="AY356" i="33" s="1"/>
  <c r="AS355" i="33"/>
  <c r="AS356" i="33" s="1"/>
  <c r="AO355" i="33"/>
  <c r="AO356" i="33" s="1"/>
  <c r="CP355" i="33"/>
  <c r="CP356" i="33" s="1"/>
  <c r="CK355" i="33"/>
  <c r="CK356" i="33" s="1"/>
  <c r="AQ355" i="33"/>
  <c r="AQ356" i="33" s="1"/>
  <c r="BF355" i="33"/>
  <c r="BF356" i="33" s="1"/>
  <c r="AI355" i="33"/>
  <c r="AI356" i="33" s="1"/>
  <c r="AU355" i="33"/>
  <c r="AU356" i="33" s="1"/>
  <c r="BA355" i="33"/>
  <c r="BA356" i="33" s="1"/>
  <c r="AA355" i="33"/>
  <c r="AA356" i="33" s="1"/>
  <c r="AV355" i="33"/>
  <c r="AV356" i="33" s="1"/>
  <c r="Z355" i="33"/>
  <c r="Z356" i="33" s="1"/>
  <c r="CC355" i="33"/>
  <c r="CC356" i="33" s="1"/>
  <c r="BQ355" i="33"/>
  <c r="BQ356" i="33" s="1"/>
  <c r="AZ355" i="33"/>
  <c r="AZ356" i="33" s="1"/>
  <c r="BE355" i="33"/>
  <c r="BE356" i="33" s="1"/>
  <c r="AP355" i="33"/>
  <c r="AP356" i="33" s="1"/>
  <c r="BM355" i="33"/>
  <c r="BM356" i="33" s="1"/>
  <c r="W355" i="33"/>
  <c r="W356" i="33" s="1"/>
  <c r="CR355" i="33"/>
  <c r="CR356" i="33" s="1"/>
  <c r="AL355" i="33"/>
  <c r="AL356" i="33" s="1"/>
  <c r="BC355" i="33"/>
  <c r="BC356" i="33" s="1"/>
  <c r="AF355" i="33"/>
  <c r="AF356" i="33" s="1"/>
  <c r="CL355" i="33"/>
  <c r="CL356" i="33" s="1"/>
  <c r="AJ355" i="33"/>
  <c r="AJ356" i="33" s="1"/>
  <c r="BB355" i="33"/>
  <c r="BB356" i="33" s="1"/>
  <c r="CB355" i="33"/>
  <c r="CB356" i="33" s="1"/>
  <c r="BT355" i="33"/>
  <c r="BT356" i="33" s="1"/>
  <c r="AM355" i="33"/>
  <c r="AM356" i="33" s="1"/>
  <c r="CJ355" i="33"/>
  <c r="CJ356" i="33" s="1"/>
  <c r="CS355" i="33"/>
  <c r="CS356" i="33" s="1"/>
  <c r="CD355" i="33"/>
  <c r="CD356" i="33" s="1"/>
  <c r="BP355" i="33"/>
  <c r="BP356" i="33" s="1"/>
  <c r="BI355" i="33"/>
  <c r="BI356" i="33" s="1"/>
  <c r="AN355" i="33"/>
  <c r="AN356" i="33" s="1"/>
  <c r="AW355" i="33"/>
  <c r="AW356" i="33" s="1"/>
  <c r="AH355" i="33"/>
  <c r="AH356" i="33" s="1"/>
  <c r="CQ355" i="33"/>
  <c r="CQ356" i="33" s="1"/>
  <c r="BY355" i="33"/>
  <c r="BY356" i="33" s="1"/>
  <c r="CN355" i="33"/>
  <c r="CN356" i="33" s="1"/>
  <c r="T355" i="33"/>
  <c r="T356" i="33" s="1"/>
  <c r="BH355" i="33"/>
  <c r="BH356" i="33" s="1"/>
  <c r="R355" i="33"/>
  <c r="R356" i="33" s="1"/>
  <c r="CI355" i="33"/>
  <c r="CI356" i="33" s="1"/>
  <c r="AT355" i="33"/>
  <c r="AT356" i="33" s="1"/>
  <c r="BO355" i="33"/>
  <c r="BO356" i="33" s="1"/>
  <c r="X355" i="33"/>
  <c r="X356" i="33" s="1"/>
  <c r="Y355" i="33"/>
  <c r="Y356" i="33" s="1"/>
  <c r="BK355" i="33"/>
  <c r="BK356" i="33" s="1"/>
  <c r="BJ355" i="33"/>
  <c r="BJ356" i="33" s="1"/>
  <c r="AG355" i="33"/>
  <c r="AG356" i="33" s="1"/>
  <c r="Q355" i="33"/>
  <c r="BL355" i="33"/>
  <c r="BL356" i="33" s="1"/>
  <c r="AK355" i="33"/>
  <c r="AK356" i="33" s="1"/>
  <c r="BS355" i="33"/>
  <c r="BS356" i="33" s="1"/>
  <c r="BD355" i="33"/>
  <c r="BD356" i="33" s="1"/>
  <c r="CA355" i="33"/>
  <c r="CA356" i="33" s="1"/>
  <c r="BG355" i="33"/>
  <c r="BG356" i="33" s="1"/>
  <c r="CM355" i="33"/>
  <c r="CM356" i="33" s="1"/>
  <c r="V355" i="33"/>
  <c r="V356" i="33" s="1"/>
  <c r="CE355" i="33"/>
  <c r="CE356" i="33" s="1"/>
  <c r="U355" i="33"/>
  <c r="U356" i="33" s="1"/>
  <c r="O355" i="33" l="1"/>
  <c r="Q356" i="33"/>
  <c r="O356" i="33" l="1"/>
  <c r="Q357" i="33" s="1"/>
  <c r="AO357" i="33" l="1"/>
  <c r="BN357" i="33"/>
  <c r="BU357" i="33"/>
  <c r="AR357" i="33"/>
  <c r="AE357" i="33"/>
  <c r="S357" i="33"/>
  <c r="AC357" i="33"/>
  <c r="BR357" i="33"/>
  <c r="AX357" i="33"/>
  <c r="BZ357" i="33"/>
  <c r="AD357" i="33"/>
  <c r="BW357" i="33"/>
  <c r="AS357" i="33"/>
  <c r="CH357" i="33"/>
  <c r="CG357" i="33"/>
  <c r="CO357" i="33"/>
  <c r="BX357" i="33"/>
  <c r="BV357" i="33"/>
  <c r="CF357" i="33"/>
  <c r="CP357" i="33"/>
  <c r="AY357" i="33"/>
  <c r="AB357" i="33"/>
  <c r="BM357" i="33"/>
  <c r="BS357" i="33"/>
  <c r="V357" i="33"/>
  <c r="CJ357" i="33"/>
  <c r="BH357" i="33"/>
  <c r="CQ357" i="33"/>
  <c r="Z357" i="33"/>
  <c r="CB357" i="33"/>
  <c r="W357" i="33"/>
  <c r="AP357" i="33"/>
  <c r="BA357" i="33"/>
  <c r="AJ357" i="33"/>
  <c r="BI357" i="33"/>
  <c r="AV357" i="33"/>
  <c r="T357" i="33"/>
  <c r="Y357" i="33"/>
  <c r="AF357" i="33"/>
  <c r="BD357" i="33"/>
  <c r="U357" i="33"/>
  <c r="AZ357" i="33"/>
  <c r="AM357" i="33"/>
  <c r="AG357" i="33"/>
  <c r="CA357" i="33"/>
  <c r="BT357" i="33"/>
  <c r="BJ357" i="33"/>
  <c r="CC357" i="33"/>
  <c r="AN357" i="33"/>
  <c r="BK357" i="33"/>
  <c r="X357" i="33"/>
  <c r="BP357" i="33"/>
  <c r="BQ357" i="33"/>
  <c r="AA357" i="33"/>
  <c r="BC357" i="33"/>
  <c r="CE357" i="33"/>
  <c r="BY357" i="33"/>
  <c r="BL357" i="33"/>
  <c r="AH357" i="33"/>
  <c r="CI357" i="33"/>
  <c r="BE357" i="33"/>
  <c r="AW357" i="33"/>
  <c r="AU357" i="33"/>
  <c r="AL357" i="33"/>
  <c r="R357" i="33"/>
  <c r="BG357" i="33"/>
  <c r="BO357" i="33"/>
  <c r="CR357" i="33"/>
  <c r="AI357" i="33"/>
  <c r="CS357" i="33"/>
  <c r="CM357" i="33"/>
  <c r="AT357" i="33"/>
  <c r="CK357" i="33"/>
  <c r="CN357" i="33"/>
  <c r="CL357" i="33"/>
  <c r="CD357" i="33"/>
  <c r="AQ357" i="33"/>
  <c r="BF357" i="33"/>
  <c r="BB357" i="33"/>
  <c r="AK357" i="33"/>
  <c r="L356" i="33" l="1"/>
  <c r="O357" i="33"/>
  <c r="L358" i="33"/>
  <c r="L355" i="33"/>
  <c r="M357" i="33"/>
  <c r="L357" i="33"/>
  <c r="M355" i="33" l="1"/>
  <c r="F355" i="33" l="1"/>
  <c r="E355" i="33"/>
  <c r="D355" i="33"/>
  <c r="H360" i="33" l="1"/>
  <c r="H361" i="33" l="1"/>
  <c r="K360" i="33"/>
  <c r="H362" i="33" l="1"/>
  <c r="K361" i="33"/>
  <c r="H363" i="33" l="1"/>
  <c r="K363" i="33" s="1"/>
  <c r="K362" i="33"/>
  <c r="BW360" i="33" l="1"/>
  <c r="BW361" i="33" s="1"/>
  <c r="BQ360" i="33"/>
  <c r="BQ361" i="33" s="1"/>
  <c r="BJ360" i="33"/>
  <c r="BJ361" i="33" s="1"/>
  <c r="W360" i="33"/>
  <c r="W361" i="33" s="1"/>
  <c r="T360" i="33"/>
  <c r="T361" i="33" s="1"/>
  <c r="AZ360" i="33"/>
  <c r="AZ361" i="33" s="1"/>
  <c r="CJ360" i="33"/>
  <c r="CJ361" i="33" s="1"/>
  <c r="CN360" i="33"/>
  <c r="CN361" i="33" s="1"/>
  <c r="X360" i="33"/>
  <c r="X361" i="33" s="1"/>
  <c r="BD360" i="33"/>
  <c r="BD361" i="33" s="1"/>
  <c r="CF360" i="33"/>
  <c r="CF361" i="33" s="1"/>
  <c r="CO360" i="33"/>
  <c r="CO361" i="33" s="1"/>
  <c r="BU360" i="33"/>
  <c r="BU361" i="33" s="1"/>
  <c r="CI360" i="33"/>
  <c r="CI361" i="33" s="1"/>
  <c r="V360" i="33"/>
  <c r="V361" i="33" s="1"/>
  <c r="BH360" i="33"/>
  <c r="BH361" i="33" s="1"/>
  <c r="BG360" i="33"/>
  <c r="BG361" i="33" s="1"/>
  <c r="CG360" i="33"/>
  <c r="CG361" i="33" s="1"/>
  <c r="AS360" i="33"/>
  <c r="AS361" i="33" s="1"/>
  <c r="BR360" i="33"/>
  <c r="BR361" i="33" s="1"/>
  <c r="AF360" i="33"/>
  <c r="AF361" i="33" s="1"/>
  <c r="AQ360" i="33"/>
  <c r="AQ361" i="33" s="1"/>
  <c r="BL360" i="33"/>
  <c r="BL361" i="33" s="1"/>
  <c r="CR360" i="33"/>
  <c r="CR361" i="33" s="1"/>
  <c r="Y360" i="33"/>
  <c r="Y361" i="33" s="1"/>
  <c r="Q360" i="33"/>
  <c r="CM360" i="33"/>
  <c r="CM361" i="33" s="1"/>
  <c r="R360" i="33"/>
  <c r="R361" i="33" s="1"/>
  <c r="CH360" i="33"/>
  <c r="CH361" i="33" s="1"/>
  <c r="BZ360" i="33"/>
  <c r="BZ361" i="33" s="1"/>
  <c r="CE360" i="33"/>
  <c r="CE361" i="33" s="1"/>
  <c r="BK360" i="33"/>
  <c r="BK361" i="33" s="1"/>
  <c r="AJ360" i="33"/>
  <c r="AJ361" i="33" s="1"/>
  <c r="AI360" i="33"/>
  <c r="AI361" i="33" s="1"/>
  <c r="Z360" i="33"/>
  <c r="Z361" i="33" s="1"/>
  <c r="BT360" i="33"/>
  <c r="BT361" i="33" s="1"/>
  <c r="CD360" i="33"/>
  <c r="CD361" i="33" s="1"/>
  <c r="BX360" i="33"/>
  <c r="BX361" i="33" s="1"/>
  <c r="BI360" i="33"/>
  <c r="BI361" i="33" s="1"/>
  <c r="AL360" i="33"/>
  <c r="AL361" i="33" s="1"/>
  <c r="AV360" i="33"/>
  <c r="AV361" i="33" s="1"/>
  <c r="BO360" i="33"/>
  <c r="BO361" i="33" s="1"/>
  <c r="BM360" i="33"/>
  <c r="BM361" i="33" s="1"/>
  <c r="AG360" i="33"/>
  <c r="AG361" i="33" s="1"/>
  <c r="U360" i="33"/>
  <c r="U361" i="33" s="1"/>
  <c r="AP360" i="33"/>
  <c r="AP361" i="33" s="1"/>
  <c r="CL360" i="33"/>
  <c r="CL361" i="33" s="1"/>
  <c r="AO360" i="33"/>
  <c r="AO361" i="33" s="1"/>
  <c r="BS360" i="33"/>
  <c r="BS361" i="33" s="1"/>
  <c r="AR360" i="33"/>
  <c r="AR361" i="33" s="1"/>
  <c r="BC360" i="33"/>
  <c r="BC361" i="33" s="1"/>
  <c r="CK360" i="33"/>
  <c r="CK361" i="33" s="1"/>
  <c r="BN360" i="33"/>
  <c r="BN361" i="33" s="1"/>
  <c r="AK360" i="33"/>
  <c r="AK361" i="33" s="1"/>
  <c r="CP360" i="33"/>
  <c r="CP361" i="33" s="1"/>
  <c r="BP360" i="33"/>
  <c r="BP361" i="33" s="1"/>
  <c r="BE360" i="33"/>
  <c r="BE361" i="33" s="1"/>
  <c r="AN360" i="33"/>
  <c r="AN361" i="33" s="1"/>
  <c r="BB360" i="33"/>
  <c r="BB361" i="33" s="1"/>
  <c r="AD360" i="33"/>
  <c r="AD361" i="33" s="1"/>
  <c r="AT360" i="33"/>
  <c r="AT361" i="33" s="1"/>
  <c r="CQ360" i="33"/>
  <c r="CQ361" i="33" s="1"/>
  <c r="BA360" i="33"/>
  <c r="BA361" i="33" s="1"/>
  <c r="BV360" i="33"/>
  <c r="BV361" i="33" s="1"/>
  <c r="AX360" i="33"/>
  <c r="AX361" i="33" s="1"/>
  <c r="BY360" i="33"/>
  <c r="BY361" i="33" s="1"/>
  <c r="AH360" i="33"/>
  <c r="AH361" i="33" s="1"/>
  <c r="BF360" i="33"/>
  <c r="BF361" i="33" s="1"/>
  <c r="AA360" i="33"/>
  <c r="AA361" i="33" s="1"/>
  <c r="AW360" i="33"/>
  <c r="AW361" i="33" s="1"/>
  <c r="AM360" i="33"/>
  <c r="AM361" i="33" s="1"/>
  <c r="AU360" i="33"/>
  <c r="AU361" i="33" s="1"/>
  <c r="CS360" i="33"/>
  <c r="CS361" i="33" s="1"/>
  <c r="CB360" i="33"/>
  <c r="CB361" i="33" s="1"/>
  <c r="S360" i="33"/>
  <c r="S361" i="33" s="1"/>
  <c r="AC360" i="33"/>
  <c r="AC361" i="33" s="1"/>
  <c r="CC360" i="33"/>
  <c r="CC361" i="33" s="1"/>
  <c r="CA360" i="33"/>
  <c r="CA361" i="33" s="1"/>
  <c r="AB360" i="33"/>
  <c r="AB361" i="33" s="1"/>
  <c r="AY360" i="33"/>
  <c r="AY361" i="33" s="1"/>
  <c r="AE360" i="33"/>
  <c r="AE361" i="33" s="1"/>
  <c r="O360" i="33" l="1"/>
  <c r="Q361" i="33"/>
  <c r="O361" i="33" l="1"/>
  <c r="W362" i="33" l="1"/>
  <c r="BG362" i="33"/>
  <c r="BR362" i="33"/>
  <c r="T362" i="33"/>
  <c r="BW362" i="33"/>
  <c r="AS362" i="33"/>
  <c r="CJ362" i="33"/>
  <c r="CF362" i="33"/>
  <c r="AZ362" i="33"/>
  <c r="BJ362" i="33"/>
  <c r="BH362" i="33"/>
  <c r="BD362" i="33"/>
  <c r="AF362" i="33"/>
  <c r="CI362" i="33"/>
  <c r="V362" i="33"/>
  <c r="CO362" i="33"/>
  <c r="BU362" i="33"/>
  <c r="CR362" i="33"/>
  <c r="AQ362" i="33"/>
  <c r="CG362" i="33"/>
  <c r="CN362" i="33"/>
  <c r="X362" i="33"/>
  <c r="BQ362" i="33"/>
  <c r="BL362" i="33"/>
  <c r="AH362" i="33"/>
  <c r="AY362" i="33"/>
  <c r="BM362" i="33"/>
  <c r="CA362" i="33"/>
  <c r="S362" i="33"/>
  <c r="CH362" i="33"/>
  <c r="BT362" i="33"/>
  <c r="AT362" i="33"/>
  <c r="BS362" i="33"/>
  <c r="BN362" i="33"/>
  <c r="AL362" i="33"/>
  <c r="AB362" i="33"/>
  <c r="CP362" i="33"/>
  <c r="CD362" i="33"/>
  <c r="BI362" i="33"/>
  <c r="Z362" i="33"/>
  <c r="AU362" i="33"/>
  <c r="CB362" i="33"/>
  <c r="AW362" i="33"/>
  <c r="BC362" i="33"/>
  <c r="CC362" i="33"/>
  <c r="BB362" i="33"/>
  <c r="Y362" i="33"/>
  <c r="AA362" i="33"/>
  <c r="AI362" i="33"/>
  <c r="BP362" i="33"/>
  <c r="AK362" i="33"/>
  <c r="AC362" i="33"/>
  <c r="AO362" i="33"/>
  <c r="AP362" i="33"/>
  <c r="BF362" i="33"/>
  <c r="AM362" i="33"/>
  <c r="U362" i="33"/>
  <c r="AJ362" i="33"/>
  <c r="R362" i="33"/>
  <c r="CK362" i="33"/>
  <c r="CM362" i="33"/>
  <c r="AG362" i="33"/>
  <c r="BY362" i="33"/>
  <c r="BV362" i="33"/>
  <c r="BO362" i="33"/>
  <c r="CQ362" i="33"/>
  <c r="AR362" i="33"/>
  <c r="AN362" i="33"/>
  <c r="CS362" i="33"/>
  <c r="AE362" i="33"/>
  <c r="AX362" i="33"/>
  <c r="BE362" i="33"/>
  <c r="AV362" i="33"/>
  <c r="BX362" i="33"/>
  <c r="AD362" i="33"/>
  <c r="BK362" i="33"/>
  <c r="BA362" i="33"/>
  <c r="CE362" i="33"/>
  <c r="CL362" i="33"/>
  <c r="BZ362" i="33"/>
  <c r="Q362" i="33"/>
  <c r="O362" i="33" l="1"/>
  <c r="M362" i="33"/>
  <c r="L361" i="33"/>
  <c r="L360" i="33"/>
  <c r="L363" i="33"/>
  <c r="L362" i="33"/>
  <c r="M360" i="33" l="1"/>
  <c r="F360" i="33" l="1"/>
  <c r="E360" i="33"/>
  <c r="D360" i="33"/>
  <c r="H365" i="33" l="1"/>
  <c r="H366" i="33" l="1"/>
  <c r="K365" i="33"/>
  <c r="H367" i="33" l="1"/>
  <c r="K366" i="33"/>
  <c r="H368" i="33" l="1"/>
  <c r="K368" i="33" s="1"/>
  <c r="K367" i="33"/>
  <c r="BS365" i="33" l="1"/>
  <c r="BS366" i="33" s="1"/>
  <c r="BD365" i="33"/>
  <c r="BD366" i="33" s="1"/>
  <c r="AJ365" i="33"/>
  <c r="AJ366" i="33" s="1"/>
  <c r="U365" i="33"/>
  <c r="U366" i="33" s="1"/>
  <c r="AW365" i="33"/>
  <c r="AW366" i="33" s="1"/>
  <c r="BW365" i="33"/>
  <c r="BW366" i="33" s="1"/>
  <c r="CE365" i="33"/>
  <c r="CE366" i="33" s="1"/>
  <c r="CO365" i="33"/>
  <c r="CO366" i="33" s="1"/>
  <c r="AD365" i="33"/>
  <c r="AD366" i="33" s="1"/>
  <c r="X365" i="33"/>
  <c r="X366" i="33" s="1"/>
  <c r="BU365" i="33"/>
  <c r="BU366" i="33" s="1"/>
  <c r="R365" i="33"/>
  <c r="R366" i="33" s="1"/>
  <c r="CR365" i="33"/>
  <c r="CR366" i="33" s="1"/>
  <c r="BM365" i="33"/>
  <c r="BM366" i="33" s="1"/>
  <c r="AN365" i="33"/>
  <c r="AN366" i="33" s="1"/>
  <c r="V365" i="33"/>
  <c r="V366" i="33" s="1"/>
  <c r="S365" i="33"/>
  <c r="S366" i="33" s="1"/>
  <c r="CA365" i="33"/>
  <c r="CA366" i="33" s="1"/>
  <c r="BL365" i="33"/>
  <c r="BL366" i="33" s="1"/>
  <c r="AR365" i="33"/>
  <c r="AR366" i="33" s="1"/>
  <c r="AH365" i="33"/>
  <c r="AH366" i="33" s="1"/>
  <c r="BI365" i="33"/>
  <c r="BI366" i="33" s="1"/>
  <c r="CK365" i="33"/>
  <c r="CK366" i="33" s="1"/>
  <c r="BB365" i="33"/>
  <c r="BB366" i="33" s="1"/>
  <c r="AO365" i="33"/>
  <c r="AO366" i="33" s="1"/>
  <c r="BZ365" i="33"/>
  <c r="BZ366" i="33" s="1"/>
  <c r="AP365" i="33"/>
  <c r="AP366" i="33" s="1"/>
  <c r="AE365" i="33"/>
  <c r="AE366" i="33" s="1"/>
  <c r="CB365" i="33"/>
  <c r="CB366" i="33" s="1"/>
  <c r="BG365" i="33"/>
  <c r="BG366" i="33" s="1"/>
  <c r="CM365" i="33"/>
  <c r="CM366" i="33" s="1"/>
  <c r="CJ365" i="33"/>
  <c r="CJ366" i="33" s="1"/>
  <c r="AY365" i="33"/>
  <c r="AY366" i="33" s="1"/>
  <c r="AF365" i="33"/>
  <c r="AF366" i="33" s="1"/>
  <c r="AK365" i="33"/>
  <c r="AK366" i="33" s="1"/>
  <c r="BA365" i="33"/>
  <c r="BA366" i="33" s="1"/>
  <c r="CF365" i="33"/>
  <c r="CF366" i="33" s="1"/>
  <c r="AG365" i="33"/>
  <c r="AG366" i="33" s="1"/>
  <c r="W365" i="33"/>
  <c r="W366" i="33" s="1"/>
  <c r="CI365" i="33"/>
  <c r="CI366" i="33" s="1"/>
  <c r="BT365" i="33"/>
  <c r="BT366" i="33" s="1"/>
  <c r="AZ365" i="33"/>
  <c r="AZ366" i="33" s="1"/>
  <c r="AT365" i="33"/>
  <c r="AT366" i="33" s="1"/>
  <c r="BV365" i="33"/>
  <c r="BV366" i="33" s="1"/>
  <c r="Z365" i="33"/>
  <c r="Z366" i="33" s="1"/>
  <c r="CC365" i="33"/>
  <c r="CC366" i="33" s="1"/>
  <c r="BN365" i="33"/>
  <c r="BN366" i="33" s="1"/>
  <c r="AQ365" i="33"/>
  <c r="AQ366" i="33" s="1"/>
  <c r="Q365" i="33"/>
  <c r="CQ365" i="33"/>
  <c r="CQ366" i="33" s="1"/>
  <c r="BH365" i="33"/>
  <c r="BH366" i="33" s="1"/>
  <c r="CH365" i="33"/>
  <c r="CH366" i="33" s="1"/>
  <c r="CP365" i="33"/>
  <c r="CP366" i="33" s="1"/>
  <c r="BP365" i="33"/>
  <c r="BP366" i="33" s="1"/>
  <c r="BE365" i="33"/>
  <c r="BE366" i="33" s="1"/>
  <c r="AU365" i="33"/>
  <c r="AU366" i="33" s="1"/>
  <c r="CG365" i="33"/>
  <c r="CG366" i="33" s="1"/>
  <c r="BQ365" i="33"/>
  <c r="BQ366" i="33" s="1"/>
  <c r="T365" i="33"/>
  <c r="T366" i="33" s="1"/>
  <c r="BY365" i="33"/>
  <c r="BY366" i="33" s="1"/>
  <c r="BK365" i="33"/>
  <c r="BK366" i="33" s="1"/>
  <c r="AV365" i="33"/>
  <c r="AV366" i="33" s="1"/>
  <c r="AB365" i="33"/>
  <c r="AB366" i="33" s="1"/>
  <c r="CN365" i="33"/>
  <c r="CN366" i="33" s="1"/>
  <c r="AI365" i="33"/>
  <c r="AI366" i="33" s="1"/>
  <c r="BJ365" i="33"/>
  <c r="BJ366" i="33" s="1"/>
  <c r="CL365" i="33"/>
  <c r="CL366" i="33" s="1"/>
  <c r="BF365" i="33"/>
  <c r="BF366" i="33" s="1"/>
  <c r="BR365" i="33"/>
  <c r="BR366" i="33" s="1"/>
  <c r="CS365" i="33"/>
  <c r="CS366" i="33" s="1"/>
  <c r="AC365" i="33"/>
  <c r="AC366" i="33" s="1"/>
  <c r="AA365" i="33"/>
  <c r="AA366" i="33" s="1"/>
  <c r="AL365" i="33"/>
  <c r="AL366" i="33" s="1"/>
  <c r="AM365" i="33"/>
  <c r="AM366" i="33" s="1"/>
  <c r="Y365" i="33"/>
  <c r="Y366" i="33" s="1"/>
  <c r="AS365" i="33"/>
  <c r="AS366" i="33" s="1"/>
  <c r="BX365" i="33"/>
  <c r="BX366" i="33" s="1"/>
  <c r="CD365" i="33"/>
  <c r="CD366" i="33" s="1"/>
  <c r="BC365" i="33"/>
  <c r="BC366" i="33" s="1"/>
  <c r="AX365" i="33"/>
  <c r="AX366" i="33" s="1"/>
  <c r="BO365" i="33"/>
  <c r="BO366" i="33" s="1"/>
  <c r="O365" i="33" l="1"/>
  <c r="Q366" i="33"/>
  <c r="O366" i="33" l="1"/>
  <c r="CN367" i="33" l="1"/>
  <c r="AH367" i="33"/>
  <c r="R367" i="33"/>
  <c r="BW367" i="33"/>
  <c r="AT367" i="33"/>
  <c r="CJ367" i="33"/>
  <c r="AW367" i="33"/>
  <c r="CA367" i="33"/>
  <c r="AN367" i="33"/>
  <c r="AI367" i="33"/>
  <c r="AD367" i="33"/>
  <c r="BG367" i="33"/>
  <c r="CH367" i="33"/>
  <c r="BL367" i="33"/>
  <c r="AX367" i="33"/>
  <c r="BU367" i="33"/>
  <c r="Z367" i="33"/>
  <c r="CM367" i="33"/>
  <c r="BI367" i="33"/>
  <c r="AY367" i="33"/>
  <c r="T367" i="33"/>
  <c r="BR367" i="33"/>
  <c r="AO367" i="33"/>
  <c r="BH367" i="33"/>
  <c r="W367" i="33"/>
  <c r="CO367" i="33"/>
  <c r="BF367" i="33"/>
  <c r="U367" i="33"/>
  <c r="CP367" i="33"/>
  <c r="AK367" i="33"/>
  <c r="BC367" i="33"/>
  <c r="AM367" i="33"/>
  <c r="X367" i="33"/>
  <c r="AV367" i="33"/>
  <c r="CG367" i="33"/>
  <c r="BS367" i="33"/>
  <c r="CS367" i="33"/>
  <c r="Y367" i="33"/>
  <c r="CI367" i="33"/>
  <c r="BA367" i="33"/>
  <c r="AZ367" i="33"/>
  <c r="AE367" i="33"/>
  <c r="AC367" i="33"/>
  <c r="BK367" i="33"/>
  <c r="CF367" i="33"/>
  <c r="S367" i="33"/>
  <c r="BE367" i="33"/>
  <c r="BY367" i="33"/>
  <c r="AU367" i="33"/>
  <c r="CB367" i="33"/>
  <c r="AP367" i="33"/>
  <c r="BN367" i="33"/>
  <c r="BJ367" i="33"/>
  <c r="BD367" i="33"/>
  <c r="V367" i="33"/>
  <c r="CE367" i="33"/>
  <c r="BX367" i="33"/>
  <c r="BV367" i="33"/>
  <c r="BP367" i="33"/>
  <c r="BT367" i="33"/>
  <c r="CL367" i="33"/>
  <c r="BB367" i="33"/>
  <c r="BM367" i="33"/>
  <c r="AF367" i="33"/>
  <c r="CC367" i="33"/>
  <c r="BZ367" i="33"/>
  <c r="CK367" i="33"/>
  <c r="AS367" i="33"/>
  <c r="BQ367" i="33"/>
  <c r="AB367" i="33"/>
  <c r="CQ367" i="33"/>
  <c r="AG367" i="33"/>
  <c r="AJ367" i="33"/>
  <c r="CR367" i="33"/>
  <c r="CD367" i="33"/>
  <c r="AA367" i="33"/>
  <c r="BO367" i="33"/>
  <c r="AR367" i="33"/>
  <c r="AQ367" i="33"/>
  <c r="AL367" i="33"/>
  <c r="Q367" i="33"/>
  <c r="M367" i="33" l="1"/>
  <c r="O367" i="33"/>
  <c r="L367" i="33"/>
  <c r="L366" i="33"/>
  <c r="L368" i="33"/>
  <c r="L365" i="33"/>
  <c r="M365" i="33" l="1"/>
  <c r="F365" i="33" s="1"/>
  <c r="D365" i="33" l="1"/>
  <c r="E365" i="33"/>
  <c r="H370" i="33" l="1"/>
  <c r="H371" i="33" s="1"/>
  <c r="K370" i="33" l="1"/>
  <c r="H372" i="33"/>
  <c r="K371" i="33"/>
  <c r="H373" i="33" l="1"/>
  <c r="K373" i="33" s="1"/>
  <c r="K372" i="33"/>
  <c r="AX370" i="33" l="1"/>
  <c r="AX371" i="33" s="1"/>
  <c r="BV370" i="33"/>
  <c r="BV371" i="33" s="1"/>
  <c r="AC370" i="33"/>
  <c r="AC371" i="33" s="1"/>
  <c r="BK370" i="33"/>
  <c r="BK371" i="33" s="1"/>
  <c r="BE370" i="33"/>
  <c r="BE371" i="33" s="1"/>
  <c r="CK370" i="33"/>
  <c r="CK371" i="33" s="1"/>
  <c r="BF370" i="33"/>
  <c r="BF371" i="33" s="1"/>
  <c r="AZ370" i="33"/>
  <c r="AZ371" i="33" s="1"/>
  <c r="CP370" i="33"/>
  <c r="CP371" i="33" s="1"/>
  <c r="AB370" i="33"/>
  <c r="AB371" i="33" s="1"/>
  <c r="U370" i="33"/>
  <c r="U371" i="33" s="1"/>
  <c r="CC370" i="33"/>
  <c r="CC371" i="33" s="1"/>
  <c r="BS370" i="33"/>
  <c r="BS371" i="33" s="1"/>
  <c r="BT370" i="33"/>
  <c r="BT371" i="33" s="1"/>
  <c r="BH370" i="33"/>
  <c r="BH371" i="33" s="1"/>
  <c r="CH370" i="33"/>
  <c r="CH371" i="33" s="1"/>
  <c r="AW370" i="33"/>
  <c r="AW371" i="33" s="1"/>
  <c r="CG370" i="33"/>
  <c r="CG371" i="33" s="1"/>
  <c r="BX370" i="33"/>
  <c r="BX371" i="33" s="1"/>
  <c r="CE370" i="33"/>
  <c r="CE371" i="33" s="1"/>
  <c r="CF370" i="33"/>
  <c r="CF371" i="33" s="1"/>
  <c r="Q370" i="33"/>
  <c r="Q371" i="33" s="1"/>
  <c r="BI370" i="33"/>
  <c r="BI371" i="33" s="1"/>
  <c r="CO370" i="33"/>
  <c r="CO371" i="33" s="1"/>
  <c r="BA370" i="33"/>
  <c r="BA371" i="33" s="1"/>
  <c r="BB370" i="33"/>
  <c r="BB371" i="33" s="1"/>
  <c r="BZ370" i="33"/>
  <c r="BZ371" i="33" s="1"/>
  <c r="CQ370" i="33"/>
  <c r="CQ371" i="33" s="1"/>
  <c r="CM370" i="33"/>
  <c r="CM371" i="33" s="1"/>
  <c r="BN370" i="33"/>
  <c r="BN371" i="33" s="1"/>
  <c r="BR370" i="33"/>
  <c r="BR371" i="33" s="1"/>
  <c r="R370" i="33"/>
  <c r="R371" i="33" s="1"/>
  <c r="AG370" i="33"/>
  <c r="AG371" i="33" s="1"/>
  <c r="CR370" i="33"/>
  <c r="CR371" i="33" s="1"/>
  <c r="CI370" i="33"/>
  <c r="CI371" i="33" s="1"/>
  <c r="AE370" i="33"/>
  <c r="AE371" i="33" s="1"/>
  <c r="T370" i="33"/>
  <c r="T371" i="33" s="1"/>
  <c r="CJ370" i="33"/>
  <c r="CJ371" i="33" s="1"/>
  <c r="BU370" i="33"/>
  <c r="BU371" i="33" s="1"/>
  <c r="V370" i="33"/>
  <c r="V371" i="33" s="1"/>
  <c r="AS370" i="33"/>
  <c r="AS371" i="33" s="1"/>
  <c r="BC370" i="33"/>
  <c r="BC371" i="33" s="1"/>
  <c r="BJ370" i="33"/>
  <c r="BJ371" i="33" s="1"/>
  <c r="CS370" i="33"/>
  <c r="CS371" i="33" s="1"/>
  <c r="BD370" i="33"/>
  <c r="BD371" i="33" s="1"/>
  <c r="BQ370" i="33"/>
  <c r="BQ371" i="33" s="1"/>
  <c r="AH370" i="33"/>
  <c r="AH371" i="33" s="1"/>
  <c r="AV370" i="33"/>
  <c r="AV371" i="33" s="1"/>
  <c r="AF370" i="33"/>
  <c r="AF371" i="33" s="1"/>
  <c r="AN370" i="33"/>
  <c r="AN371" i="33" s="1"/>
  <c r="BW370" i="33"/>
  <c r="BW371" i="33" s="1"/>
  <c r="AY370" i="33"/>
  <c r="AY371" i="33" s="1"/>
  <c r="AU370" i="33"/>
  <c r="AU371" i="33" s="1"/>
  <c r="CA370" i="33"/>
  <c r="CA371" i="33" s="1"/>
  <c r="S370" i="33"/>
  <c r="S371" i="33" s="1"/>
  <c r="BO370" i="33"/>
  <c r="BO371" i="33" s="1"/>
  <c r="AK370" i="33"/>
  <c r="AK371" i="33" s="1"/>
  <c r="CB370" i="33"/>
  <c r="CB371" i="33" s="1"/>
  <c r="AO370" i="33"/>
  <c r="AO371" i="33" s="1"/>
  <c r="AM370" i="33"/>
  <c r="AM371" i="33" s="1"/>
  <c r="CN370" i="33"/>
  <c r="CN371" i="33" s="1"/>
  <c r="BY370" i="33"/>
  <c r="BY371" i="33" s="1"/>
  <c r="BG370" i="33"/>
  <c r="BG371" i="33" s="1"/>
  <c r="AI370" i="33"/>
  <c r="AI371" i="33" s="1"/>
  <c r="AQ370" i="33"/>
  <c r="AQ371" i="33" s="1"/>
  <c r="BM370" i="33"/>
  <c r="BM371" i="33" s="1"/>
  <c r="AA370" i="33"/>
  <c r="AA371" i="33" s="1"/>
  <c r="X370" i="33"/>
  <c r="X371" i="33" s="1"/>
  <c r="Z370" i="33"/>
  <c r="Z371" i="33" s="1"/>
  <c r="CD370" i="33"/>
  <c r="CD371" i="33" s="1"/>
  <c r="AL370" i="33"/>
  <c r="AL371" i="33" s="1"/>
  <c r="AD370" i="33"/>
  <c r="AD371" i="33" s="1"/>
  <c r="AR370" i="33"/>
  <c r="AR371" i="33" s="1"/>
  <c r="AT370" i="33"/>
  <c r="AT371" i="33" s="1"/>
  <c r="W370" i="33"/>
  <c r="W371" i="33" s="1"/>
  <c r="CL370" i="33"/>
  <c r="CL371" i="33" s="1"/>
  <c r="BP370" i="33"/>
  <c r="BP371" i="33" s="1"/>
  <c r="BL370" i="33"/>
  <c r="BL371" i="33" s="1"/>
  <c r="Y370" i="33"/>
  <c r="Y371" i="33" s="1"/>
  <c r="AJ370" i="33"/>
  <c r="AJ371" i="33" s="1"/>
  <c r="AP370" i="33"/>
  <c r="AP371" i="33" s="1"/>
  <c r="O371" i="33" l="1"/>
  <c r="BZ372" i="33" s="1"/>
  <c r="O370" i="33"/>
  <c r="AU372" i="33" l="1"/>
  <c r="CF372" i="33"/>
  <c r="CG372" i="33"/>
  <c r="BX372" i="33"/>
  <c r="CO372" i="33"/>
  <c r="AW372" i="33"/>
  <c r="U372" i="33"/>
  <c r="CP372" i="33"/>
  <c r="AX372" i="33"/>
  <c r="BS372" i="33"/>
  <c r="BK372" i="33"/>
  <c r="CC372" i="33"/>
  <c r="AB372" i="33"/>
  <c r="CK372" i="33"/>
  <c r="CE372" i="33"/>
  <c r="AZ372" i="33"/>
  <c r="BT372" i="33"/>
  <c r="BE372" i="33"/>
  <c r="BI372" i="33"/>
  <c r="AC372" i="33"/>
  <c r="CH372" i="33"/>
  <c r="BV372" i="33"/>
  <c r="BH372" i="33"/>
  <c r="BF372" i="33"/>
  <c r="AM372" i="33"/>
  <c r="CJ372" i="33"/>
  <c r="V372" i="33"/>
  <c r="BQ372" i="33"/>
  <c r="BN372" i="33"/>
  <c r="AG372" i="33"/>
  <c r="AI372" i="33"/>
  <c r="BU372" i="33"/>
  <c r="AD372" i="33"/>
  <c r="AS372" i="33"/>
  <c r="BM372" i="33"/>
  <c r="Q372" i="33"/>
  <c r="AL372" i="33"/>
  <c r="AR372" i="33"/>
  <c r="CN372" i="33"/>
  <c r="AY372" i="33"/>
  <c r="AP372" i="33"/>
  <c r="BR372" i="33"/>
  <c r="R372" i="33"/>
  <c r="BP372" i="33"/>
  <c r="AV372" i="33"/>
  <c r="BO372" i="33"/>
  <c r="BC372" i="33"/>
  <c r="CA372" i="33"/>
  <c r="AO372" i="33"/>
  <c r="AJ372" i="33"/>
  <c r="AN372" i="33"/>
  <c r="T372" i="33"/>
  <c r="CD372" i="33"/>
  <c r="CB372" i="33"/>
  <c r="S372" i="33"/>
  <c r="AT372" i="33"/>
  <c r="AK372" i="33"/>
  <c r="W372" i="33"/>
  <c r="AA372" i="33"/>
  <c r="BA372" i="33"/>
  <c r="CL372" i="33"/>
  <c r="CM372" i="33"/>
  <c r="Y372" i="33"/>
  <c r="Z372" i="33"/>
  <c r="CQ372" i="33"/>
  <c r="CR372" i="33"/>
  <c r="BB372" i="33"/>
  <c r="BY372" i="33"/>
  <c r="AH372" i="33"/>
  <c r="AF372" i="33"/>
  <c r="BJ372" i="33"/>
  <c r="CS372" i="33"/>
  <c r="BD372" i="33"/>
  <c r="X372" i="33"/>
  <c r="BL372" i="33"/>
  <c r="CI372" i="33"/>
  <c r="BG372" i="33"/>
  <c r="BW372" i="33"/>
  <c r="AQ372" i="33"/>
  <c r="AE372" i="33"/>
  <c r="M372" i="33" l="1"/>
  <c r="O372" i="33"/>
  <c r="L373" i="33"/>
  <c r="L371" i="33"/>
  <c r="L372" i="33"/>
  <c r="L370" i="33"/>
  <c r="M370" i="33" l="1"/>
  <c r="F370" i="33" s="1"/>
  <c r="D370" i="33" l="1"/>
  <c r="E370" i="33"/>
  <c r="H375" i="33" l="1"/>
  <c r="G17" i="33" s="1"/>
  <c r="K375" i="33" l="1"/>
  <c r="B382" i="33" s="1"/>
  <c r="H393" i="33"/>
  <c r="H394" i="33" s="1"/>
  <c r="H395" i="33" s="1"/>
  <c r="H396" i="33" s="1"/>
  <c r="R324" i="33"/>
  <c r="H376" i="33"/>
  <c r="R325" i="33" s="1"/>
  <c r="E393" i="33" l="1"/>
  <c r="H377" i="33"/>
  <c r="K376" i="33"/>
  <c r="B383" i="33" s="1"/>
  <c r="I389" i="33" s="1"/>
  <c r="C18" i="33"/>
  <c r="R326" i="33"/>
  <c r="H378" i="33"/>
  <c r="K377" i="33"/>
  <c r="B18" i="33"/>
  <c r="I388" i="33"/>
  <c r="R327" i="33" l="1"/>
  <c r="K378" i="33"/>
  <c r="R375" i="33" s="1"/>
  <c r="R376" i="33" s="1"/>
  <c r="I393" i="33"/>
  <c r="I394" i="33"/>
  <c r="B384" i="33"/>
  <c r="BT375" i="33" l="1"/>
  <c r="BT376" i="33" s="1"/>
  <c r="BJ375" i="33"/>
  <c r="BJ376" i="33" s="1"/>
  <c r="AJ375" i="33"/>
  <c r="AJ376" i="33" s="1"/>
  <c r="BS375" i="33"/>
  <c r="BS376" i="33" s="1"/>
  <c r="CO375" i="33"/>
  <c r="CO376" i="33" s="1"/>
  <c r="AY375" i="33"/>
  <c r="AY376" i="33" s="1"/>
  <c r="AV375" i="33"/>
  <c r="AV376" i="33" s="1"/>
  <c r="BN375" i="33"/>
  <c r="BN376" i="33" s="1"/>
  <c r="CI375" i="33"/>
  <c r="CI376" i="33" s="1"/>
  <c r="AO375" i="33"/>
  <c r="AO376" i="33" s="1"/>
  <c r="AX375" i="33"/>
  <c r="AX376" i="33" s="1"/>
  <c r="BC375" i="33"/>
  <c r="BC376" i="33" s="1"/>
  <c r="AI375" i="33"/>
  <c r="AI376" i="33" s="1"/>
  <c r="AZ375" i="33"/>
  <c r="AZ376" i="33" s="1"/>
  <c r="AD375" i="33"/>
  <c r="AD376" i="33" s="1"/>
  <c r="CE375" i="33"/>
  <c r="CE376" i="33" s="1"/>
  <c r="AK375" i="33"/>
  <c r="AK376" i="33" s="1"/>
  <c r="AB375" i="33"/>
  <c r="AB376" i="33" s="1"/>
  <c r="AW375" i="33"/>
  <c r="AW376" i="33" s="1"/>
  <c r="AM375" i="33"/>
  <c r="AM376" i="33" s="1"/>
  <c r="CC375" i="33"/>
  <c r="CC376" i="33" s="1"/>
  <c r="CP375" i="33"/>
  <c r="CP376" i="33" s="1"/>
  <c r="X375" i="33"/>
  <c r="X376" i="33" s="1"/>
  <c r="BX375" i="33"/>
  <c r="BX376" i="33" s="1"/>
  <c r="CK375" i="33"/>
  <c r="CK376" i="33" s="1"/>
  <c r="BQ375" i="33"/>
  <c r="BQ376" i="33" s="1"/>
  <c r="BD375" i="33"/>
  <c r="BD376" i="33" s="1"/>
  <c r="I398" i="33"/>
  <c r="CH375" i="33"/>
  <c r="CH376" i="33" s="1"/>
  <c r="CD375" i="33"/>
  <c r="CD376" i="33" s="1"/>
  <c r="V375" i="33"/>
  <c r="V376" i="33" s="1"/>
  <c r="Y375" i="33"/>
  <c r="Y376" i="33" s="1"/>
  <c r="BZ375" i="33"/>
  <c r="BZ376" i="33" s="1"/>
  <c r="CJ375" i="33"/>
  <c r="CJ376" i="33" s="1"/>
  <c r="AS375" i="33"/>
  <c r="AS376" i="33" s="1"/>
  <c r="BO375" i="33"/>
  <c r="BO376" i="33" s="1"/>
  <c r="D18" i="33"/>
  <c r="I390" i="33"/>
  <c r="B385" i="33"/>
  <c r="BO382" i="33" s="1"/>
  <c r="BO383" i="33" s="1"/>
  <c r="Z375" i="33"/>
  <c r="Z376" i="33" s="1"/>
  <c r="Q375" i="33"/>
  <c r="T375" i="33"/>
  <c r="T376" i="33" s="1"/>
  <c r="BW375" i="33"/>
  <c r="BW376" i="33" s="1"/>
  <c r="S375" i="33"/>
  <c r="S376" i="33" s="1"/>
  <c r="AG375" i="33"/>
  <c r="AG376" i="33" s="1"/>
  <c r="BB375" i="33"/>
  <c r="BB376" i="33" s="1"/>
  <c r="AN375" i="33"/>
  <c r="AN376" i="33" s="1"/>
  <c r="BG375" i="33"/>
  <c r="BG376" i="33" s="1"/>
  <c r="BY375" i="33"/>
  <c r="BY376" i="33" s="1"/>
  <c r="AL375" i="33"/>
  <c r="AL376" i="33" s="1"/>
  <c r="CG375" i="33"/>
  <c r="CG376" i="33" s="1"/>
  <c r="CR375" i="33"/>
  <c r="CR376" i="33" s="1"/>
  <c r="BK375" i="33"/>
  <c r="BK376" i="33" s="1"/>
  <c r="CM375" i="33"/>
  <c r="CM376" i="33" s="1"/>
  <c r="CL375" i="33"/>
  <c r="CL376" i="33" s="1"/>
  <c r="BF375" i="33"/>
  <c r="BF376" i="33" s="1"/>
  <c r="CN375" i="33"/>
  <c r="CN376" i="33" s="1"/>
  <c r="AF375" i="33"/>
  <c r="AF376" i="33" s="1"/>
  <c r="U375" i="33"/>
  <c r="U376" i="33" s="1"/>
  <c r="BA375" i="33"/>
  <c r="BA376" i="33" s="1"/>
  <c r="BV375" i="33"/>
  <c r="BV376" i="33" s="1"/>
  <c r="BR375" i="33"/>
  <c r="BR376" i="33" s="1"/>
  <c r="BP375" i="33"/>
  <c r="BP376" i="33" s="1"/>
  <c r="BM375" i="33"/>
  <c r="BM376" i="33" s="1"/>
  <c r="BE375" i="33"/>
  <c r="BE376" i="33" s="1"/>
  <c r="AR375" i="33"/>
  <c r="AR376" i="33" s="1"/>
  <c r="AT375" i="33"/>
  <c r="AT376" i="33" s="1"/>
  <c r="I399" i="33"/>
  <c r="CB375" i="33"/>
  <c r="CB376" i="33" s="1"/>
  <c r="AA375" i="33"/>
  <c r="AA376" i="33" s="1"/>
  <c r="W375" i="33"/>
  <c r="W376" i="33" s="1"/>
  <c r="CQ375" i="33"/>
  <c r="CQ376" i="33" s="1"/>
  <c r="BL375" i="33"/>
  <c r="BL376" i="33" s="1"/>
  <c r="AE375" i="33"/>
  <c r="AE376" i="33" s="1"/>
  <c r="AU375" i="33"/>
  <c r="AU376" i="33" s="1"/>
  <c r="AQ375" i="33"/>
  <c r="AQ376" i="33" s="1"/>
  <c r="CF375" i="33"/>
  <c r="CF376" i="33" s="1"/>
  <c r="CA375" i="33"/>
  <c r="CA376" i="33" s="1"/>
  <c r="BI375" i="33"/>
  <c r="BI376" i="33" s="1"/>
  <c r="BU375" i="33"/>
  <c r="BU376" i="33" s="1"/>
  <c r="BH375" i="33"/>
  <c r="BH376" i="33" s="1"/>
  <c r="AP375" i="33"/>
  <c r="AP376" i="33" s="1"/>
  <c r="CS375" i="33"/>
  <c r="CS376" i="33" s="1"/>
  <c r="AC375" i="33"/>
  <c r="AC376" i="33" s="1"/>
  <c r="AH375" i="33"/>
  <c r="AH376" i="33" s="1"/>
  <c r="AM382" i="33" l="1"/>
  <c r="AM383" i="33" s="1"/>
  <c r="CJ382" i="33"/>
  <c r="CJ383" i="33" s="1"/>
  <c r="BF382" i="33"/>
  <c r="BF383" i="33" s="1"/>
  <c r="CV382" i="33"/>
  <c r="CV383" i="33" s="1"/>
  <c r="AU382" i="33"/>
  <c r="AU383" i="33" s="1"/>
  <c r="BE382" i="33"/>
  <c r="BE383" i="33" s="1"/>
  <c r="BG382" i="33"/>
  <c r="BG383" i="33" s="1"/>
  <c r="BH382" i="33"/>
  <c r="BH383" i="33" s="1"/>
  <c r="BY382" i="33"/>
  <c r="BY383" i="33" s="1"/>
  <c r="BQ382" i="33"/>
  <c r="BQ383" i="33" s="1"/>
  <c r="BT382" i="33"/>
  <c r="BT383" i="33" s="1"/>
  <c r="BZ382" i="33"/>
  <c r="BZ383" i="33" s="1"/>
  <c r="DA382" i="33"/>
  <c r="DA383" i="33" s="1"/>
  <c r="BV382" i="33"/>
  <c r="BV383" i="33" s="1"/>
  <c r="CN382" i="33"/>
  <c r="CN383" i="33" s="1"/>
  <c r="AV382" i="33"/>
  <c r="AV383" i="33" s="1"/>
  <c r="BN382" i="33"/>
  <c r="BN383" i="33" s="1"/>
  <c r="BU382" i="33"/>
  <c r="BU383" i="33" s="1"/>
  <c r="CH382" i="33"/>
  <c r="CH383" i="33" s="1"/>
  <c r="AH382" i="33"/>
  <c r="AH383" i="33" s="1"/>
  <c r="DC382" i="33"/>
  <c r="DC383" i="33" s="1"/>
  <c r="AY382" i="33"/>
  <c r="AY383" i="33" s="1"/>
  <c r="BI382" i="33"/>
  <c r="BI383" i="33" s="1"/>
  <c r="CM382" i="33"/>
  <c r="CM383" i="33" s="1"/>
  <c r="AZ382" i="33"/>
  <c r="AZ383" i="33" s="1"/>
  <c r="AL382" i="33"/>
  <c r="AL383" i="33" s="1"/>
  <c r="BD382" i="33"/>
  <c r="BD383" i="33" s="1"/>
  <c r="CK382" i="33"/>
  <c r="CK383" i="33" s="1"/>
  <c r="BL382" i="33"/>
  <c r="BL383" i="33" s="1"/>
  <c r="I404" i="33"/>
  <c r="AG382" i="33"/>
  <c r="AG383" i="33" s="1"/>
  <c r="BC382" i="33"/>
  <c r="BC383" i="33" s="1"/>
  <c r="CG382" i="33"/>
  <c r="CG383" i="33" s="1"/>
  <c r="DG382" i="33"/>
  <c r="DG383" i="33" s="1"/>
  <c r="CI382" i="33"/>
  <c r="CI383" i="33" s="1"/>
  <c r="CB382" i="33"/>
  <c r="CB383" i="33" s="1"/>
  <c r="CZ382" i="33"/>
  <c r="CZ383" i="33" s="1"/>
  <c r="BB382" i="33"/>
  <c r="BB383" i="33" s="1"/>
  <c r="CT382" i="33"/>
  <c r="CT383" i="33" s="1"/>
  <c r="BR382" i="33"/>
  <c r="BR383" i="33" s="1"/>
  <c r="I395" i="33"/>
  <c r="O375" i="33"/>
  <c r="Q376" i="33"/>
  <c r="AP382" i="33"/>
  <c r="AP383" i="33" s="1"/>
  <c r="AK382" i="33"/>
  <c r="AK383" i="33" s="1"/>
  <c r="AS382" i="33"/>
  <c r="AS383" i="33" s="1"/>
  <c r="BW382" i="33"/>
  <c r="BW383" i="33" s="1"/>
  <c r="DB382" i="33"/>
  <c r="DB383" i="33" s="1"/>
  <c r="AR382" i="33"/>
  <c r="AR383" i="33" s="1"/>
  <c r="CP382" i="33"/>
  <c r="CP383" i="33" s="1"/>
  <c r="CE382" i="33"/>
  <c r="CE383" i="33" s="1"/>
  <c r="CY382" i="33"/>
  <c r="CY383" i="33" s="1"/>
  <c r="CX382" i="33"/>
  <c r="CX383" i="33" s="1"/>
  <c r="AW382" i="33"/>
  <c r="AW383" i="33" s="1"/>
  <c r="DE382" i="33"/>
  <c r="DE383" i="33" s="1"/>
  <c r="BK382" i="33"/>
  <c r="BK383" i="33" s="1"/>
  <c r="AJ382" i="33"/>
  <c r="AJ383" i="33" s="1"/>
  <c r="E18" i="33"/>
  <c r="I391" i="33"/>
  <c r="CD382" i="33"/>
  <c r="CD383" i="33" s="1"/>
  <c r="AT382" i="33"/>
  <c r="AT383" i="33" s="1"/>
  <c r="AF382" i="33"/>
  <c r="AF383" i="33" s="1"/>
  <c r="DD382" i="33"/>
  <c r="DD383" i="33" s="1"/>
  <c r="I403" i="33"/>
  <c r="CA382" i="33"/>
  <c r="CA383" i="33" s="1"/>
  <c r="CR382" i="33"/>
  <c r="CR383" i="33" s="1"/>
  <c r="BS382" i="33"/>
  <c r="BS383" i="33" s="1"/>
  <c r="CL382" i="33"/>
  <c r="CL383" i="33" s="1"/>
  <c r="DF382" i="33"/>
  <c r="DF383" i="33" s="1"/>
  <c r="AO382" i="33"/>
  <c r="AO383" i="33" s="1"/>
  <c r="CQ382" i="33"/>
  <c r="CQ383" i="33" s="1"/>
  <c r="BJ382" i="33"/>
  <c r="BJ383" i="33" s="1"/>
  <c r="AI382" i="33"/>
  <c r="AI383" i="33" s="1"/>
  <c r="AQ382" i="33"/>
  <c r="AQ383" i="33" s="1"/>
  <c r="AN382" i="33"/>
  <c r="AN383" i="33" s="1"/>
  <c r="BP382" i="33"/>
  <c r="BP383" i="33" s="1"/>
  <c r="CW382" i="33"/>
  <c r="CW383" i="33" s="1"/>
  <c r="AE382" i="33"/>
  <c r="CC382" i="33"/>
  <c r="CC383" i="33" s="1"/>
  <c r="BX382" i="33"/>
  <c r="BX383" i="33" s="1"/>
  <c r="CO382" i="33"/>
  <c r="CO383" i="33" s="1"/>
  <c r="BM382" i="33"/>
  <c r="BM383" i="33" s="1"/>
  <c r="CU382" i="33"/>
  <c r="CU383" i="33" s="1"/>
  <c r="CF382" i="33"/>
  <c r="CF383" i="33" s="1"/>
  <c r="AX382" i="33"/>
  <c r="AX383" i="33" s="1"/>
  <c r="CS382" i="33"/>
  <c r="CS383" i="33" s="1"/>
  <c r="BA382" i="33"/>
  <c r="BA383" i="33" s="1"/>
  <c r="I400" i="33" l="1"/>
  <c r="I396" i="33"/>
  <c r="AC382" i="33"/>
  <c r="AE383" i="33"/>
  <c r="I409" i="33"/>
  <c r="O376" i="33"/>
  <c r="Q377" i="33" s="1"/>
  <c r="I408" i="33"/>
  <c r="R377" i="33" l="1"/>
  <c r="AB377" i="33"/>
  <c r="CI377" i="33"/>
  <c r="BT377" i="33"/>
  <c r="BC377" i="33"/>
  <c r="AM377" i="33"/>
  <c r="AI377" i="33"/>
  <c r="CO377" i="33"/>
  <c r="AJ377" i="33"/>
  <c r="AX377" i="33"/>
  <c r="AV377" i="33"/>
  <c r="CE377" i="33"/>
  <c r="AY377" i="33"/>
  <c r="AZ377" i="33"/>
  <c r="BS377" i="33"/>
  <c r="AW377" i="33"/>
  <c r="BJ377" i="33"/>
  <c r="BN377" i="33"/>
  <c r="AD377" i="33"/>
  <c r="AO377" i="33"/>
  <c r="AK377" i="33"/>
  <c r="BK377" i="33"/>
  <c r="BR377" i="33"/>
  <c r="AU377" i="33"/>
  <c r="CD377" i="33"/>
  <c r="AG377" i="33"/>
  <c r="BH377" i="33"/>
  <c r="BD377" i="33"/>
  <c r="AH377" i="33"/>
  <c r="BZ377" i="33"/>
  <c r="AE377" i="33"/>
  <c r="T377" i="33"/>
  <c r="CA377" i="33"/>
  <c r="CN377" i="33"/>
  <c r="CC377" i="33"/>
  <c r="CQ377" i="33"/>
  <c r="AT377" i="33"/>
  <c r="BI377" i="33"/>
  <c r="CS377" i="33"/>
  <c r="CR377" i="33"/>
  <c r="AA377" i="33"/>
  <c r="BL377" i="33"/>
  <c r="CL377" i="33"/>
  <c r="BO377" i="33"/>
  <c r="CK377" i="33"/>
  <c r="CH377" i="33"/>
  <c r="CF377" i="33"/>
  <c r="BQ377" i="33"/>
  <c r="BG377" i="33"/>
  <c r="BX377" i="33"/>
  <c r="Y377" i="33"/>
  <c r="CG377" i="33"/>
  <c r="BW377" i="33"/>
  <c r="CB377" i="33"/>
  <c r="BV377" i="33"/>
  <c r="BE377" i="33"/>
  <c r="CM377" i="33"/>
  <c r="W377" i="33"/>
  <c r="AF377" i="33"/>
  <c r="CJ377" i="33"/>
  <c r="Z377" i="33"/>
  <c r="V377" i="33"/>
  <c r="AL377" i="33"/>
  <c r="AP377" i="33"/>
  <c r="BA377" i="33"/>
  <c r="BP377" i="33"/>
  <c r="BB377" i="33"/>
  <c r="U377" i="33"/>
  <c r="AC377" i="33"/>
  <c r="CP377" i="33"/>
  <c r="BF377" i="33"/>
  <c r="AN377" i="33"/>
  <c r="BY377" i="33"/>
  <c r="AQ377" i="33"/>
  <c r="X377" i="33"/>
  <c r="BM377" i="33"/>
  <c r="AS377" i="33"/>
  <c r="BU377" i="33"/>
  <c r="S377" i="33"/>
  <c r="AR377" i="33"/>
  <c r="I414" i="33"/>
  <c r="I401" i="33"/>
  <c r="I405" i="33"/>
  <c r="AC383" i="33"/>
  <c r="AE384" i="33" s="1"/>
  <c r="I413" i="33"/>
  <c r="L376" i="33" l="1"/>
  <c r="P325" i="33" s="1"/>
  <c r="T325" i="33" s="1"/>
  <c r="L378" i="33"/>
  <c r="P327" i="33" s="1"/>
  <c r="T327" i="33" s="1"/>
  <c r="L377" i="33"/>
  <c r="P326" i="33" s="1"/>
  <c r="T326" i="33" s="1"/>
  <c r="I410" i="33"/>
  <c r="I406" i="33"/>
  <c r="O377" i="33"/>
  <c r="I419" i="33"/>
  <c r="L375" i="33"/>
  <c r="I418" i="33"/>
  <c r="BO384" i="33"/>
  <c r="BG384" i="33"/>
  <c r="BQ384" i="33"/>
  <c r="DA384" i="33"/>
  <c r="AV384" i="33"/>
  <c r="BZ384" i="33"/>
  <c r="BT384" i="33"/>
  <c r="BV384" i="33"/>
  <c r="BH384" i="33"/>
  <c r="BF384" i="33"/>
  <c r="DC384" i="33"/>
  <c r="AM384" i="33"/>
  <c r="AH384" i="33"/>
  <c r="BU384" i="33"/>
  <c r="BE384" i="33"/>
  <c r="AU384" i="33"/>
  <c r="CH384" i="33"/>
  <c r="CN384" i="33"/>
  <c r="BN384" i="33"/>
  <c r="CV384" i="33"/>
  <c r="BY384" i="33"/>
  <c r="AY384" i="33"/>
  <c r="CJ384" i="33"/>
  <c r="CA384" i="33"/>
  <c r="CO384" i="33"/>
  <c r="CS384" i="33"/>
  <c r="CK384" i="33"/>
  <c r="AK384" i="33"/>
  <c r="AT384" i="33"/>
  <c r="AZ384" i="33"/>
  <c r="BM384" i="33"/>
  <c r="BA384" i="33"/>
  <c r="CE384" i="33"/>
  <c r="AF384" i="33"/>
  <c r="CF384" i="33"/>
  <c r="AW384" i="33"/>
  <c r="DB384" i="33"/>
  <c r="CZ384" i="33"/>
  <c r="AL384" i="33"/>
  <c r="AR384" i="33"/>
  <c r="CB384" i="33"/>
  <c r="AX384" i="33"/>
  <c r="CU384" i="33"/>
  <c r="DE384" i="33"/>
  <c r="AQ384" i="33"/>
  <c r="CI384" i="33"/>
  <c r="BX384" i="33"/>
  <c r="CM384" i="33"/>
  <c r="CP384" i="33"/>
  <c r="BK384" i="33"/>
  <c r="DF384" i="33"/>
  <c r="DG384" i="33"/>
  <c r="AO384" i="33"/>
  <c r="CD384" i="33"/>
  <c r="CW384" i="33"/>
  <c r="BL384" i="33"/>
  <c r="CG384" i="33"/>
  <c r="BW384" i="33"/>
  <c r="CY384" i="33"/>
  <c r="BB384" i="33"/>
  <c r="BJ384" i="33"/>
  <c r="CT384" i="33"/>
  <c r="BD384" i="33"/>
  <c r="AI384" i="33"/>
  <c r="BC384" i="33"/>
  <c r="BS384" i="33"/>
  <c r="CR384" i="33"/>
  <c r="AJ384" i="33"/>
  <c r="BI384" i="33"/>
  <c r="BP384" i="33"/>
  <c r="BR384" i="33"/>
  <c r="CL384" i="33"/>
  <c r="CX384" i="33"/>
  <c r="CQ384" i="33"/>
  <c r="CC384" i="33"/>
  <c r="AP384" i="33"/>
  <c r="AN384" i="33"/>
  <c r="AS384" i="33"/>
  <c r="AG384" i="33"/>
  <c r="DD384" i="33"/>
  <c r="M377" i="33"/>
  <c r="D384" i="33" l="1"/>
  <c r="L390" i="33" s="1"/>
  <c r="AC384" i="33"/>
  <c r="P324" i="33"/>
  <c r="T324" i="33" s="1"/>
  <c r="M375" i="33"/>
  <c r="D385" i="33"/>
  <c r="L391" i="33" s="1"/>
  <c r="I424" i="33"/>
  <c r="D383" i="33"/>
  <c r="L389" i="33" s="1"/>
  <c r="I423" i="33"/>
  <c r="D382" i="33"/>
  <c r="F384" i="33"/>
  <c r="I411" i="33"/>
  <c r="I415" i="33"/>
  <c r="L388" i="33" l="1"/>
  <c r="F382" i="33"/>
  <c r="H18" i="33" s="1"/>
  <c r="I429" i="33"/>
  <c r="V324" i="33" a="1"/>
  <c r="I428" i="33"/>
  <c r="I420" i="33"/>
  <c r="I416" i="33"/>
  <c r="M390" i="33"/>
  <c r="F18" i="33"/>
  <c r="F375" i="33"/>
  <c r="D375" i="33"/>
  <c r="E375" i="33"/>
  <c r="V324" i="33" l="1"/>
  <c r="V325" i="33"/>
  <c r="V327" i="33"/>
  <c r="V326" i="33"/>
  <c r="I421" i="33"/>
  <c r="I434" i="33"/>
  <c r="I433" i="33"/>
  <c r="I425" i="33"/>
  <c r="X324" i="33" l="1" a="1"/>
  <c r="AA327" i="33" s="1"/>
  <c r="K385" i="33" s="1"/>
  <c r="I430" i="33"/>
  <c r="I426" i="33"/>
  <c r="AA325" i="33" l="1"/>
  <c r="K383" i="33" s="1"/>
  <c r="X326" i="33"/>
  <c r="H384" i="33" s="1"/>
  <c r="Z326" i="33"/>
  <c r="J384" i="33" s="1"/>
  <c r="AA326" i="33"/>
  <c r="K384" i="33" s="1"/>
  <c r="X324" i="33"/>
  <c r="H382" i="33" s="1"/>
  <c r="Z327" i="33"/>
  <c r="J385" i="33" s="1"/>
  <c r="AA324" i="33"/>
  <c r="K382" i="33" s="1"/>
  <c r="Y326" i="33"/>
  <c r="I384" i="33" s="1"/>
  <c r="Y324" i="33"/>
  <c r="I382" i="33" s="1"/>
  <c r="X327" i="33"/>
  <c r="H385" i="33" s="1"/>
  <c r="X325" i="33"/>
  <c r="H383" i="33" s="1"/>
  <c r="Z324" i="33"/>
  <c r="J382" i="33" s="1"/>
  <c r="Z325" i="33"/>
  <c r="J383" i="33" s="1"/>
  <c r="Y327" i="33"/>
  <c r="I385" i="33" s="1"/>
  <c r="Y325" i="33"/>
  <c r="I383" i="33" s="1"/>
  <c r="I431" i="33"/>
  <c r="I435" i="33"/>
  <c r="M382" i="33" l="1" a="1"/>
  <c r="M382" i="33" s="1"/>
  <c r="I436" i="33"/>
  <c r="M384" i="33" l="1"/>
  <c r="M385" i="33"/>
  <c r="M383" i="33"/>
  <c r="N382" i="33" l="1"/>
  <c r="N383" i="33"/>
  <c r="N385" i="33"/>
  <c r="N384" i="33"/>
  <c r="J389" i="33" l="1"/>
  <c r="J394" i="33" s="1"/>
  <c r="J391" i="33"/>
  <c r="J396" i="33" s="1"/>
  <c r="J390" i="33"/>
  <c r="J395" i="33" s="1"/>
  <c r="J388" i="33"/>
  <c r="J393" i="33" s="1"/>
  <c r="K389" i="33" l="1"/>
  <c r="K390" i="33"/>
  <c r="K391" i="33"/>
  <c r="M388" i="33"/>
  <c r="K388" i="33"/>
  <c r="J398" i="33"/>
  <c r="K393" i="33"/>
  <c r="J399" i="33"/>
  <c r="K394" i="33"/>
  <c r="J400" i="33"/>
  <c r="K395" i="33"/>
  <c r="J401" i="33"/>
  <c r="K396" i="33"/>
  <c r="J403" i="33" l="1"/>
  <c r="J406" i="33"/>
  <c r="J404" i="33"/>
  <c r="J405" i="33"/>
  <c r="X393" i="33"/>
  <c r="X394" i="33" s="1"/>
  <c r="AF393" i="33"/>
  <c r="AF394" i="33" s="1"/>
  <c r="AN393" i="33"/>
  <c r="AN394" i="33" s="1"/>
  <c r="AV393" i="33"/>
  <c r="AV394" i="33" s="1"/>
  <c r="BD393" i="33"/>
  <c r="BD394" i="33" s="1"/>
  <c r="BL393" i="33"/>
  <c r="BL394" i="33" s="1"/>
  <c r="BT393" i="33"/>
  <c r="BT394" i="33" s="1"/>
  <c r="CB393" i="33"/>
  <c r="CB394" i="33" s="1"/>
  <c r="CJ393" i="33"/>
  <c r="CJ394" i="33" s="1"/>
  <c r="CR393" i="33"/>
  <c r="CR394" i="33" s="1"/>
  <c r="Q393" i="33"/>
  <c r="Y393" i="33"/>
  <c r="Y394" i="33" s="1"/>
  <c r="AG393" i="33"/>
  <c r="AG394" i="33" s="1"/>
  <c r="AO393" i="33"/>
  <c r="AO394" i="33" s="1"/>
  <c r="AW393" i="33"/>
  <c r="AW394" i="33" s="1"/>
  <c r="BE393" i="33"/>
  <c r="BE394" i="33" s="1"/>
  <c r="BM393" i="33"/>
  <c r="BM394" i="33" s="1"/>
  <c r="BU393" i="33"/>
  <c r="BU394" i="33" s="1"/>
  <c r="CC393" i="33"/>
  <c r="CC394" i="33" s="1"/>
  <c r="CK393" i="33"/>
  <c r="CK394" i="33" s="1"/>
  <c r="CS393" i="33"/>
  <c r="CS394" i="33" s="1"/>
  <c r="R393" i="33"/>
  <c r="R394" i="33" s="1"/>
  <c r="Z393" i="33"/>
  <c r="Z394" i="33" s="1"/>
  <c r="AH393" i="33"/>
  <c r="AH394" i="33" s="1"/>
  <c r="AP393" i="33"/>
  <c r="AP394" i="33" s="1"/>
  <c r="AX393" i="33"/>
  <c r="AX394" i="33" s="1"/>
  <c r="BF393" i="33"/>
  <c r="BF394" i="33" s="1"/>
  <c r="BN393" i="33"/>
  <c r="BN394" i="33" s="1"/>
  <c r="BV393" i="33"/>
  <c r="BV394" i="33" s="1"/>
  <c r="CD393" i="33"/>
  <c r="CD394" i="33" s="1"/>
  <c r="CL393" i="33"/>
  <c r="CL394" i="33" s="1"/>
  <c r="S393" i="33"/>
  <c r="S394" i="33" s="1"/>
  <c r="AA393" i="33"/>
  <c r="AA394" i="33" s="1"/>
  <c r="AI393" i="33"/>
  <c r="AI394" i="33" s="1"/>
  <c r="AQ393" i="33"/>
  <c r="AQ394" i="33" s="1"/>
  <c r="AY393" i="33"/>
  <c r="AY394" i="33" s="1"/>
  <c r="BG393" i="33"/>
  <c r="BG394" i="33" s="1"/>
  <c r="BO393" i="33"/>
  <c r="BO394" i="33" s="1"/>
  <c r="BW393" i="33"/>
  <c r="BW394" i="33" s="1"/>
  <c r="CE393" i="33"/>
  <c r="CE394" i="33" s="1"/>
  <c r="CM393" i="33"/>
  <c r="CM394" i="33" s="1"/>
  <c r="U393" i="33"/>
  <c r="U394" i="33" s="1"/>
  <c r="AK393" i="33"/>
  <c r="AK394" i="33" s="1"/>
  <c r="BA393" i="33"/>
  <c r="BA394" i="33" s="1"/>
  <c r="BQ393" i="33"/>
  <c r="BQ394" i="33" s="1"/>
  <c r="CG393" i="33"/>
  <c r="CG394" i="33" s="1"/>
  <c r="V393" i="33"/>
  <c r="V394" i="33" s="1"/>
  <c r="AL393" i="33"/>
  <c r="AL394" i="33" s="1"/>
  <c r="BB393" i="33"/>
  <c r="BB394" i="33" s="1"/>
  <c r="BR393" i="33"/>
  <c r="BR394" i="33" s="1"/>
  <c r="CH393" i="33"/>
  <c r="CH394" i="33" s="1"/>
  <c r="W393" i="33"/>
  <c r="W394" i="33" s="1"/>
  <c r="AM393" i="33"/>
  <c r="AM394" i="33" s="1"/>
  <c r="BC393" i="33"/>
  <c r="BC394" i="33" s="1"/>
  <c r="BS393" i="33"/>
  <c r="BS394" i="33" s="1"/>
  <c r="CI393" i="33"/>
  <c r="CI394" i="33" s="1"/>
  <c r="AB393" i="33"/>
  <c r="AB394" i="33" s="1"/>
  <c r="AR393" i="33"/>
  <c r="AR394" i="33" s="1"/>
  <c r="BH393" i="33"/>
  <c r="BH394" i="33" s="1"/>
  <c r="BX393" i="33"/>
  <c r="BX394" i="33" s="1"/>
  <c r="CN393" i="33"/>
  <c r="CN394" i="33" s="1"/>
  <c r="AT393" i="33"/>
  <c r="AT394" i="33" s="1"/>
  <c r="BZ393" i="33"/>
  <c r="BZ394" i="33" s="1"/>
  <c r="AU393" i="33"/>
  <c r="AU394" i="33" s="1"/>
  <c r="CA393" i="33"/>
  <c r="CA394" i="33" s="1"/>
  <c r="T393" i="33"/>
  <c r="T394" i="33" s="1"/>
  <c r="AZ393" i="33"/>
  <c r="AZ394" i="33" s="1"/>
  <c r="CF393" i="33"/>
  <c r="CF394" i="33" s="1"/>
  <c r="AD393" i="33"/>
  <c r="AD394" i="33" s="1"/>
  <c r="BJ393" i="33"/>
  <c r="BJ394" i="33" s="1"/>
  <c r="CP393" i="33"/>
  <c r="CP394" i="33" s="1"/>
  <c r="AE393" i="33"/>
  <c r="AE394" i="33" s="1"/>
  <c r="CQ393" i="33"/>
  <c r="CQ394" i="33" s="1"/>
  <c r="AJ393" i="33"/>
  <c r="AJ394" i="33" s="1"/>
  <c r="AS393" i="33"/>
  <c r="AS394" i="33" s="1"/>
  <c r="BP393" i="33"/>
  <c r="BP394" i="33" s="1"/>
  <c r="AC393" i="33"/>
  <c r="AC394" i="33" s="1"/>
  <c r="BK393" i="33"/>
  <c r="BK394" i="33" s="1"/>
  <c r="BY393" i="33"/>
  <c r="BY394" i="33" s="1"/>
  <c r="CO393" i="33"/>
  <c r="CO394" i="33" s="1"/>
  <c r="BI393" i="33"/>
  <c r="BI394" i="33" s="1"/>
  <c r="J409" i="33" l="1"/>
  <c r="O393" i="33"/>
  <c r="Q394" i="33"/>
  <c r="J411" i="33"/>
  <c r="J410" i="33"/>
  <c r="J408" i="33"/>
  <c r="J416" i="33" l="1"/>
  <c r="J414" i="33"/>
  <c r="J413" i="33"/>
  <c r="J415" i="33"/>
  <c r="O394" i="33"/>
  <c r="J420" i="33" l="1"/>
  <c r="AE395" i="33"/>
  <c r="R395" i="33"/>
  <c r="BF395" i="33"/>
  <c r="CE395" i="33"/>
  <c r="AO395" i="33"/>
  <c r="BV395" i="33"/>
  <c r="BY395" i="33"/>
  <c r="AV395" i="33"/>
  <c r="CC395" i="33"/>
  <c r="AH395" i="33"/>
  <c r="BA395" i="33"/>
  <c r="AI395" i="33"/>
  <c r="BW395" i="33"/>
  <c r="BB395" i="33"/>
  <c r="BS395" i="33"/>
  <c r="BN395" i="33"/>
  <c r="AW395" i="33"/>
  <c r="CM395" i="33"/>
  <c r="BZ395" i="33"/>
  <c r="AC395" i="33"/>
  <c r="BT395" i="33"/>
  <c r="AZ395" i="33"/>
  <c r="CL395" i="33"/>
  <c r="Y395" i="33"/>
  <c r="BJ395" i="33"/>
  <c r="AA395" i="33"/>
  <c r="AD395" i="33"/>
  <c r="BC395" i="33"/>
  <c r="AN395" i="33"/>
  <c r="AJ395" i="33"/>
  <c r="BO395" i="33"/>
  <c r="BQ395" i="33"/>
  <c r="AQ395" i="33"/>
  <c r="S395" i="33"/>
  <c r="BG395" i="33"/>
  <c r="AL395" i="33"/>
  <c r="CP395" i="33"/>
  <c r="CB395" i="33"/>
  <c r="BL395" i="33"/>
  <c r="CS395" i="33"/>
  <c r="V395" i="33"/>
  <c r="AS395" i="33"/>
  <c r="AX395" i="33"/>
  <c r="AG395" i="33"/>
  <c r="BU395" i="33"/>
  <c r="Z395" i="33"/>
  <c r="BD395" i="33"/>
  <c r="BH395" i="33"/>
  <c r="CR395" i="33"/>
  <c r="AP395" i="33"/>
  <c r="AU395" i="33"/>
  <c r="CO395" i="33"/>
  <c r="BR395" i="33"/>
  <c r="X395" i="33"/>
  <c r="CK395" i="33"/>
  <c r="U395" i="33"/>
  <c r="BK395" i="33"/>
  <c r="CN395" i="33"/>
  <c r="CF395" i="33"/>
  <c r="CH395" i="33"/>
  <c r="T395" i="33"/>
  <c r="AF395" i="33"/>
  <c r="BI395" i="33"/>
  <c r="BM395" i="33"/>
  <c r="CG395" i="33"/>
  <c r="AM395" i="33"/>
  <c r="W395" i="33"/>
  <c r="AK395" i="33"/>
  <c r="AT395" i="33"/>
  <c r="AR395" i="33"/>
  <c r="CI395" i="33"/>
  <c r="CQ395" i="33"/>
  <c r="CJ395" i="33"/>
  <c r="CD395" i="33"/>
  <c r="AY395" i="33"/>
  <c r="BP395" i="33"/>
  <c r="CA395" i="33"/>
  <c r="BE395" i="33"/>
  <c r="BX395" i="33"/>
  <c r="AB395" i="33"/>
  <c r="J418" i="33"/>
  <c r="J419" i="33"/>
  <c r="Q395" i="33"/>
  <c r="J421" i="33"/>
  <c r="J426" i="33" l="1"/>
  <c r="J423" i="33"/>
  <c r="M395" i="33"/>
  <c r="O395" i="33"/>
  <c r="L396" i="33"/>
  <c r="L394" i="33"/>
  <c r="L393" i="33"/>
  <c r="L395" i="33"/>
  <c r="J424" i="33"/>
  <c r="J425" i="33"/>
  <c r="M393" i="33" l="1"/>
  <c r="F393" i="33" s="1"/>
  <c r="H398" i="33" s="1"/>
  <c r="J430" i="33"/>
  <c r="J429" i="33"/>
  <c r="J428" i="33"/>
  <c r="J431" i="33"/>
  <c r="H399" i="33" l="1"/>
  <c r="K398" i="33"/>
  <c r="J433" i="33"/>
  <c r="J434" i="33"/>
  <c r="J435" i="33"/>
  <c r="J436" i="33"/>
  <c r="H400" i="33" l="1"/>
  <c r="K399" i="33"/>
  <c r="H401" i="33" l="1"/>
  <c r="K401" i="33" s="1"/>
  <c r="K400" i="33"/>
  <c r="AA398" i="33" l="1"/>
  <c r="AA399" i="33" s="1"/>
  <c r="BG398" i="33"/>
  <c r="BG399" i="33" s="1"/>
  <c r="CM398" i="33"/>
  <c r="CM399" i="33" s="1"/>
  <c r="AR398" i="33"/>
  <c r="AR399" i="33" s="1"/>
  <c r="BX398" i="33"/>
  <c r="BX399" i="33" s="1"/>
  <c r="AK398" i="33"/>
  <c r="AK399" i="33" s="1"/>
  <c r="V398" i="33"/>
  <c r="V399" i="33" s="1"/>
  <c r="CH398" i="33"/>
  <c r="CH399" i="33" s="1"/>
  <c r="AX398" i="33"/>
  <c r="AX399" i="33" s="1"/>
  <c r="AH398" i="33"/>
  <c r="AH399" i="33" s="1"/>
  <c r="AG398" i="33"/>
  <c r="AG399" i="33" s="1"/>
  <c r="AY398" i="33"/>
  <c r="AY399" i="33" s="1"/>
  <c r="BR398" i="33"/>
  <c r="BR399" i="33" s="1"/>
  <c r="W398" i="33"/>
  <c r="W399" i="33" s="1"/>
  <c r="BT398" i="33"/>
  <c r="BT399" i="33" s="1"/>
  <c r="R398" i="33"/>
  <c r="R399" i="33" s="1"/>
  <c r="AE398" i="33"/>
  <c r="AE399" i="33" s="1"/>
  <c r="BK398" i="33"/>
  <c r="BK399" i="33" s="1"/>
  <c r="CQ398" i="33"/>
  <c r="CQ399" i="33" s="1"/>
  <c r="AV398" i="33"/>
  <c r="AV399" i="33" s="1"/>
  <c r="CB398" i="33"/>
  <c r="CB399" i="33" s="1"/>
  <c r="AS398" i="33"/>
  <c r="AS399" i="33" s="1"/>
  <c r="AD398" i="33"/>
  <c r="AD399" i="33" s="1"/>
  <c r="CP398" i="33"/>
  <c r="CP399" i="33" s="1"/>
  <c r="CD398" i="33"/>
  <c r="CD399" i="33" s="1"/>
  <c r="BM398" i="33"/>
  <c r="BM399" i="33" s="1"/>
  <c r="BS398" i="33"/>
  <c r="BS399" i="33" s="1"/>
  <c r="BD398" i="33"/>
  <c r="BD399" i="33" s="1"/>
  <c r="BI398" i="33"/>
  <c r="BI399" i="33" s="1"/>
  <c r="AP398" i="33"/>
  <c r="AP399" i="33" s="1"/>
  <c r="AW398" i="33"/>
  <c r="AW399" i="33" s="1"/>
  <c r="BY398" i="33"/>
  <c r="BY399" i="33" s="1"/>
  <c r="BN398" i="33"/>
  <c r="BN399" i="33" s="1"/>
  <c r="CE398" i="33"/>
  <c r="CE399" i="33" s="1"/>
  <c r="U398" i="33"/>
  <c r="U399" i="33" s="1"/>
  <c r="Q398" i="33"/>
  <c r="CI398" i="33"/>
  <c r="CI399" i="33" s="1"/>
  <c r="BZ398" i="33"/>
  <c r="BZ399" i="33" s="1"/>
  <c r="AI398" i="33"/>
  <c r="AI399" i="33" s="1"/>
  <c r="BO398" i="33"/>
  <c r="BO399" i="33" s="1"/>
  <c r="T398" i="33"/>
  <c r="T399" i="33" s="1"/>
  <c r="AZ398" i="33"/>
  <c r="AZ399" i="33" s="1"/>
  <c r="CF398" i="33"/>
  <c r="CF399" i="33" s="1"/>
  <c r="BA398" i="33"/>
  <c r="BA399" i="33" s="1"/>
  <c r="AL398" i="33"/>
  <c r="AL399" i="33" s="1"/>
  <c r="Z398" i="33"/>
  <c r="Z399" i="33" s="1"/>
  <c r="Y398" i="33"/>
  <c r="Y399" i="33" s="1"/>
  <c r="AO398" i="33"/>
  <c r="AO399" i="33" s="1"/>
  <c r="AM398" i="33"/>
  <c r="AM399" i="33" s="1"/>
  <c r="X398" i="33"/>
  <c r="X399" i="33" s="1"/>
  <c r="CJ398" i="33"/>
  <c r="CJ399" i="33" s="1"/>
  <c r="AT398" i="33"/>
  <c r="AT399" i="33" s="1"/>
  <c r="BE398" i="33"/>
  <c r="BE399" i="33" s="1"/>
  <c r="CR398" i="33"/>
  <c r="CR399" i="33" s="1"/>
  <c r="BV398" i="33"/>
  <c r="BV399" i="33" s="1"/>
  <c r="AJ398" i="33"/>
  <c r="AJ399" i="33" s="1"/>
  <c r="CG398" i="33"/>
  <c r="CG399" i="33" s="1"/>
  <c r="CS398" i="33"/>
  <c r="CS399" i="33" s="1"/>
  <c r="AN398" i="33"/>
  <c r="AN399" i="33" s="1"/>
  <c r="CO398" i="33"/>
  <c r="CO399" i="33" s="1"/>
  <c r="AQ398" i="33"/>
  <c r="AQ399" i="33" s="1"/>
  <c r="BW398" i="33"/>
  <c r="BW399" i="33" s="1"/>
  <c r="AB398" i="33"/>
  <c r="AB399" i="33" s="1"/>
  <c r="BH398" i="33"/>
  <c r="BH399" i="33" s="1"/>
  <c r="CN398" i="33"/>
  <c r="CN399" i="33" s="1"/>
  <c r="BQ398" i="33"/>
  <c r="BQ399" i="33" s="1"/>
  <c r="BB398" i="33"/>
  <c r="BB399" i="33" s="1"/>
  <c r="BF398" i="33"/>
  <c r="BF399" i="33" s="1"/>
  <c r="CK398" i="33"/>
  <c r="CK399" i="33" s="1"/>
  <c r="BU398" i="33"/>
  <c r="BU399" i="33" s="1"/>
  <c r="AU398" i="33"/>
  <c r="AU399" i="33" s="1"/>
  <c r="CA398" i="33"/>
  <c r="CA399" i="33" s="1"/>
  <c r="AF398" i="33"/>
  <c r="AF399" i="33" s="1"/>
  <c r="BL398" i="33"/>
  <c r="BL399" i="33" s="1"/>
  <c r="BJ398" i="33"/>
  <c r="BJ399" i="33" s="1"/>
  <c r="S398" i="33"/>
  <c r="S399" i="33" s="1"/>
  <c r="BP398" i="33"/>
  <c r="BP399" i="33" s="1"/>
  <c r="CL398" i="33"/>
  <c r="CL399" i="33" s="1"/>
  <c r="BC398" i="33"/>
  <c r="BC399" i="33" s="1"/>
  <c r="AC398" i="33"/>
  <c r="AC399" i="33" s="1"/>
  <c r="CC398" i="33"/>
  <c r="CC399" i="33" s="1"/>
  <c r="O398" i="33" l="1"/>
  <c r="Q399" i="33"/>
  <c r="O399" i="33" l="1"/>
  <c r="BH400" i="33" l="1"/>
  <c r="BI400" i="33"/>
  <c r="AY400" i="33"/>
  <c r="AK400" i="33"/>
  <c r="CF400" i="33"/>
  <c r="CH400" i="33"/>
  <c r="BR400" i="33"/>
  <c r="BM400" i="33"/>
  <c r="AW400" i="33"/>
  <c r="AF400" i="33"/>
  <c r="AX400" i="33"/>
  <c r="AH400" i="33"/>
  <c r="BA400" i="33"/>
  <c r="CQ400" i="33"/>
  <c r="BG400" i="33"/>
  <c r="AU400" i="33"/>
  <c r="AG400" i="33"/>
  <c r="AC400" i="33"/>
  <c r="T400" i="33"/>
  <c r="AI400" i="33"/>
  <c r="CM400" i="33"/>
  <c r="AO400" i="33"/>
  <c r="BD400" i="33"/>
  <c r="CA400" i="33"/>
  <c r="BX400" i="33"/>
  <c r="BW400" i="33"/>
  <c r="CI400" i="33"/>
  <c r="AE400" i="33"/>
  <c r="BY400" i="33"/>
  <c r="BF400" i="33"/>
  <c r="AR400" i="33"/>
  <c r="BE400" i="33"/>
  <c r="U400" i="33"/>
  <c r="AB400" i="33"/>
  <c r="CO400" i="33"/>
  <c r="BK400" i="33"/>
  <c r="BU400" i="33"/>
  <c r="CN400" i="33"/>
  <c r="AA400" i="33"/>
  <c r="CG400" i="33"/>
  <c r="CP400" i="33"/>
  <c r="BQ400" i="33"/>
  <c r="BT400" i="33"/>
  <c r="CR400" i="33"/>
  <c r="BP400" i="33"/>
  <c r="AL400" i="33"/>
  <c r="V400" i="33"/>
  <c r="AZ400" i="33"/>
  <c r="CD400" i="33"/>
  <c r="AV400" i="33"/>
  <c r="BO400" i="33"/>
  <c r="CC400" i="33"/>
  <c r="BC400" i="33"/>
  <c r="AT400" i="33"/>
  <c r="AJ400" i="33"/>
  <c r="CB400" i="33"/>
  <c r="BS400" i="33"/>
  <c r="AD400" i="33"/>
  <c r="BL400" i="33"/>
  <c r="BZ400" i="33"/>
  <c r="CL400" i="33"/>
  <c r="AM400" i="33"/>
  <c r="AS400" i="33"/>
  <c r="W400" i="33"/>
  <c r="CK400" i="33"/>
  <c r="AQ400" i="33"/>
  <c r="CE400" i="33"/>
  <c r="Y400" i="33"/>
  <c r="S400" i="33"/>
  <c r="AP400" i="33"/>
  <c r="BJ400" i="33"/>
  <c r="CS400" i="33"/>
  <c r="Z400" i="33"/>
  <c r="BB400" i="33"/>
  <c r="X400" i="33"/>
  <c r="BN400" i="33"/>
  <c r="AN400" i="33"/>
  <c r="R400" i="33"/>
  <c r="CJ400" i="33"/>
  <c r="BV400" i="33"/>
  <c r="Q400" i="33"/>
  <c r="O400" i="33" l="1"/>
  <c r="M400" i="33"/>
  <c r="L398" i="33"/>
  <c r="L400" i="33"/>
  <c r="L399" i="33"/>
  <c r="L401" i="33"/>
  <c r="M398" i="33" l="1"/>
  <c r="F398" i="33" l="1"/>
  <c r="D398" i="33"/>
  <c r="E398" i="33"/>
  <c r="H403" i="33" l="1"/>
  <c r="H404" i="33" l="1"/>
  <c r="K403" i="33"/>
  <c r="H405" i="33" l="1"/>
  <c r="K404" i="33"/>
  <c r="H406" i="33" l="1"/>
  <c r="K406" i="33" s="1"/>
  <c r="K405" i="33"/>
  <c r="AV403" i="33" l="1"/>
  <c r="AV404" i="33" s="1"/>
  <c r="BU403" i="33"/>
  <c r="BU404" i="33" s="1"/>
  <c r="BT403" i="33"/>
  <c r="BT404" i="33" s="1"/>
  <c r="BC403" i="33"/>
  <c r="BC404" i="33" s="1"/>
  <c r="BL403" i="33"/>
  <c r="BL404" i="33" s="1"/>
  <c r="CC403" i="33"/>
  <c r="CC404" i="33" s="1"/>
  <c r="AY403" i="33"/>
  <c r="AY404" i="33" s="1"/>
  <c r="AB403" i="33"/>
  <c r="AB404" i="33" s="1"/>
  <c r="AA403" i="33"/>
  <c r="AA404" i="33" s="1"/>
  <c r="CE403" i="33"/>
  <c r="CE404" i="33" s="1"/>
  <c r="AR403" i="33"/>
  <c r="AR404" i="33" s="1"/>
  <c r="CG403" i="33"/>
  <c r="CG404" i="33" s="1"/>
  <c r="AO403" i="33"/>
  <c r="AO404" i="33" s="1"/>
  <c r="BB403" i="33"/>
  <c r="BB404" i="33" s="1"/>
  <c r="Q403" i="33"/>
  <c r="Q404" i="33" s="1"/>
  <c r="T403" i="33"/>
  <c r="T404" i="33" s="1"/>
  <c r="AM403" i="33"/>
  <c r="AM404" i="33" s="1"/>
  <c r="CL403" i="33"/>
  <c r="CL404" i="33" s="1"/>
  <c r="BR403" i="33"/>
  <c r="BR404" i="33" s="1"/>
  <c r="CF403" i="33"/>
  <c r="CF404" i="33" s="1"/>
  <c r="CN403" i="33"/>
  <c r="CN404" i="33" s="1"/>
  <c r="AC403" i="33"/>
  <c r="AC404" i="33" s="1"/>
  <c r="BQ403" i="33"/>
  <c r="BQ404" i="33" s="1"/>
  <c r="BY403" i="33"/>
  <c r="BY404" i="33" s="1"/>
  <c r="U403" i="33"/>
  <c r="U404" i="33" s="1"/>
  <c r="CO403" i="33"/>
  <c r="CO404" i="33" s="1"/>
  <c r="BE403" i="33"/>
  <c r="BE404" i="33" s="1"/>
  <c r="BZ403" i="33"/>
  <c r="BZ404" i="33" s="1"/>
  <c r="Y403" i="33"/>
  <c r="Y404" i="33" s="1"/>
  <c r="BJ403" i="33"/>
  <c r="BJ404" i="33" s="1"/>
  <c r="CB403" i="33"/>
  <c r="CB404" i="33" s="1"/>
  <c r="AG403" i="33"/>
  <c r="AG404" i="33" s="1"/>
  <c r="AZ403" i="33"/>
  <c r="AZ404" i="33" s="1"/>
  <c r="BS403" i="33"/>
  <c r="BS404" i="33" s="1"/>
  <c r="CJ403" i="33"/>
  <c r="CJ404" i="33" s="1"/>
  <c r="AS403" i="33"/>
  <c r="AS404" i="33" s="1"/>
  <c r="Z403" i="33"/>
  <c r="Z404" i="33" s="1"/>
  <c r="CS403" i="33"/>
  <c r="CS404" i="33" s="1"/>
  <c r="AL403" i="33"/>
  <c r="AL404" i="33" s="1"/>
  <c r="CM403" i="33"/>
  <c r="CM404" i="33" s="1"/>
  <c r="BX403" i="33"/>
  <c r="BX404" i="33" s="1"/>
  <c r="AF403" i="33"/>
  <c r="AF404" i="33" s="1"/>
  <c r="CR403" i="33"/>
  <c r="CR404" i="33" s="1"/>
  <c r="AK403" i="33"/>
  <c r="AK404" i="33" s="1"/>
  <c r="R403" i="33"/>
  <c r="R404" i="33" s="1"/>
  <c r="BH403" i="33"/>
  <c r="BH404" i="33" s="1"/>
  <c r="CA403" i="33"/>
  <c r="CA404" i="33" s="1"/>
  <c r="AH403" i="33"/>
  <c r="AH404" i="33" s="1"/>
  <c r="W403" i="33"/>
  <c r="W404" i="33" s="1"/>
  <c r="CD403" i="33"/>
  <c r="CD404" i="33" s="1"/>
  <c r="AT403" i="33"/>
  <c r="AT404" i="33" s="1"/>
  <c r="CQ403" i="33"/>
  <c r="CQ404" i="33" s="1"/>
  <c r="BO403" i="33"/>
  <c r="BO404" i="33" s="1"/>
  <c r="AN403" i="33"/>
  <c r="AN404" i="33" s="1"/>
  <c r="V403" i="33"/>
  <c r="V404" i="33" s="1"/>
  <c r="BG403" i="33"/>
  <c r="BG404" i="33" s="1"/>
  <c r="AD403" i="33"/>
  <c r="AD404" i="33" s="1"/>
  <c r="BW403" i="33"/>
  <c r="BW404" i="33" s="1"/>
  <c r="BP403" i="33"/>
  <c r="BP404" i="33" s="1"/>
  <c r="CI403" i="33"/>
  <c r="CI404" i="33" s="1"/>
  <c r="BN403" i="33"/>
  <c r="BN404" i="33" s="1"/>
  <c r="BI403" i="33"/>
  <c r="BI404" i="33" s="1"/>
  <c r="BF403" i="33"/>
  <c r="BF404" i="33" s="1"/>
  <c r="BM403" i="33"/>
  <c r="BM404" i="33" s="1"/>
  <c r="BD403" i="33"/>
  <c r="BD404" i="33" s="1"/>
  <c r="CH403" i="33"/>
  <c r="CH404" i="33" s="1"/>
  <c r="CK403" i="33"/>
  <c r="CK404" i="33" s="1"/>
  <c r="AI403" i="33"/>
  <c r="AI404" i="33" s="1"/>
  <c r="CP403" i="33"/>
  <c r="CP404" i="33" s="1"/>
  <c r="AX403" i="33"/>
  <c r="AX404" i="33" s="1"/>
  <c r="BA403" i="33"/>
  <c r="BA404" i="33" s="1"/>
  <c r="AP403" i="33"/>
  <c r="AP404" i="33" s="1"/>
  <c r="AW403" i="33"/>
  <c r="AW404" i="33" s="1"/>
  <c r="AE403" i="33"/>
  <c r="AE404" i="33" s="1"/>
  <c r="S403" i="33"/>
  <c r="S404" i="33" s="1"/>
  <c r="BK403" i="33"/>
  <c r="BK404" i="33" s="1"/>
  <c r="BV403" i="33"/>
  <c r="BV404" i="33" s="1"/>
  <c r="AU403" i="33"/>
  <c r="AU404" i="33" s="1"/>
  <c r="AJ403" i="33"/>
  <c r="AJ404" i="33" s="1"/>
  <c r="X403" i="33"/>
  <c r="X404" i="33" s="1"/>
  <c r="AQ403" i="33"/>
  <c r="AQ404" i="33" s="1"/>
  <c r="O403" i="33" l="1"/>
  <c r="O404" i="33"/>
  <c r="AW405" i="33" s="1"/>
  <c r="Z405" i="33" l="1"/>
  <c r="BD405" i="33"/>
  <c r="AS405" i="33"/>
  <c r="R405" i="33"/>
  <c r="BH405" i="33"/>
  <c r="AG405" i="33"/>
  <c r="BM405" i="33"/>
  <c r="AQ405" i="33"/>
  <c r="AP405" i="33"/>
  <c r="BN405" i="33"/>
  <c r="CP405" i="33"/>
  <c r="CJ405" i="33"/>
  <c r="AU405" i="33"/>
  <c r="BJ405" i="33"/>
  <c r="BU405" i="33"/>
  <c r="AM405" i="33"/>
  <c r="AC405" i="33"/>
  <c r="CC405" i="33"/>
  <c r="T405" i="33"/>
  <c r="BL405" i="33"/>
  <c r="CN405" i="33"/>
  <c r="BQ405" i="33"/>
  <c r="BT405" i="33"/>
  <c r="CL405" i="33"/>
  <c r="AA405" i="33"/>
  <c r="CE405" i="33"/>
  <c r="AR405" i="33"/>
  <c r="AV405" i="33"/>
  <c r="CG405" i="33"/>
  <c r="BC405" i="33"/>
  <c r="CF405" i="33"/>
  <c r="BB405" i="33"/>
  <c r="AB405" i="33"/>
  <c r="CO405" i="33"/>
  <c r="AO405" i="33"/>
  <c r="U405" i="33"/>
  <c r="BR405" i="33"/>
  <c r="AY405" i="33"/>
  <c r="BY405" i="33"/>
  <c r="X405" i="33"/>
  <c r="BF405" i="33"/>
  <c r="CB405" i="33"/>
  <c r="W405" i="33"/>
  <c r="AF405" i="33"/>
  <c r="AK405" i="33"/>
  <c r="BO405" i="33"/>
  <c r="AN405" i="33"/>
  <c r="CQ405" i="33"/>
  <c r="BW405" i="33"/>
  <c r="AT405" i="33"/>
  <c r="CI405" i="33"/>
  <c r="CH405" i="33"/>
  <c r="CK405" i="33"/>
  <c r="AL405" i="33"/>
  <c r="BK405" i="33"/>
  <c r="BP405" i="33"/>
  <c r="BA405" i="33"/>
  <c r="BZ405" i="33"/>
  <c r="BG405" i="33"/>
  <c r="CA405" i="33"/>
  <c r="AE405" i="33"/>
  <c r="AJ405" i="33"/>
  <c r="CS405" i="33"/>
  <c r="S405" i="33"/>
  <c r="AD405" i="33"/>
  <c r="BI405" i="33"/>
  <c r="AZ405" i="33"/>
  <c r="BS405" i="33"/>
  <c r="AI405" i="33"/>
  <c r="BV405" i="33"/>
  <c r="CM405" i="33"/>
  <c r="CD405" i="33"/>
  <c r="Q405" i="33"/>
  <c r="AX405" i="33"/>
  <c r="BE405" i="33"/>
  <c r="AH405" i="33"/>
  <c r="Y405" i="33"/>
  <c r="BX405" i="33"/>
  <c r="V405" i="33"/>
  <c r="CR405" i="33"/>
  <c r="O405" i="33" l="1"/>
  <c r="M405" i="33"/>
  <c r="L405" i="33"/>
  <c r="L403" i="33"/>
  <c r="L406" i="33"/>
  <c r="L404" i="33"/>
  <c r="M403" i="33" l="1"/>
  <c r="F403" i="33" l="1"/>
  <c r="D403" i="33"/>
  <c r="E403" i="33"/>
  <c r="H408" i="33" l="1"/>
  <c r="H409" i="33" l="1"/>
  <c r="K408" i="33"/>
  <c r="H410" i="33" l="1"/>
  <c r="K409" i="33"/>
  <c r="H411" i="33" l="1"/>
  <c r="K411" i="33" s="1"/>
  <c r="K410" i="33"/>
  <c r="AQ408" i="33" l="1"/>
  <c r="AQ409" i="33" s="1"/>
  <c r="BW408" i="33"/>
  <c r="BW409" i="33" s="1"/>
  <c r="AB408" i="33"/>
  <c r="AB409" i="33" s="1"/>
  <c r="BH408" i="33"/>
  <c r="BH409" i="33" s="1"/>
  <c r="CN408" i="33"/>
  <c r="CN409" i="33" s="1"/>
  <c r="BR408" i="33"/>
  <c r="BR409" i="33" s="1"/>
  <c r="AW408" i="33"/>
  <c r="AW409" i="33" s="1"/>
  <c r="AP408" i="33"/>
  <c r="AP409" i="33" s="1"/>
  <c r="CO408" i="33"/>
  <c r="CO409" i="33" s="1"/>
  <c r="U408" i="33"/>
  <c r="U409" i="33" s="1"/>
  <c r="AT408" i="33"/>
  <c r="AT409" i="33" s="1"/>
  <c r="AI408" i="33"/>
  <c r="AI409" i="33" s="1"/>
  <c r="CF408" i="33"/>
  <c r="CF409" i="33" s="1"/>
  <c r="BI408" i="33"/>
  <c r="BI409" i="33" s="1"/>
  <c r="BD408" i="33"/>
  <c r="BD409" i="33" s="1"/>
  <c r="Z408" i="33"/>
  <c r="Z409" i="33" s="1"/>
  <c r="AU408" i="33"/>
  <c r="AU409" i="33" s="1"/>
  <c r="CA408" i="33"/>
  <c r="CA409" i="33" s="1"/>
  <c r="AF408" i="33"/>
  <c r="AF409" i="33" s="1"/>
  <c r="BL408" i="33"/>
  <c r="BL409" i="33" s="1"/>
  <c r="CR408" i="33"/>
  <c r="CR409" i="33" s="1"/>
  <c r="BZ408" i="33"/>
  <c r="BZ409" i="33" s="1"/>
  <c r="BE408" i="33"/>
  <c r="BE409" i="33" s="1"/>
  <c r="BF408" i="33"/>
  <c r="BF409" i="33" s="1"/>
  <c r="R408" i="33"/>
  <c r="R409" i="33" s="1"/>
  <c r="BA408" i="33"/>
  <c r="BA409" i="33" s="1"/>
  <c r="CG408" i="33"/>
  <c r="CG409" i="33" s="1"/>
  <c r="BC408" i="33"/>
  <c r="BC409" i="33" s="1"/>
  <c r="BT408" i="33"/>
  <c r="BT409" i="33" s="1"/>
  <c r="CP408" i="33"/>
  <c r="CP409" i="33" s="1"/>
  <c r="CL408" i="33"/>
  <c r="CL409" i="33" s="1"/>
  <c r="CB408" i="33"/>
  <c r="CB409" i="33" s="1"/>
  <c r="AS408" i="33"/>
  <c r="AS409" i="33" s="1"/>
  <c r="AZ408" i="33"/>
  <c r="AZ409" i="33" s="1"/>
  <c r="AG408" i="33"/>
  <c r="AG409" i="33" s="1"/>
  <c r="AM408" i="33"/>
  <c r="AM409" i="33" s="1"/>
  <c r="BJ408" i="33"/>
  <c r="BJ409" i="33" s="1"/>
  <c r="BQ408" i="33"/>
  <c r="BQ409" i="33" s="1"/>
  <c r="S408" i="33"/>
  <c r="S409" i="33" s="1"/>
  <c r="AY408" i="33"/>
  <c r="AY409" i="33" s="1"/>
  <c r="CE408" i="33"/>
  <c r="CE409" i="33" s="1"/>
  <c r="AJ408" i="33"/>
  <c r="AJ409" i="33" s="1"/>
  <c r="BP408" i="33"/>
  <c r="BP409" i="33" s="1"/>
  <c r="V408" i="33"/>
  <c r="V409" i="33" s="1"/>
  <c r="CH408" i="33"/>
  <c r="CH409" i="33" s="1"/>
  <c r="BM408" i="33"/>
  <c r="BM409" i="33" s="1"/>
  <c r="BV408" i="33"/>
  <c r="BV409" i="33" s="1"/>
  <c r="AH408" i="33"/>
  <c r="AH409" i="33" s="1"/>
  <c r="W408" i="33"/>
  <c r="W409" i="33" s="1"/>
  <c r="CI408" i="33"/>
  <c r="CI409" i="33" s="1"/>
  <c r="AN408" i="33"/>
  <c r="AN409" i="33" s="1"/>
  <c r="AD408" i="33"/>
  <c r="AD409" i="33" s="1"/>
  <c r="BU408" i="33"/>
  <c r="BU409" i="33" s="1"/>
  <c r="AX408" i="33"/>
  <c r="AX409" i="33" s="1"/>
  <c r="CK408" i="33"/>
  <c r="CK409" i="33" s="1"/>
  <c r="BO408" i="33"/>
  <c r="BO409" i="33" s="1"/>
  <c r="BB408" i="33"/>
  <c r="BB409" i="33" s="1"/>
  <c r="AK408" i="33"/>
  <c r="AK409" i="33" s="1"/>
  <c r="X408" i="33"/>
  <c r="X409" i="33" s="1"/>
  <c r="AO408" i="33"/>
  <c r="AO409" i="33" s="1"/>
  <c r="AA408" i="33"/>
  <c r="AA409" i="33" s="1"/>
  <c r="BG408" i="33"/>
  <c r="BG409" i="33" s="1"/>
  <c r="CM408" i="33"/>
  <c r="CM409" i="33" s="1"/>
  <c r="AR408" i="33"/>
  <c r="AR409" i="33" s="1"/>
  <c r="BX408" i="33"/>
  <c r="BX409" i="33" s="1"/>
  <c r="AL408" i="33"/>
  <c r="AL409" i="33" s="1"/>
  <c r="Q408" i="33"/>
  <c r="CC408" i="33"/>
  <c r="CC409" i="33" s="1"/>
  <c r="AC408" i="33"/>
  <c r="AC409" i="33" s="1"/>
  <c r="BN408" i="33"/>
  <c r="BN409" i="33" s="1"/>
  <c r="AE408" i="33"/>
  <c r="AE409" i="33" s="1"/>
  <c r="BK408" i="33"/>
  <c r="BK409" i="33" s="1"/>
  <c r="CQ408" i="33"/>
  <c r="CQ409" i="33" s="1"/>
  <c r="AV408" i="33"/>
  <c r="AV409" i="33" s="1"/>
  <c r="Y408" i="33"/>
  <c r="Y409" i="33" s="1"/>
  <c r="CD408" i="33"/>
  <c r="CD409" i="33" s="1"/>
  <c r="T408" i="33"/>
  <c r="T409" i="33" s="1"/>
  <c r="CS408" i="33"/>
  <c r="CS409" i="33" s="1"/>
  <c r="BS408" i="33"/>
  <c r="BS409" i="33" s="1"/>
  <c r="CJ408" i="33"/>
  <c r="CJ409" i="33" s="1"/>
  <c r="BY408" i="33"/>
  <c r="BY409" i="33" s="1"/>
  <c r="O408" i="33" l="1"/>
  <c r="Q409" i="33"/>
  <c r="O409" i="33" l="1"/>
  <c r="Q410" i="33" s="1"/>
  <c r="AR410" i="33" l="1"/>
  <c r="BI410" i="33"/>
  <c r="BT410" i="33"/>
  <c r="AW410" i="33"/>
  <c r="Y410" i="33"/>
  <c r="AF410" i="33"/>
  <c r="BE410" i="33"/>
  <c r="AV410" i="33"/>
  <c r="U410" i="33"/>
  <c r="CQ410" i="33"/>
  <c r="CO410" i="33"/>
  <c r="BX410" i="33"/>
  <c r="BB410" i="33"/>
  <c r="CN410" i="33"/>
  <c r="CD410" i="33"/>
  <c r="W410" i="33"/>
  <c r="BK410" i="33"/>
  <c r="AO410" i="33"/>
  <c r="AX410" i="33"/>
  <c r="BF410" i="33"/>
  <c r="AS410" i="33"/>
  <c r="BL410" i="33"/>
  <c r="AE410" i="33"/>
  <c r="R410" i="33"/>
  <c r="BH410" i="33"/>
  <c r="CA410" i="33"/>
  <c r="CB410" i="33"/>
  <c r="BR410" i="33"/>
  <c r="CR410" i="33"/>
  <c r="BN410" i="33"/>
  <c r="AT410" i="33"/>
  <c r="BG410" i="33"/>
  <c r="AL410" i="33"/>
  <c r="BW410" i="33"/>
  <c r="AQ410" i="33"/>
  <c r="AC410" i="33"/>
  <c r="CJ410" i="33"/>
  <c r="Z410" i="33"/>
  <c r="AA410" i="33"/>
  <c r="AN410" i="33"/>
  <c r="CM410" i="33"/>
  <c r="BU410" i="33"/>
  <c r="BP410" i="33"/>
  <c r="CL410" i="33"/>
  <c r="AP410" i="33"/>
  <c r="BC410" i="33"/>
  <c r="BZ410" i="33"/>
  <c r="CG410" i="33"/>
  <c r="AI410" i="33"/>
  <c r="BS410" i="33"/>
  <c r="T410" i="33"/>
  <c r="CF410" i="33"/>
  <c r="BM410" i="33"/>
  <c r="AB410" i="33"/>
  <c r="BQ410" i="33"/>
  <c r="AK410" i="33"/>
  <c r="BO410" i="33"/>
  <c r="CC410" i="33"/>
  <c r="CI410" i="33"/>
  <c r="BD410" i="33"/>
  <c r="AD410" i="33"/>
  <c r="AJ410" i="33"/>
  <c r="AY410" i="33"/>
  <c r="V410" i="33"/>
  <c r="CH410" i="33"/>
  <c r="BA410" i="33"/>
  <c r="BJ410" i="33"/>
  <c r="S410" i="33"/>
  <c r="AU410" i="33"/>
  <c r="BV410" i="33"/>
  <c r="X410" i="33"/>
  <c r="AH410" i="33"/>
  <c r="CE410" i="33"/>
  <c r="AM410" i="33"/>
  <c r="AZ410" i="33"/>
  <c r="CP410" i="33"/>
  <c r="AG410" i="33"/>
  <c r="CS410" i="33"/>
  <c r="CK410" i="33"/>
  <c r="BY410" i="33"/>
  <c r="L410" i="33" l="1"/>
  <c r="O410" i="33"/>
  <c r="L409" i="33"/>
  <c r="L411" i="33"/>
  <c r="L408" i="33"/>
  <c r="M410" i="33"/>
  <c r="M408" i="33" l="1"/>
  <c r="F408" i="33" l="1"/>
  <c r="D408" i="33"/>
  <c r="E408" i="33"/>
  <c r="H413" i="33" l="1"/>
  <c r="H414" i="33" l="1"/>
  <c r="K413" i="33"/>
  <c r="H415" i="33" l="1"/>
  <c r="K414" i="33"/>
  <c r="H416" i="33" l="1"/>
  <c r="K416" i="33" s="1"/>
  <c r="K415" i="33"/>
  <c r="CA413" i="33" l="1"/>
  <c r="CA414" i="33" s="1"/>
  <c r="AH413" i="33"/>
  <c r="AH414" i="33" s="1"/>
  <c r="BX413" i="33"/>
  <c r="BX414" i="33" s="1"/>
  <c r="AE413" i="33"/>
  <c r="AE414" i="33" s="1"/>
  <c r="AK413" i="33"/>
  <c r="AK414" i="33" s="1"/>
  <c r="BT413" i="33"/>
  <c r="BT414" i="33" s="1"/>
  <c r="CH413" i="33"/>
  <c r="CH414" i="33" s="1"/>
  <c r="BD413" i="33"/>
  <c r="BD414" i="33" s="1"/>
  <c r="AW413" i="33"/>
  <c r="AW414" i="33" s="1"/>
  <c r="BS413" i="33"/>
  <c r="BS414" i="33" s="1"/>
  <c r="AD413" i="33"/>
  <c r="AD414" i="33" s="1"/>
  <c r="AQ413" i="33"/>
  <c r="AQ414" i="33" s="1"/>
  <c r="CB413" i="33"/>
  <c r="CB414" i="33" s="1"/>
  <c r="CP413" i="33"/>
  <c r="CP414" i="33" s="1"/>
  <c r="CI413" i="33"/>
  <c r="CI414" i="33" s="1"/>
  <c r="AG413" i="33"/>
  <c r="AG414" i="33" s="1"/>
  <c r="AT413" i="33"/>
  <c r="AT414" i="33" s="1"/>
  <c r="U413" i="33"/>
  <c r="U414" i="33" s="1"/>
  <c r="AP413" i="33"/>
  <c r="AP414" i="33" s="1"/>
  <c r="BA413" i="33"/>
  <c r="BA414" i="33" s="1"/>
  <c r="BG413" i="33"/>
  <c r="BG414" i="33" s="1"/>
  <c r="CQ413" i="33"/>
  <c r="CQ414" i="33" s="1"/>
  <c r="BE413" i="33"/>
  <c r="BE414" i="33" s="1"/>
  <c r="CS413" i="33"/>
  <c r="CS414" i="33" s="1"/>
  <c r="BL413" i="33"/>
  <c r="BL414" i="33" s="1"/>
  <c r="AX413" i="33"/>
  <c r="AX414" i="33" s="1"/>
  <c r="CE413" i="33"/>
  <c r="CE414" i="33" s="1"/>
  <c r="BB413" i="33"/>
  <c r="BB414" i="33" s="1"/>
  <c r="BM413" i="33"/>
  <c r="BM414" i="33" s="1"/>
  <c r="BF413" i="33"/>
  <c r="BF414" i="33" s="1"/>
  <c r="AF413" i="33"/>
  <c r="AF414" i="33" s="1"/>
  <c r="BI413" i="33"/>
  <c r="BI414" i="33" s="1"/>
  <c r="BR413" i="33"/>
  <c r="BR414" i="33" s="1"/>
  <c r="AB413" i="33"/>
  <c r="AB414" i="33" s="1"/>
  <c r="S413" i="33"/>
  <c r="S414" i="33" s="1"/>
  <c r="Y413" i="33"/>
  <c r="Y414" i="33" s="1"/>
  <c r="CO413" i="33"/>
  <c r="CO414" i="33" s="1"/>
  <c r="Z413" i="33"/>
  <c r="Z414" i="33" s="1"/>
  <c r="X413" i="33"/>
  <c r="X414" i="33" s="1"/>
  <c r="AS413" i="33"/>
  <c r="AS414" i="33" s="1"/>
  <c r="BJ413" i="33"/>
  <c r="BJ414" i="33" s="1"/>
  <c r="CM413" i="33"/>
  <c r="CM414" i="33" s="1"/>
  <c r="BO413" i="33"/>
  <c r="BO414" i="33" s="1"/>
  <c r="Q413" i="33"/>
  <c r="AZ413" i="33"/>
  <c r="AZ414" i="33" s="1"/>
  <c r="BK413" i="33"/>
  <c r="BK414" i="33" s="1"/>
  <c r="AR413" i="33"/>
  <c r="AR414" i="33" s="1"/>
  <c r="AI413" i="33"/>
  <c r="AI414" i="33" s="1"/>
  <c r="BV413" i="33"/>
  <c r="BV414" i="33" s="1"/>
  <c r="CJ413" i="33"/>
  <c r="CJ414" i="33" s="1"/>
  <c r="CD413" i="33"/>
  <c r="CD414" i="33" s="1"/>
  <c r="AU413" i="33"/>
  <c r="AU414" i="33" s="1"/>
  <c r="BU413" i="33"/>
  <c r="BU414" i="33" s="1"/>
  <c r="CL413" i="33"/>
  <c r="CL414" i="33" s="1"/>
  <c r="AN413" i="33"/>
  <c r="AN414" i="33" s="1"/>
  <c r="BY413" i="33"/>
  <c r="BY414" i="33" s="1"/>
  <c r="BZ413" i="33"/>
  <c r="BZ414" i="33" s="1"/>
  <c r="CK413" i="33"/>
  <c r="CK414" i="33" s="1"/>
  <c r="BP413" i="33"/>
  <c r="BP414" i="33" s="1"/>
  <c r="BN413" i="33"/>
  <c r="BN414" i="33" s="1"/>
  <c r="AM413" i="33"/>
  <c r="AM414" i="33" s="1"/>
  <c r="BW413" i="33"/>
  <c r="BW414" i="33" s="1"/>
  <c r="BQ413" i="33"/>
  <c r="BQ414" i="33" s="1"/>
  <c r="CR413" i="33"/>
  <c r="CR414" i="33" s="1"/>
  <c r="T413" i="33"/>
  <c r="T414" i="33" s="1"/>
  <c r="BC413" i="33"/>
  <c r="BC414" i="33" s="1"/>
  <c r="CC413" i="33"/>
  <c r="CC414" i="33" s="1"/>
  <c r="AJ413" i="33"/>
  <c r="AJ414" i="33" s="1"/>
  <c r="AV413" i="33"/>
  <c r="AV414" i="33" s="1"/>
  <c r="CF413" i="33"/>
  <c r="CF414" i="33" s="1"/>
  <c r="BH413" i="33"/>
  <c r="BH414" i="33" s="1"/>
  <c r="AO413" i="33"/>
  <c r="AO414" i="33" s="1"/>
  <c r="AL413" i="33"/>
  <c r="AL414" i="33" s="1"/>
  <c r="CG413" i="33"/>
  <c r="CG414" i="33" s="1"/>
  <c r="AC413" i="33"/>
  <c r="AC414" i="33" s="1"/>
  <c r="CN413" i="33"/>
  <c r="CN414" i="33" s="1"/>
  <c r="R413" i="33"/>
  <c r="R414" i="33" s="1"/>
  <c r="AA413" i="33"/>
  <c r="AA414" i="33" s="1"/>
  <c r="W413" i="33"/>
  <c r="W414" i="33" s="1"/>
  <c r="AY413" i="33"/>
  <c r="AY414" i="33" s="1"/>
  <c r="V413" i="33"/>
  <c r="V414" i="33" s="1"/>
  <c r="O413" i="33" l="1"/>
  <c r="Q414" i="33"/>
  <c r="O414" i="33" l="1"/>
  <c r="BG415" i="33" l="1"/>
  <c r="BT415" i="33"/>
  <c r="AK415" i="33"/>
  <c r="AD415" i="33"/>
  <c r="AT415" i="33"/>
  <c r="AH415" i="33"/>
  <c r="CH415" i="33"/>
  <c r="BA415" i="33"/>
  <c r="AE415" i="33"/>
  <c r="BD415" i="33"/>
  <c r="CB415" i="33"/>
  <c r="CQ415" i="33"/>
  <c r="AG415" i="33"/>
  <c r="AP415" i="33"/>
  <c r="BS415" i="33"/>
  <c r="CP415" i="33"/>
  <c r="AW415" i="33"/>
  <c r="U415" i="33"/>
  <c r="BX415" i="33"/>
  <c r="AQ415" i="33"/>
  <c r="CA415" i="33"/>
  <c r="CI415" i="33"/>
  <c r="AZ415" i="33"/>
  <c r="BE415" i="33"/>
  <c r="CS415" i="33"/>
  <c r="AL415" i="33"/>
  <c r="BI415" i="33"/>
  <c r="CN415" i="33"/>
  <c r="X415" i="33"/>
  <c r="BK415" i="33"/>
  <c r="T415" i="33"/>
  <c r="AF415" i="33"/>
  <c r="BV415" i="33"/>
  <c r="BF415" i="33"/>
  <c r="AX415" i="33"/>
  <c r="Y415" i="33"/>
  <c r="BB415" i="33"/>
  <c r="V415" i="33"/>
  <c r="CC415" i="33"/>
  <c r="AA415" i="33"/>
  <c r="CD415" i="33"/>
  <c r="AI415" i="33"/>
  <c r="BW415" i="33"/>
  <c r="AB415" i="33"/>
  <c r="S415" i="33"/>
  <c r="W415" i="33"/>
  <c r="R415" i="33"/>
  <c r="AV415" i="33"/>
  <c r="BZ415" i="33"/>
  <c r="AM415" i="33"/>
  <c r="Z415" i="33"/>
  <c r="CG415" i="33"/>
  <c r="CO415" i="33"/>
  <c r="BR415" i="33"/>
  <c r="BM415" i="33"/>
  <c r="BU415" i="33"/>
  <c r="AJ415" i="33"/>
  <c r="AU415" i="33"/>
  <c r="CK415" i="33"/>
  <c r="BH415" i="33"/>
  <c r="AC415" i="33"/>
  <c r="BY415" i="33"/>
  <c r="CF415" i="33"/>
  <c r="BO415" i="33"/>
  <c r="AN415" i="33"/>
  <c r="CE415" i="33"/>
  <c r="BL415" i="33"/>
  <c r="AR415" i="33"/>
  <c r="BC415" i="33"/>
  <c r="BN415" i="33"/>
  <c r="AO415" i="33"/>
  <c r="BJ415" i="33"/>
  <c r="CR415" i="33"/>
  <c r="CJ415" i="33"/>
  <c r="BQ415" i="33"/>
  <c r="CM415" i="33"/>
  <c r="BP415" i="33"/>
  <c r="AY415" i="33"/>
  <c r="AS415" i="33"/>
  <c r="CL415" i="33"/>
  <c r="Q415" i="33"/>
  <c r="O415" i="33" l="1"/>
  <c r="M415" i="33"/>
  <c r="L416" i="33"/>
  <c r="L413" i="33"/>
  <c r="L415" i="33"/>
  <c r="L414" i="33"/>
  <c r="M413" i="33" l="1"/>
  <c r="F413" i="33" l="1"/>
  <c r="E413" i="33"/>
  <c r="D413" i="33"/>
  <c r="H418" i="33" l="1"/>
  <c r="H419" i="33" l="1"/>
  <c r="K418" i="33"/>
  <c r="H420" i="33" l="1"/>
  <c r="K419" i="33"/>
  <c r="H421" i="33" l="1"/>
  <c r="K421" i="33" s="1"/>
  <c r="K420" i="33"/>
  <c r="BR418" i="33" l="1"/>
  <c r="BR419" i="33" s="1"/>
  <c r="BF418" i="33"/>
  <c r="BF419" i="33" s="1"/>
  <c r="AZ418" i="33"/>
  <c r="AZ419" i="33" s="1"/>
  <c r="CR418" i="33"/>
  <c r="CR419" i="33" s="1"/>
  <c r="Z418" i="33"/>
  <c r="Z419" i="33" s="1"/>
  <c r="AT418" i="33"/>
  <c r="AT419" i="33" s="1"/>
  <c r="CC418" i="33"/>
  <c r="CC419" i="33" s="1"/>
  <c r="X418" i="33"/>
  <c r="X419" i="33" s="1"/>
  <c r="CA418" i="33"/>
  <c r="CA419" i="33" s="1"/>
  <c r="CF418" i="33"/>
  <c r="CF419" i="33" s="1"/>
  <c r="CI418" i="33"/>
  <c r="CI419" i="33" s="1"/>
  <c r="BD418" i="33"/>
  <c r="BD419" i="33" s="1"/>
  <c r="T418" i="33"/>
  <c r="T419" i="33" s="1"/>
  <c r="Q418" i="33"/>
  <c r="Q419" i="33" s="1"/>
  <c r="AF418" i="33"/>
  <c r="AF419" i="33" s="1"/>
  <c r="CN418" i="33"/>
  <c r="CN419" i="33" s="1"/>
  <c r="CD418" i="33"/>
  <c r="CD419" i="33" s="1"/>
  <c r="AB418" i="33"/>
  <c r="AB419" i="33" s="1"/>
  <c r="BL418" i="33"/>
  <c r="BL419" i="33" s="1"/>
  <c r="BS418" i="33"/>
  <c r="BS419" i="33" s="1"/>
  <c r="CJ418" i="33"/>
  <c r="CJ419" i="33" s="1"/>
  <c r="BH418" i="33"/>
  <c r="BH419" i="33" s="1"/>
  <c r="BA418" i="33"/>
  <c r="BA419" i="33" s="1"/>
  <c r="CS418" i="33"/>
  <c r="CS419" i="33" s="1"/>
  <c r="U418" i="33"/>
  <c r="U419" i="33" s="1"/>
  <c r="AH418" i="33"/>
  <c r="AH419" i="33" s="1"/>
  <c r="AI418" i="33"/>
  <c r="AI419" i="33" s="1"/>
  <c r="Y418" i="33"/>
  <c r="Y419" i="33" s="1"/>
  <c r="AU418" i="33"/>
  <c r="AU419" i="33" s="1"/>
  <c r="CG418" i="33"/>
  <c r="CG419" i="33" s="1"/>
  <c r="AA418" i="33"/>
  <c r="AA419" i="33" s="1"/>
  <c r="BU418" i="33"/>
  <c r="BU419" i="33" s="1"/>
  <c r="AJ418" i="33"/>
  <c r="AJ419" i="33" s="1"/>
  <c r="V418" i="33"/>
  <c r="V419" i="33" s="1"/>
  <c r="AK418" i="33"/>
  <c r="AK419" i="33" s="1"/>
  <c r="AG418" i="33"/>
  <c r="AG419" i="33" s="1"/>
  <c r="AS418" i="33"/>
  <c r="AS419" i="33" s="1"/>
  <c r="AL418" i="33"/>
  <c r="AL419" i="33" s="1"/>
  <c r="AW418" i="33"/>
  <c r="AW419" i="33" s="1"/>
  <c r="CH418" i="33"/>
  <c r="CH419" i="33" s="1"/>
  <c r="AV418" i="33"/>
  <c r="AV419" i="33" s="1"/>
  <c r="AE418" i="33"/>
  <c r="AE419" i="33" s="1"/>
  <c r="AQ418" i="33"/>
  <c r="AQ419" i="33" s="1"/>
  <c r="AC418" i="33"/>
  <c r="AC419" i="33" s="1"/>
  <c r="BK418" i="33"/>
  <c r="BK419" i="33" s="1"/>
  <c r="BT418" i="33"/>
  <c r="BT419" i="33" s="1"/>
  <c r="BO418" i="33"/>
  <c r="BO419" i="33" s="1"/>
  <c r="CO418" i="33"/>
  <c r="CO419" i="33" s="1"/>
  <c r="BC418" i="33"/>
  <c r="BC419" i="33" s="1"/>
  <c r="BZ418" i="33"/>
  <c r="BZ419" i="33" s="1"/>
  <c r="AD418" i="33"/>
  <c r="AD419" i="33" s="1"/>
  <c r="BN418" i="33"/>
  <c r="BN419" i="33" s="1"/>
  <c r="CQ418" i="33"/>
  <c r="CQ419" i="33" s="1"/>
  <c r="BQ418" i="33"/>
  <c r="BQ419" i="33" s="1"/>
  <c r="CL418" i="33"/>
  <c r="CL419" i="33" s="1"/>
  <c r="BP418" i="33"/>
  <c r="BP419" i="33" s="1"/>
  <c r="BB418" i="33"/>
  <c r="BB419" i="33" s="1"/>
  <c r="AN418" i="33"/>
  <c r="AN419" i="33" s="1"/>
  <c r="BV418" i="33"/>
  <c r="BV419" i="33" s="1"/>
  <c r="AR418" i="33"/>
  <c r="AR419" i="33" s="1"/>
  <c r="BI418" i="33"/>
  <c r="BI419" i="33" s="1"/>
  <c r="BG418" i="33"/>
  <c r="BG419" i="33" s="1"/>
  <c r="CB418" i="33"/>
  <c r="CB419" i="33" s="1"/>
  <c r="CE418" i="33"/>
  <c r="CE419" i="33" s="1"/>
  <c r="BE418" i="33"/>
  <c r="BE419" i="33" s="1"/>
  <c r="CK418" i="33"/>
  <c r="CK419" i="33" s="1"/>
  <c r="AM418" i="33"/>
  <c r="AM419" i="33" s="1"/>
  <c r="BJ418" i="33"/>
  <c r="BJ419" i="33" s="1"/>
  <c r="W418" i="33"/>
  <c r="W419" i="33" s="1"/>
  <c r="AX418" i="33"/>
  <c r="AX419" i="33" s="1"/>
  <c r="BW418" i="33"/>
  <c r="BW419" i="33" s="1"/>
  <c r="BX418" i="33"/>
  <c r="BX419" i="33" s="1"/>
  <c r="CP418" i="33"/>
  <c r="CP419" i="33" s="1"/>
  <c r="BM418" i="33"/>
  <c r="BM419" i="33" s="1"/>
  <c r="BY418" i="33"/>
  <c r="BY419" i="33" s="1"/>
  <c r="AO418" i="33"/>
  <c r="AO419" i="33" s="1"/>
  <c r="R418" i="33"/>
  <c r="R419" i="33" s="1"/>
  <c r="AY418" i="33"/>
  <c r="AY419" i="33" s="1"/>
  <c r="CM418" i="33"/>
  <c r="CM419" i="33" s="1"/>
  <c r="S418" i="33"/>
  <c r="S419" i="33" s="1"/>
  <c r="AP418" i="33"/>
  <c r="AP419" i="33" s="1"/>
  <c r="O418" i="33" l="1"/>
  <c r="O419" i="33"/>
  <c r="AK420" i="33" s="1"/>
  <c r="W420" i="33" l="1"/>
  <c r="AO420" i="33"/>
  <c r="R420" i="33"/>
  <c r="AC420" i="33"/>
  <c r="AX420" i="33"/>
  <c r="AR420" i="33"/>
  <c r="BV420" i="33"/>
  <c r="BY420" i="33"/>
  <c r="BP420" i="33"/>
  <c r="CH420" i="33"/>
  <c r="BC420" i="33"/>
  <c r="BG420" i="33"/>
  <c r="CO420" i="33"/>
  <c r="CM420" i="33"/>
  <c r="BJ420" i="33"/>
  <c r="AY420" i="33"/>
  <c r="CP420" i="33"/>
  <c r="AJ420" i="33"/>
  <c r="AW420" i="33"/>
  <c r="Q420" i="33"/>
  <c r="BO420" i="33"/>
  <c r="AQ420" i="33"/>
  <c r="BZ420" i="33"/>
  <c r="CE420" i="33"/>
  <c r="BX420" i="33"/>
  <c r="AV420" i="33"/>
  <c r="BE420" i="33"/>
  <c r="BK420" i="33"/>
  <c r="AL420" i="33"/>
  <c r="CL420" i="33"/>
  <c r="CK420" i="33"/>
  <c r="AP420" i="33"/>
  <c r="BT420" i="33"/>
  <c r="AE420" i="33"/>
  <c r="CB420" i="33"/>
  <c r="AG420" i="33"/>
  <c r="AF420" i="33"/>
  <c r="BA420" i="33"/>
  <c r="BS420" i="33"/>
  <c r="BR420" i="33"/>
  <c r="CA420" i="33"/>
  <c r="BH420" i="33"/>
  <c r="CF420" i="33"/>
  <c r="U420" i="33"/>
  <c r="AI420" i="33"/>
  <c r="CR420" i="33"/>
  <c r="T420" i="33"/>
  <c r="CG420" i="33"/>
  <c r="BD420" i="33"/>
  <c r="CD420" i="33"/>
  <c r="AT420" i="33"/>
  <c r="AB420" i="33"/>
  <c r="Z420" i="33"/>
  <c r="CS420" i="33"/>
  <c r="CJ420" i="33"/>
  <c r="CN420" i="33"/>
  <c r="X420" i="33"/>
  <c r="BL420" i="33"/>
  <c r="CI420" i="33"/>
  <c r="CC420" i="33"/>
  <c r="Y420" i="33"/>
  <c r="AZ420" i="33"/>
  <c r="AU420" i="33"/>
  <c r="BF420" i="33"/>
  <c r="AA420" i="33"/>
  <c r="AH420" i="33"/>
  <c r="V420" i="33"/>
  <c r="AS420" i="33"/>
  <c r="BB420" i="33"/>
  <c r="AN420" i="33"/>
  <c r="S420" i="33"/>
  <c r="AM420" i="33"/>
  <c r="CQ420" i="33"/>
  <c r="BI420" i="33"/>
  <c r="AD420" i="33"/>
  <c r="BQ420" i="33"/>
  <c r="BM420" i="33"/>
  <c r="BW420" i="33"/>
  <c r="BU420" i="33"/>
  <c r="BN420" i="33"/>
  <c r="M420" i="33" l="1"/>
  <c r="O420" i="33"/>
  <c r="L418" i="33"/>
  <c r="L420" i="33"/>
  <c r="L419" i="33"/>
  <c r="L421" i="33"/>
  <c r="M418" i="33" l="1"/>
  <c r="F418" i="33" l="1"/>
  <c r="D418" i="33"/>
  <c r="E418" i="33"/>
  <c r="H423" i="33" l="1"/>
  <c r="H424" i="33" l="1"/>
  <c r="K423" i="33"/>
  <c r="H425" i="33" l="1"/>
  <c r="K424" i="33"/>
  <c r="H426" i="33" l="1"/>
  <c r="K426" i="33" s="1"/>
  <c r="K425" i="33"/>
  <c r="BO423" i="33" l="1"/>
  <c r="BO424" i="33" s="1"/>
  <c r="BF423" i="33"/>
  <c r="BF424" i="33" s="1"/>
  <c r="AX423" i="33"/>
  <c r="AX424" i="33" s="1"/>
  <c r="AP423" i="33"/>
  <c r="AP424" i="33" s="1"/>
  <c r="AH423" i="33"/>
  <c r="AH424" i="33" s="1"/>
  <c r="AT423" i="33"/>
  <c r="AT424" i="33" s="1"/>
  <c r="AV423" i="33"/>
  <c r="AV424" i="33" s="1"/>
  <c r="T423" i="33"/>
  <c r="T424" i="33" s="1"/>
  <c r="AM423" i="33"/>
  <c r="AM424" i="33" s="1"/>
  <c r="BB423" i="33"/>
  <c r="BB424" i="33" s="1"/>
  <c r="BM423" i="33"/>
  <c r="BM424" i="33" s="1"/>
  <c r="AN423" i="33"/>
  <c r="AN424" i="33" s="1"/>
  <c r="CK423" i="33"/>
  <c r="CK424" i="33" s="1"/>
  <c r="BT423" i="33"/>
  <c r="BT424" i="33" s="1"/>
  <c r="AG423" i="33"/>
  <c r="AG424" i="33" s="1"/>
  <c r="CN423" i="33"/>
  <c r="CN424" i="33" s="1"/>
  <c r="BW423" i="33"/>
  <c r="BW424" i="33" s="1"/>
  <c r="BP423" i="33"/>
  <c r="BP424" i="33" s="1"/>
  <c r="BH423" i="33"/>
  <c r="BH424" i="33" s="1"/>
  <c r="AZ423" i="33"/>
  <c r="AZ424" i="33" s="1"/>
  <c r="AR423" i="33"/>
  <c r="AR424" i="33" s="1"/>
  <c r="BL423" i="33"/>
  <c r="BL424" i="33" s="1"/>
  <c r="BN423" i="33"/>
  <c r="BN424" i="33" s="1"/>
  <c r="BD423" i="33"/>
  <c r="BD424" i="33" s="1"/>
  <c r="BX423" i="33"/>
  <c r="BX424" i="33" s="1"/>
  <c r="CC423" i="33"/>
  <c r="CC424" i="33" s="1"/>
  <c r="AA423" i="33"/>
  <c r="AA424" i="33" s="1"/>
  <c r="CH423" i="33"/>
  <c r="CH424" i="33" s="1"/>
  <c r="BR423" i="33"/>
  <c r="BR424" i="33" s="1"/>
  <c r="AC423" i="33"/>
  <c r="AC424" i="33" s="1"/>
  <c r="U423" i="33"/>
  <c r="U424" i="33" s="1"/>
  <c r="CJ423" i="33"/>
  <c r="CJ424" i="33" s="1"/>
  <c r="CP423" i="33"/>
  <c r="CP424" i="33" s="1"/>
  <c r="AF423" i="33"/>
  <c r="AF424" i="33" s="1"/>
  <c r="BU423" i="33"/>
  <c r="BU424" i="33" s="1"/>
  <c r="BG423" i="33"/>
  <c r="BG424" i="33" s="1"/>
  <c r="Y423" i="33"/>
  <c r="Y424" i="33" s="1"/>
  <c r="BK423" i="33"/>
  <c r="BK424" i="33" s="1"/>
  <c r="S423" i="33"/>
  <c r="S424" i="33" s="1"/>
  <c r="CE423" i="33"/>
  <c r="CE424" i="33" s="1"/>
  <c r="BY423" i="33"/>
  <c r="BY424" i="33" s="1"/>
  <c r="BQ423" i="33"/>
  <c r="BQ424" i="33" s="1"/>
  <c r="BI423" i="33"/>
  <c r="BI424" i="33" s="1"/>
  <c r="BA423" i="33"/>
  <c r="BA424" i="33" s="1"/>
  <c r="CD423" i="33"/>
  <c r="CD424" i="33" s="1"/>
  <c r="CG423" i="33"/>
  <c r="CG424" i="33" s="1"/>
  <c r="CO423" i="33"/>
  <c r="CO424" i="33" s="1"/>
  <c r="BV423" i="33"/>
  <c r="BV424" i="33" s="1"/>
  <c r="AJ423" i="33"/>
  <c r="AJ424" i="33" s="1"/>
  <c r="CM423" i="33"/>
  <c r="CM424" i="33" s="1"/>
  <c r="BZ423" i="33"/>
  <c r="BZ424" i="33" s="1"/>
  <c r="BJ423" i="33"/>
  <c r="BJ424" i="33" s="1"/>
  <c r="R423" i="33"/>
  <c r="R424" i="33" s="1"/>
  <c r="Q423" i="33"/>
  <c r="BC423" i="33"/>
  <c r="BC424" i="33" s="1"/>
  <c r="AY423" i="33"/>
  <c r="AY424" i="33" s="1"/>
  <c r="CS423" i="33"/>
  <c r="CS424" i="33" s="1"/>
  <c r="Z423" i="33"/>
  <c r="Z424" i="33" s="1"/>
  <c r="AO423" i="33"/>
  <c r="AO424" i="33" s="1"/>
  <c r="AB423" i="33"/>
  <c r="AB424" i="33" s="1"/>
  <c r="AS423" i="33"/>
  <c r="AS424" i="33" s="1"/>
  <c r="AI423" i="33"/>
  <c r="AI424" i="33" s="1"/>
  <c r="V423" i="33"/>
  <c r="V424" i="33" s="1"/>
  <c r="CQ423" i="33"/>
  <c r="CQ424" i="33" s="1"/>
  <c r="CI423" i="33"/>
  <c r="CI424" i="33" s="1"/>
  <c r="CA423" i="33"/>
  <c r="CA424" i="33" s="1"/>
  <c r="BS423" i="33"/>
  <c r="BS424" i="33" s="1"/>
  <c r="AU423" i="33"/>
  <c r="AU424" i="33" s="1"/>
  <c r="AK423" i="33"/>
  <c r="AK424" i="33" s="1"/>
  <c r="BE423" i="33"/>
  <c r="BE424" i="33" s="1"/>
  <c r="CL423" i="33"/>
  <c r="CL424" i="33" s="1"/>
  <c r="AQ423" i="33"/>
  <c r="AQ424" i="33" s="1"/>
  <c r="AE423" i="33"/>
  <c r="AE424" i="33" s="1"/>
  <c r="W423" i="33"/>
  <c r="W424" i="33" s="1"/>
  <c r="CR423" i="33"/>
  <c r="CR424" i="33" s="1"/>
  <c r="CB423" i="33"/>
  <c r="CB424" i="33" s="1"/>
  <c r="AL423" i="33"/>
  <c r="AL424" i="33" s="1"/>
  <c r="X423" i="33"/>
  <c r="X424" i="33" s="1"/>
  <c r="CF423" i="33"/>
  <c r="CF424" i="33" s="1"/>
  <c r="AW423" i="33"/>
  <c r="AW424" i="33" s="1"/>
  <c r="AD423" i="33"/>
  <c r="AD424" i="33" s="1"/>
  <c r="Q424" i="33" l="1"/>
  <c r="O423" i="33"/>
  <c r="O424" i="33" l="1"/>
  <c r="AW425" i="33" l="1"/>
  <c r="AC425" i="33"/>
  <c r="CD425" i="33"/>
  <c r="CF425" i="33"/>
  <c r="CH425" i="33"/>
  <c r="AA425" i="33"/>
  <c r="BN425" i="33"/>
  <c r="W425" i="33"/>
  <c r="BB425" i="33"/>
  <c r="AE425" i="33"/>
  <c r="AM425" i="33"/>
  <c r="V425" i="33"/>
  <c r="BS425" i="33"/>
  <c r="CM425" i="33"/>
  <c r="AL425" i="33"/>
  <c r="BK425" i="33"/>
  <c r="BQ425" i="33"/>
  <c r="AK425" i="33"/>
  <c r="CE425" i="33"/>
  <c r="S425" i="33"/>
  <c r="CQ425" i="33"/>
  <c r="CN425" i="33"/>
  <c r="AV425" i="33"/>
  <c r="CJ425" i="33"/>
  <c r="BC425" i="33"/>
  <c r="BP425" i="33"/>
  <c r="BV425" i="33"/>
  <c r="BL425" i="33"/>
  <c r="Y425" i="33"/>
  <c r="CO425" i="33"/>
  <c r="AN425" i="33"/>
  <c r="BH425" i="33"/>
  <c r="BE425" i="33"/>
  <c r="CA425" i="33"/>
  <c r="BF425" i="33"/>
  <c r="CI425" i="33"/>
  <c r="BO425" i="33"/>
  <c r="CS425" i="33"/>
  <c r="AR425" i="33"/>
  <c r="CB425" i="33"/>
  <c r="U425" i="33"/>
  <c r="AO425" i="33"/>
  <c r="CL425" i="33"/>
  <c r="AU425" i="33"/>
  <c r="AF425" i="33"/>
  <c r="AS425" i="33"/>
  <c r="BI425" i="33"/>
  <c r="CC425" i="33"/>
  <c r="R425" i="33"/>
  <c r="BA425" i="33"/>
  <c r="AP425" i="33"/>
  <c r="BW425" i="33"/>
  <c r="T425" i="33"/>
  <c r="BT425" i="33"/>
  <c r="BR425" i="33"/>
  <c r="AG425" i="33"/>
  <c r="CR425" i="33"/>
  <c r="BM425" i="33"/>
  <c r="CG425" i="33"/>
  <c r="Z425" i="33"/>
  <c r="AY425" i="33"/>
  <c r="AT425" i="33"/>
  <c r="AX425" i="33"/>
  <c r="BD425" i="33"/>
  <c r="CK425" i="33"/>
  <c r="AQ425" i="33"/>
  <c r="BY425" i="33"/>
  <c r="AH425" i="33"/>
  <c r="BG425" i="33"/>
  <c r="CP425" i="33"/>
  <c r="BJ425" i="33"/>
  <c r="AZ425" i="33"/>
  <c r="AI425" i="33"/>
  <c r="AJ425" i="33"/>
  <c r="AB425" i="33"/>
  <c r="X425" i="33"/>
  <c r="BZ425" i="33"/>
  <c r="BX425" i="33"/>
  <c r="BU425" i="33"/>
  <c r="AD425" i="33"/>
  <c r="Q425" i="33"/>
  <c r="M425" i="33" l="1"/>
  <c r="O425" i="33"/>
  <c r="L425" i="33"/>
  <c r="L426" i="33"/>
  <c r="L423" i="33"/>
  <c r="L424" i="33"/>
  <c r="M423" i="33" l="1"/>
  <c r="F423" i="33" l="1"/>
  <c r="D423" i="33"/>
  <c r="E423" i="33"/>
  <c r="H428" i="33" l="1"/>
  <c r="H429" i="33" l="1"/>
  <c r="K428" i="33"/>
  <c r="H430" i="33" l="1"/>
  <c r="K429" i="33"/>
  <c r="H431" i="33" l="1"/>
  <c r="K431" i="33" s="1"/>
  <c r="K430" i="33"/>
  <c r="BI428" i="33" l="1"/>
  <c r="BI429" i="33" s="1"/>
  <c r="AD428" i="33"/>
  <c r="AD429" i="33" s="1"/>
  <c r="CC428" i="33"/>
  <c r="CC429" i="33" s="1"/>
  <c r="AU428" i="33"/>
  <c r="AU429" i="33" s="1"/>
  <c r="AE428" i="33"/>
  <c r="AE429" i="33" s="1"/>
  <c r="AG428" i="33"/>
  <c r="AG429" i="33" s="1"/>
  <c r="CG428" i="33"/>
  <c r="CG429" i="33" s="1"/>
  <c r="BT428" i="33"/>
  <c r="BT429" i="33" s="1"/>
  <c r="BP428" i="33"/>
  <c r="BP429" i="33" s="1"/>
  <c r="AB428" i="33"/>
  <c r="AB429" i="33" s="1"/>
  <c r="BB428" i="33"/>
  <c r="BB429" i="33" s="1"/>
  <c r="BC428" i="33"/>
  <c r="BC429" i="33" s="1"/>
  <c r="BY428" i="33"/>
  <c r="BY429" i="33" s="1"/>
  <c r="Q428" i="33"/>
  <c r="Q429" i="33" s="1"/>
  <c r="CL428" i="33"/>
  <c r="CL429" i="33" s="1"/>
  <c r="AO428" i="33"/>
  <c r="AO429" i="33" s="1"/>
  <c r="AR428" i="33"/>
  <c r="AR429" i="33" s="1"/>
  <c r="AV428" i="33"/>
  <c r="AV429" i="33" s="1"/>
  <c r="AL428" i="33"/>
  <c r="AL429" i="33" s="1"/>
  <c r="BN428" i="33"/>
  <c r="BN429" i="33" s="1"/>
  <c r="AP428" i="33"/>
  <c r="AP429" i="33" s="1"/>
  <c r="CP428" i="33"/>
  <c r="CP429" i="33" s="1"/>
  <c r="BL428" i="33"/>
  <c r="BL429" i="33" s="1"/>
  <c r="CQ428" i="33"/>
  <c r="CQ429" i="33" s="1"/>
  <c r="BG428" i="33"/>
  <c r="BG429" i="33" s="1"/>
  <c r="BD428" i="33"/>
  <c r="BD429" i="33" s="1"/>
  <c r="AK428" i="33"/>
  <c r="AK429" i="33" s="1"/>
  <c r="BA428" i="33"/>
  <c r="BA429" i="33" s="1"/>
  <c r="BU428" i="33"/>
  <c r="BU429" i="33" s="1"/>
  <c r="AM428" i="33"/>
  <c r="AM429" i="33" s="1"/>
  <c r="AA428" i="33"/>
  <c r="AA429" i="33" s="1"/>
  <c r="BS428" i="33"/>
  <c r="BS429" i="33" s="1"/>
  <c r="BO428" i="33"/>
  <c r="BO429" i="33" s="1"/>
  <c r="CI428" i="33"/>
  <c r="CI429" i="33" s="1"/>
  <c r="CO428" i="33"/>
  <c r="CO429" i="33" s="1"/>
  <c r="AS428" i="33"/>
  <c r="AS429" i="33" s="1"/>
  <c r="CK428" i="33"/>
  <c r="CK429" i="33" s="1"/>
  <c r="BQ428" i="33"/>
  <c r="BQ429" i="33" s="1"/>
  <c r="CH428" i="33"/>
  <c r="CH429" i="33" s="1"/>
  <c r="BV428" i="33"/>
  <c r="BV429" i="33" s="1"/>
  <c r="AW428" i="33"/>
  <c r="AW429" i="33" s="1"/>
  <c r="CJ428" i="33"/>
  <c r="CJ429" i="33" s="1"/>
  <c r="BH428" i="33"/>
  <c r="BH429" i="33" s="1"/>
  <c r="AJ428" i="33"/>
  <c r="AJ429" i="33" s="1"/>
  <c r="AC428" i="33"/>
  <c r="AC429" i="33" s="1"/>
  <c r="BX428" i="33"/>
  <c r="BX429" i="33" s="1"/>
  <c r="AQ428" i="33"/>
  <c r="AQ429" i="33" s="1"/>
  <c r="BZ428" i="33"/>
  <c r="BZ429" i="33" s="1"/>
  <c r="S428" i="33"/>
  <c r="S429" i="33" s="1"/>
  <c r="V428" i="33"/>
  <c r="V429" i="33" s="1"/>
  <c r="AH428" i="33"/>
  <c r="AH429" i="33" s="1"/>
  <c r="BJ428" i="33"/>
  <c r="BJ429" i="33" s="1"/>
  <c r="CD428" i="33"/>
  <c r="CD429" i="33" s="1"/>
  <c r="BE428" i="33"/>
  <c r="BE429" i="33" s="1"/>
  <c r="W428" i="33"/>
  <c r="W429" i="33" s="1"/>
  <c r="CB428" i="33"/>
  <c r="CB429" i="33" s="1"/>
  <c r="BK428" i="33"/>
  <c r="BK429" i="33" s="1"/>
  <c r="CM428" i="33"/>
  <c r="CM429" i="33" s="1"/>
  <c r="T428" i="33"/>
  <c r="T429" i="33" s="1"/>
  <c r="BM428" i="33"/>
  <c r="BM429" i="33" s="1"/>
  <c r="AN428" i="33"/>
  <c r="AN429" i="33" s="1"/>
  <c r="CA428" i="33"/>
  <c r="CA429" i="33" s="1"/>
  <c r="AT428" i="33"/>
  <c r="AT429" i="33" s="1"/>
  <c r="R428" i="33"/>
  <c r="R429" i="33" s="1"/>
  <c r="CN428" i="33"/>
  <c r="CN429" i="33" s="1"/>
  <c r="BF428" i="33"/>
  <c r="BF429" i="33" s="1"/>
  <c r="CR428" i="33"/>
  <c r="CR429" i="33" s="1"/>
  <c r="CE428" i="33"/>
  <c r="CE429" i="33" s="1"/>
  <c r="AF428" i="33"/>
  <c r="AF429" i="33" s="1"/>
  <c r="CF428" i="33"/>
  <c r="CF429" i="33" s="1"/>
  <c r="AZ428" i="33"/>
  <c r="AZ429" i="33" s="1"/>
  <c r="AX428" i="33"/>
  <c r="AX429" i="33" s="1"/>
  <c r="AI428" i="33"/>
  <c r="AI429" i="33" s="1"/>
  <c r="AY428" i="33"/>
  <c r="AY429" i="33" s="1"/>
  <c r="Y428" i="33"/>
  <c r="Y429" i="33" s="1"/>
  <c r="BR428" i="33"/>
  <c r="BR429" i="33" s="1"/>
  <c r="CS428" i="33"/>
  <c r="CS429" i="33" s="1"/>
  <c r="X428" i="33"/>
  <c r="X429" i="33" s="1"/>
  <c r="Z428" i="33"/>
  <c r="Z429" i="33" s="1"/>
  <c r="BW428" i="33"/>
  <c r="BW429" i="33" s="1"/>
  <c r="U428" i="33"/>
  <c r="U429" i="33" s="1"/>
  <c r="O428" i="33" l="1"/>
  <c r="O429" i="33"/>
  <c r="BL430" i="33" s="1"/>
  <c r="BD430" i="33" l="1"/>
  <c r="AT430" i="33"/>
  <c r="BO430" i="33"/>
  <c r="AW430" i="33"/>
  <c r="BR430" i="33"/>
  <c r="BW430" i="33"/>
  <c r="AH430" i="33"/>
  <c r="V430" i="33"/>
  <c r="CI430" i="33"/>
  <c r="AK430" i="33"/>
  <c r="BG430" i="33"/>
  <c r="Y430" i="33"/>
  <c r="AY430" i="33"/>
  <c r="CJ430" i="33"/>
  <c r="U430" i="33"/>
  <c r="AN430" i="33"/>
  <c r="R430" i="33"/>
  <c r="BE430" i="33"/>
  <c r="AQ430" i="33"/>
  <c r="CQ430" i="33"/>
  <c r="BF430" i="33"/>
  <c r="CF430" i="33"/>
  <c r="BU430" i="33"/>
  <c r="AZ430" i="33"/>
  <c r="CS430" i="33"/>
  <c r="AF430" i="33"/>
  <c r="CA430" i="33"/>
  <c r="W430" i="33"/>
  <c r="CE430" i="33"/>
  <c r="BJ430" i="33"/>
  <c r="BM430" i="33"/>
  <c r="BS430" i="33"/>
  <c r="AJ430" i="33"/>
  <c r="Q430" i="33"/>
  <c r="CO430" i="33"/>
  <c r="S430" i="33"/>
  <c r="AP430" i="33"/>
  <c r="AB430" i="33"/>
  <c r="AU430" i="33"/>
  <c r="AV430" i="33"/>
  <c r="BT430" i="33"/>
  <c r="AR430" i="33"/>
  <c r="AD430" i="33"/>
  <c r="CL430" i="33"/>
  <c r="CG430" i="33"/>
  <c r="CP430" i="33"/>
  <c r="BP430" i="33"/>
  <c r="BB430" i="33"/>
  <c r="AE430" i="33"/>
  <c r="BN430" i="33"/>
  <c r="BY430" i="33"/>
  <c r="BC430" i="33"/>
  <c r="AL430" i="33"/>
  <c r="AG430" i="33"/>
  <c r="AO430" i="33"/>
  <c r="CC430" i="33"/>
  <c r="BI430" i="33"/>
  <c r="BK430" i="33"/>
  <c r="AC430" i="33"/>
  <c r="BQ430" i="33"/>
  <c r="AX430" i="33"/>
  <c r="AA430" i="33"/>
  <c r="BV430" i="33"/>
  <c r="X430" i="33"/>
  <c r="CN430" i="33"/>
  <c r="CR430" i="33"/>
  <c r="CK430" i="33"/>
  <c r="AM430" i="33"/>
  <c r="CB430" i="33"/>
  <c r="Z430" i="33"/>
  <c r="T430" i="33"/>
  <c r="BH430" i="33"/>
  <c r="CD430" i="33"/>
  <c r="BX430" i="33"/>
  <c r="CM430" i="33"/>
  <c r="CH430" i="33"/>
  <c r="BZ430" i="33"/>
  <c r="AS430" i="33"/>
  <c r="AI430" i="33"/>
  <c r="BA430" i="33"/>
  <c r="O430" i="33" l="1"/>
  <c r="M430" i="33"/>
  <c r="L429" i="33"/>
  <c r="L428" i="33"/>
  <c r="L431" i="33"/>
  <c r="L430" i="33"/>
  <c r="M428" i="33" l="1"/>
  <c r="F428" i="33" l="1"/>
  <c r="D428" i="33"/>
  <c r="E428" i="33"/>
  <c r="H433" i="33" l="1"/>
  <c r="R382" i="33" l="1"/>
  <c r="H434" i="33"/>
  <c r="H451" i="33"/>
  <c r="G18" i="33"/>
  <c r="K433" i="33"/>
  <c r="B440" i="33" l="1"/>
  <c r="E451" i="33"/>
  <c r="H452" i="33"/>
  <c r="H453" i="33" s="1"/>
  <c r="H454" i="33" s="1"/>
  <c r="R383" i="33"/>
  <c r="H435" i="33"/>
  <c r="K434" i="33"/>
  <c r="B441" i="33" s="1"/>
  <c r="I446" i="33" l="1"/>
  <c r="B19" i="33"/>
  <c r="C19" i="33"/>
  <c r="I447" i="33"/>
  <c r="H436" i="33"/>
  <c r="R384" i="33"/>
  <c r="K435" i="33"/>
  <c r="I452" i="33" l="1"/>
  <c r="I451" i="33"/>
  <c r="B442" i="33"/>
  <c r="R385" i="33"/>
  <c r="K436" i="33"/>
  <c r="CD433" i="33" s="1"/>
  <c r="CD434" i="33" s="1"/>
  <c r="AC433" i="33" l="1"/>
  <c r="AC434" i="33" s="1"/>
  <c r="AW433" i="33"/>
  <c r="AW434" i="33" s="1"/>
  <c r="CI433" i="33"/>
  <c r="CI434" i="33" s="1"/>
  <c r="AP433" i="33"/>
  <c r="AP434" i="33" s="1"/>
  <c r="CK433" i="33"/>
  <c r="CK434" i="33" s="1"/>
  <c r="CA433" i="33"/>
  <c r="CA434" i="33" s="1"/>
  <c r="AG433" i="33"/>
  <c r="AG434" i="33" s="1"/>
  <c r="AK433" i="33"/>
  <c r="AK434" i="33" s="1"/>
  <c r="CJ433" i="33"/>
  <c r="CJ434" i="33" s="1"/>
  <c r="U433" i="33"/>
  <c r="U434" i="33" s="1"/>
  <c r="BS433" i="33"/>
  <c r="BS434" i="33" s="1"/>
  <c r="CO433" i="33"/>
  <c r="CO434" i="33" s="1"/>
  <c r="AV433" i="33"/>
  <c r="AV434" i="33" s="1"/>
  <c r="BU433" i="33"/>
  <c r="BU434" i="33" s="1"/>
  <c r="AR433" i="33"/>
  <c r="AR434" i="33" s="1"/>
  <c r="BF433" i="33"/>
  <c r="BF434" i="33" s="1"/>
  <c r="CL433" i="33"/>
  <c r="CL434" i="33" s="1"/>
  <c r="CF433" i="33"/>
  <c r="CF434" i="33" s="1"/>
  <c r="Y433" i="33"/>
  <c r="Y434" i="33" s="1"/>
  <c r="BO433" i="33"/>
  <c r="BO434" i="33" s="1"/>
  <c r="BA433" i="33"/>
  <c r="BA434" i="33" s="1"/>
  <c r="I457" i="33"/>
  <c r="AF433" i="33"/>
  <c r="AF434" i="33" s="1"/>
  <c r="AD433" i="33"/>
  <c r="AD434" i="33" s="1"/>
  <c r="CQ433" i="33"/>
  <c r="CQ434" i="33" s="1"/>
  <c r="CR433" i="33"/>
  <c r="CR434" i="33" s="1"/>
  <c r="CG433" i="33"/>
  <c r="CG434" i="33" s="1"/>
  <c r="AE433" i="33"/>
  <c r="AE434" i="33" s="1"/>
  <c r="B443" i="33"/>
  <c r="BH440" i="33" s="1"/>
  <c r="BH441" i="33" s="1"/>
  <c r="BM433" i="33"/>
  <c r="BM434" i="33" s="1"/>
  <c r="BD433" i="33"/>
  <c r="BD434" i="33" s="1"/>
  <c r="V433" i="33"/>
  <c r="V434" i="33" s="1"/>
  <c r="BH433" i="33"/>
  <c r="BH434" i="33" s="1"/>
  <c r="BY433" i="33"/>
  <c r="BY434" i="33" s="1"/>
  <c r="BV433" i="33"/>
  <c r="BV434" i="33" s="1"/>
  <c r="CB433" i="33"/>
  <c r="CB434" i="33" s="1"/>
  <c r="AT433" i="33"/>
  <c r="AT434" i="33" s="1"/>
  <c r="CP433" i="33"/>
  <c r="CP434" i="33" s="1"/>
  <c r="X433" i="33"/>
  <c r="X434" i="33" s="1"/>
  <c r="AS433" i="33"/>
  <c r="AS434" i="33" s="1"/>
  <c r="AN433" i="33"/>
  <c r="AN434" i="33" s="1"/>
  <c r="BI433" i="33"/>
  <c r="BI434" i="33" s="1"/>
  <c r="BQ433" i="33"/>
  <c r="BQ434" i="33" s="1"/>
  <c r="CS433" i="33"/>
  <c r="CS434" i="33" s="1"/>
  <c r="BR433" i="33"/>
  <c r="BR434" i="33" s="1"/>
  <c r="AX433" i="33"/>
  <c r="AX434" i="33" s="1"/>
  <c r="CE433" i="33"/>
  <c r="CE434" i="33" s="1"/>
  <c r="AO433" i="33"/>
  <c r="AO434" i="33" s="1"/>
  <c r="AA433" i="33"/>
  <c r="AA434" i="33" s="1"/>
  <c r="BJ433" i="33"/>
  <c r="BJ434" i="33" s="1"/>
  <c r="BB433" i="33"/>
  <c r="BB434" i="33" s="1"/>
  <c r="T433" i="33"/>
  <c r="T434" i="33" s="1"/>
  <c r="AQ433" i="33"/>
  <c r="AQ434" i="33" s="1"/>
  <c r="AI433" i="33"/>
  <c r="AI434" i="33" s="1"/>
  <c r="S433" i="33"/>
  <c r="S434" i="33" s="1"/>
  <c r="BP433" i="33"/>
  <c r="BP434" i="33" s="1"/>
  <c r="AH433" i="33"/>
  <c r="AH434" i="33" s="1"/>
  <c r="BL433" i="33"/>
  <c r="BL434" i="33" s="1"/>
  <c r="R433" i="33"/>
  <c r="R434" i="33" s="1"/>
  <c r="AZ433" i="33"/>
  <c r="AZ434" i="33" s="1"/>
  <c r="BZ433" i="33"/>
  <c r="BZ434" i="33" s="1"/>
  <c r="BN433" i="33"/>
  <c r="BN434" i="33" s="1"/>
  <c r="Z433" i="33"/>
  <c r="Z434" i="33" s="1"/>
  <c r="AJ433" i="33"/>
  <c r="AJ434" i="33" s="1"/>
  <c r="BG433" i="33"/>
  <c r="BG434" i="33" s="1"/>
  <c r="CH433" i="33"/>
  <c r="CH434" i="33" s="1"/>
  <c r="CN433" i="33"/>
  <c r="CN434" i="33" s="1"/>
  <c r="BT433" i="33"/>
  <c r="BT434" i="33" s="1"/>
  <c r="AL433" i="33"/>
  <c r="AL434" i="33" s="1"/>
  <c r="AB433" i="33"/>
  <c r="AB434" i="33" s="1"/>
  <c r="D19" i="33"/>
  <c r="I448" i="33"/>
  <c r="I456" i="33"/>
  <c r="AM433" i="33"/>
  <c r="AM434" i="33" s="1"/>
  <c r="BW433" i="33"/>
  <c r="BW434" i="33" s="1"/>
  <c r="CM433" i="33"/>
  <c r="CM434" i="33" s="1"/>
  <c r="W433" i="33"/>
  <c r="W434" i="33" s="1"/>
  <c r="Q433" i="33"/>
  <c r="BE433" i="33"/>
  <c r="BE434" i="33" s="1"/>
  <c r="AU433" i="33"/>
  <c r="AU434" i="33" s="1"/>
  <c r="BX433" i="33"/>
  <c r="BX434" i="33" s="1"/>
  <c r="CC433" i="33"/>
  <c r="CC434" i="33" s="1"/>
  <c r="BK433" i="33"/>
  <c r="BK434" i="33" s="1"/>
  <c r="BC433" i="33"/>
  <c r="BC434" i="33" s="1"/>
  <c r="AY433" i="33"/>
  <c r="AY434" i="33" s="1"/>
  <c r="BC440" i="33" l="1"/>
  <c r="BC441" i="33" s="1"/>
  <c r="AG440" i="33"/>
  <c r="AG441" i="33" s="1"/>
  <c r="BI440" i="33"/>
  <c r="BI441" i="33" s="1"/>
  <c r="BD440" i="33"/>
  <c r="BD441" i="33" s="1"/>
  <c r="CA440" i="33"/>
  <c r="CA441" i="33" s="1"/>
  <c r="AN440" i="33"/>
  <c r="AN441" i="33" s="1"/>
  <c r="AM440" i="33"/>
  <c r="AM441" i="33" s="1"/>
  <c r="CI440" i="33"/>
  <c r="CI441" i="33" s="1"/>
  <c r="BM440" i="33"/>
  <c r="BM441" i="33" s="1"/>
  <c r="CD440" i="33"/>
  <c r="CD441" i="33" s="1"/>
  <c r="CO440" i="33"/>
  <c r="CO441" i="33" s="1"/>
  <c r="AR440" i="33"/>
  <c r="AR441" i="33" s="1"/>
  <c r="BZ440" i="33"/>
  <c r="BZ441" i="33" s="1"/>
  <c r="BV440" i="33"/>
  <c r="BV441" i="33" s="1"/>
  <c r="CB440" i="33"/>
  <c r="CB441" i="33" s="1"/>
  <c r="CV440" i="33"/>
  <c r="CV441" i="33" s="1"/>
  <c r="AV440" i="33"/>
  <c r="AV441" i="33" s="1"/>
  <c r="AY440" i="33"/>
  <c r="AY441" i="33" s="1"/>
  <c r="BP440" i="33"/>
  <c r="BP441" i="33" s="1"/>
  <c r="AF440" i="33"/>
  <c r="AF441" i="33" s="1"/>
  <c r="BB440" i="33"/>
  <c r="BB441" i="33" s="1"/>
  <c r="BF440" i="33"/>
  <c r="BF441" i="33" s="1"/>
  <c r="AQ440" i="33"/>
  <c r="AQ441" i="33" s="1"/>
  <c r="AZ440" i="33"/>
  <c r="AZ441" i="33" s="1"/>
  <c r="CG440" i="33"/>
  <c r="CG441" i="33" s="1"/>
  <c r="CM440" i="33"/>
  <c r="CM441" i="33" s="1"/>
  <c r="AH440" i="33"/>
  <c r="AH441" i="33" s="1"/>
  <c r="AK440" i="33"/>
  <c r="AK441" i="33" s="1"/>
  <c r="BT440" i="33"/>
  <c r="BT441" i="33" s="1"/>
  <c r="AW440" i="33"/>
  <c r="AW441" i="33" s="1"/>
  <c r="BY440" i="33"/>
  <c r="BY441" i="33" s="1"/>
  <c r="CE440" i="33"/>
  <c r="CE441" i="33" s="1"/>
  <c r="CP440" i="33"/>
  <c r="CP441" i="33" s="1"/>
  <c r="CU440" i="33"/>
  <c r="CU441" i="33" s="1"/>
  <c r="CZ440" i="33"/>
  <c r="CZ441" i="33" s="1"/>
  <c r="DB440" i="33"/>
  <c r="DB441" i="33" s="1"/>
  <c r="AL440" i="33"/>
  <c r="AL441" i="33" s="1"/>
  <c r="DD440" i="33"/>
  <c r="DD441" i="33" s="1"/>
  <c r="CH440" i="33"/>
  <c r="CH441" i="33" s="1"/>
  <c r="CQ440" i="33"/>
  <c r="CQ441" i="33" s="1"/>
  <c r="BO440" i="33"/>
  <c r="BO441" i="33" s="1"/>
  <c r="DG440" i="33"/>
  <c r="DG441" i="33" s="1"/>
  <c r="DC440" i="33"/>
  <c r="DC441" i="33" s="1"/>
  <c r="CC440" i="33"/>
  <c r="CC441" i="33" s="1"/>
  <c r="DA440" i="33"/>
  <c r="DA441" i="33" s="1"/>
  <c r="AP440" i="33"/>
  <c r="AP441" i="33" s="1"/>
  <c r="CR440" i="33"/>
  <c r="CR441" i="33" s="1"/>
  <c r="CW440" i="33"/>
  <c r="CW441" i="33" s="1"/>
  <c r="CF440" i="33"/>
  <c r="CF441" i="33" s="1"/>
  <c r="BL440" i="33"/>
  <c r="BL441" i="33" s="1"/>
  <c r="BJ440" i="33"/>
  <c r="BJ441" i="33" s="1"/>
  <c r="AT440" i="33"/>
  <c r="AT441" i="33" s="1"/>
  <c r="BW440" i="33"/>
  <c r="BW441" i="33" s="1"/>
  <c r="BX440" i="33"/>
  <c r="BX441" i="33" s="1"/>
  <c r="DF440" i="33"/>
  <c r="DF441" i="33" s="1"/>
  <c r="AI440" i="33"/>
  <c r="AI441" i="33" s="1"/>
  <c r="AJ440" i="33"/>
  <c r="AJ441" i="33" s="1"/>
  <c r="AU440" i="33"/>
  <c r="AU441" i="33" s="1"/>
  <c r="BE440" i="33"/>
  <c r="BE441" i="33" s="1"/>
  <c r="BG440" i="33"/>
  <c r="BG441" i="33" s="1"/>
  <c r="AX440" i="33"/>
  <c r="AX441" i="33" s="1"/>
  <c r="BA440" i="33"/>
  <c r="BA441" i="33" s="1"/>
  <c r="BU440" i="33"/>
  <c r="BU441" i="33" s="1"/>
  <c r="CY440" i="33"/>
  <c r="CY441" i="33" s="1"/>
  <c r="CS440" i="33"/>
  <c r="CS441" i="33" s="1"/>
  <c r="CK440" i="33"/>
  <c r="CK441" i="33" s="1"/>
  <c r="BK440" i="33"/>
  <c r="BK441" i="33" s="1"/>
  <c r="AS440" i="33"/>
  <c r="AS441" i="33" s="1"/>
  <c r="BN440" i="33"/>
  <c r="BN441" i="33" s="1"/>
  <c r="CJ440" i="33"/>
  <c r="CJ441" i="33" s="1"/>
  <c r="CN440" i="33"/>
  <c r="CN441" i="33" s="1"/>
  <c r="CX440" i="33"/>
  <c r="CX441" i="33" s="1"/>
  <c r="DE440" i="33"/>
  <c r="DE441" i="33" s="1"/>
  <c r="BS440" i="33"/>
  <c r="BS441" i="33" s="1"/>
  <c r="AO440" i="33"/>
  <c r="AO441" i="33" s="1"/>
  <c r="CL440" i="33"/>
  <c r="CL441" i="33" s="1"/>
  <c r="AE440" i="33"/>
  <c r="AE441" i="33" s="1"/>
  <c r="CT440" i="33"/>
  <c r="CT441" i="33" s="1"/>
  <c r="BR440" i="33"/>
  <c r="BR441" i="33" s="1"/>
  <c r="BQ440" i="33"/>
  <c r="BQ441" i="33" s="1"/>
  <c r="I449" i="33"/>
  <c r="E19" i="33"/>
  <c r="I462" i="33"/>
  <c r="O433" i="33"/>
  <c r="Q434" i="33"/>
  <c r="I461" i="33"/>
  <c r="I453" i="33"/>
  <c r="AC440" i="33" l="1"/>
  <c r="I458" i="33"/>
  <c r="I454" i="33"/>
  <c r="I466" i="33"/>
  <c r="AC441" i="33"/>
  <c r="O434" i="33"/>
  <c r="Q435" i="33" s="1"/>
  <c r="I467" i="33"/>
  <c r="I459" i="33" l="1"/>
  <c r="CP442" i="33"/>
  <c r="AT442" i="33"/>
  <c r="AZ442" i="33"/>
  <c r="BP442" i="33"/>
  <c r="BN442" i="33"/>
  <c r="AP442" i="33"/>
  <c r="AI442" i="33"/>
  <c r="DA442" i="33"/>
  <c r="CW442" i="33"/>
  <c r="CN442" i="33"/>
  <c r="CX442" i="33"/>
  <c r="BR442" i="33"/>
  <c r="AY442" i="33"/>
  <c r="CK442" i="33"/>
  <c r="AM442" i="33"/>
  <c r="DB442" i="33"/>
  <c r="CH442" i="33"/>
  <c r="BS442" i="33"/>
  <c r="BT442" i="33"/>
  <c r="CJ442" i="33"/>
  <c r="CS442" i="33"/>
  <c r="CZ442" i="33"/>
  <c r="AQ442" i="33"/>
  <c r="DF442" i="33"/>
  <c r="CR442" i="33"/>
  <c r="CB442" i="33"/>
  <c r="BM442" i="33"/>
  <c r="AJ442" i="33"/>
  <c r="BG442" i="33"/>
  <c r="CQ442" i="33"/>
  <c r="BB442" i="33"/>
  <c r="DE442" i="33"/>
  <c r="BQ442" i="33"/>
  <c r="CE442" i="33"/>
  <c r="CO442" i="33"/>
  <c r="AS442" i="33"/>
  <c r="AG442" i="33"/>
  <c r="BA442" i="33"/>
  <c r="BZ442" i="33"/>
  <c r="AX442" i="33"/>
  <c r="AW442" i="33"/>
  <c r="AF442" i="33"/>
  <c r="BH442" i="33"/>
  <c r="CD442" i="33"/>
  <c r="DD442" i="33"/>
  <c r="BD442" i="33"/>
  <c r="BE442" i="33"/>
  <c r="CL442" i="33"/>
  <c r="AH442" i="33"/>
  <c r="CM442" i="33"/>
  <c r="BJ442" i="33"/>
  <c r="CY442" i="33"/>
  <c r="BY442" i="33"/>
  <c r="AR442" i="33"/>
  <c r="DC442" i="33"/>
  <c r="AU442" i="33"/>
  <c r="DG442" i="33"/>
  <c r="BW442" i="33"/>
  <c r="BC442" i="33"/>
  <c r="CI442" i="33"/>
  <c r="CC442" i="33"/>
  <c r="BI442" i="33"/>
  <c r="BF442" i="33"/>
  <c r="BX442" i="33"/>
  <c r="AO442" i="33"/>
  <c r="BO442" i="33"/>
  <c r="CG442" i="33"/>
  <c r="CF442" i="33"/>
  <c r="AN442" i="33"/>
  <c r="CU442" i="33"/>
  <c r="CA442" i="33"/>
  <c r="BV442" i="33"/>
  <c r="BL442" i="33"/>
  <c r="BK442" i="33"/>
  <c r="AL442" i="33"/>
  <c r="AV442" i="33"/>
  <c r="AK442" i="33"/>
  <c r="CT442" i="33"/>
  <c r="BU442" i="33"/>
  <c r="CV442" i="33"/>
  <c r="I472" i="33"/>
  <c r="AE442" i="33"/>
  <c r="I471" i="33"/>
  <c r="CD435" i="33"/>
  <c r="CA435" i="33"/>
  <c r="BU435" i="33"/>
  <c r="CL435" i="33"/>
  <c r="Y435" i="33"/>
  <c r="AK435" i="33"/>
  <c r="AR435" i="33"/>
  <c r="BA435" i="33"/>
  <c r="AW435" i="33"/>
  <c r="CI435" i="33"/>
  <c r="AV435" i="33"/>
  <c r="AG435" i="33"/>
  <c r="CJ435" i="33"/>
  <c r="BO435" i="33"/>
  <c r="AC435" i="33"/>
  <c r="BS435" i="33"/>
  <c r="U435" i="33"/>
  <c r="AP435" i="33"/>
  <c r="CO435" i="33"/>
  <c r="BF435" i="33"/>
  <c r="CF435" i="33"/>
  <c r="CK435" i="33"/>
  <c r="CP435" i="33"/>
  <c r="BZ435" i="33"/>
  <c r="CM435" i="33"/>
  <c r="BM435" i="33"/>
  <c r="AQ435" i="33"/>
  <c r="BE435" i="33"/>
  <c r="CQ435" i="33"/>
  <c r="CH435" i="33"/>
  <c r="BK435" i="33"/>
  <c r="AH435" i="33"/>
  <c r="AO435" i="33"/>
  <c r="BC435" i="33"/>
  <c r="AT435" i="33"/>
  <c r="W435" i="33"/>
  <c r="BJ435" i="33"/>
  <c r="AN435" i="33"/>
  <c r="CR435" i="33"/>
  <c r="X435" i="33"/>
  <c r="AF435" i="33"/>
  <c r="AX435" i="33"/>
  <c r="AJ435" i="33"/>
  <c r="AE435" i="33"/>
  <c r="BR435" i="33"/>
  <c r="BD435" i="33"/>
  <c r="AZ435" i="33"/>
  <c r="BL435" i="33"/>
  <c r="BP435" i="33"/>
  <c r="AA435" i="33"/>
  <c r="CS435" i="33"/>
  <c r="Z435" i="33"/>
  <c r="R435" i="33"/>
  <c r="BW435" i="33"/>
  <c r="BY435" i="33"/>
  <c r="AD435" i="33"/>
  <c r="BV435" i="33"/>
  <c r="AB435" i="33"/>
  <c r="AM435" i="33"/>
  <c r="V435" i="33"/>
  <c r="CB435" i="33"/>
  <c r="CN435" i="33"/>
  <c r="CE435" i="33"/>
  <c r="BT435" i="33"/>
  <c r="BI435" i="33"/>
  <c r="AU435" i="33"/>
  <c r="BH435" i="33"/>
  <c r="BN435" i="33"/>
  <c r="T435" i="33"/>
  <c r="AI435" i="33"/>
  <c r="CG435" i="33"/>
  <c r="CC435" i="33"/>
  <c r="BB435" i="33"/>
  <c r="BX435" i="33"/>
  <c r="AY435" i="33"/>
  <c r="S435" i="33"/>
  <c r="AL435" i="33"/>
  <c r="BQ435" i="33"/>
  <c r="AS435" i="33"/>
  <c r="BG435" i="33"/>
  <c r="I463" i="33"/>
  <c r="L433" i="33" l="1"/>
  <c r="P382" i="33" s="1"/>
  <c r="T382" i="33" s="1"/>
  <c r="L435" i="33"/>
  <c r="P384" i="33" s="1"/>
  <c r="T384" i="33" s="1"/>
  <c r="O435" i="33"/>
  <c r="I464" i="33"/>
  <c r="L436" i="33"/>
  <c r="P385" i="33" s="1"/>
  <c r="T385" i="33" s="1"/>
  <c r="I468" i="33"/>
  <c r="I476" i="33"/>
  <c r="L434" i="33"/>
  <c r="P383" i="33" s="1"/>
  <c r="T383" i="33" s="1"/>
  <c r="M435" i="33"/>
  <c r="F442" i="33"/>
  <c r="AC442" i="33"/>
  <c r="D442" i="33"/>
  <c r="L448" i="33" s="1"/>
  <c r="D441" i="33"/>
  <c r="L447" i="33" s="1"/>
  <c r="D440" i="33"/>
  <c r="D443" i="33"/>
  <c r="L449" i="33" s="1"/>
  <c r="I477" i="33"/>
  <c r="F19" i="33" l="1"/>
  <c r="M448" i="33"/>
  <c r="I473" i="33"/>
  <c r="I469" i="33"/>
  <c r="I482" i="33"/>
  <c r="M433" i="33"/>
  <c r="L446" i="33"/>
  <c r="F440" i="33"/>
  <c r="H19" i="33" s="1"/>
  <c r="I481" i="33"/>
  <c r="V382" i="33" a="1"/>
  <c r="I487" i="33" l="1"/>
  <c r="F433" i="33"/>
  <c r="D433" i="33"/>
  <c r="E433" i="33"/>
  <c r="V383" i="33"/>
  <c r="V384" i="33"/>
  <c r="V385" i="33"/>
  <c r="V382" i="33"/>
  <c r="I474" i="33"/>
  <c r="I486" i="33"/>
  <c r="I478" i="33"/>
  <c r="X382" i="33" l="1" a="1"/>
  <c r="Y385" i="33" s="1"/>
  <c r="I443" i="33" s="1"/>
  <c r="I491" i="33"/>
  <c r="I483" i="33"/>
  <c r="I479" i="33"/>
  <c r="I492" i="33"/>
  <c r="AA382" i="33" l="1"/>
  <c r="K440" i="33" s="1"/>
  <c r="Y384" i="33"/>
  <c r="I442" i="33" s="1"/>
  <c r="Z384" i="33"/>
  <c r="J442" i="33" s="1"/>
  <c r="Y383" i="33"/>
  <c r="I441" i="33" s="1"/>
  <c r="Z382" i="33"/>
  <c r="J440" i="33" s="1"/>
  <c r="Y382" i="33"/>
  <c r="I440" i="33" s="1"/>
  <c r="AA385" i="33"/>
  <c r="K443" i="33" s="1"/>
  <c r="X385" i="33"/>
  <c r="H443" i="33" s="1"/>
  <c r="AA383" i="33"/>
  <c r="K441" i="33" s="1"/>
  <c r="X384" i="33"/>
  <c r="H442" i="33" s="1"/>
  <c r="Z385" i="33"/>
  <c r="J443" i="33" s="1"/>
  <c r="X383" i="33"/>
  <c r="H441" i="33" s="1"/>
  <c r="Z383" i="33"/>
  <c r="J441" i="33" s="1"/>
  <c r="X382" i="33"/>
  <c r="H440" i="33" s="1"/>
  <c r="AA384" i="33"/>
  <c r="K442" i="33" s="1"/>
  <c r="I488" i="33"/>
  <c r="I484" i="33"/>
  <c r="M440" i="33" l="1" a="1"/>
  <c r="M440" i="33" s="1"/>
  <c r="I489" i="33"/>
  <c r="I493" i="33"/>
  <c r="M443" i="33" l="1"/>
  <c r="M442" i="33"/>
  <c r="M441" i="33"/>
  <c r="I494" i="33"/>
  <c r="N440" i="33" l="1"/>
  <c r="N441" i="33"/>
  <c r="N443" i="33"/>
  <c r="N442" i="33"/>
  <c r="J446" i="33" l="1"/>
  <c r="J451" i="33" s="1"/>
  <c r="K451" i="33" s="1"/>
  <c r="J448" i="33"/>
  <c r="J453" i="33" s="1"/>
  <c r="J449" i="33"/>
  <c r="J454" i="33" s="1"/>
  <c r="J447" i="33"/>
  <c r="J452" i="33" s="1"/>
  <c r="K448" i="33" l="1"/>
  <c r="J456" i="33"/>
  <c r="K446" i="33"/>
  <c r="K447" i="33"/>
  <c r="K449" i="33"/>
  <c r="M446" i="33"/>
  <c r="J459" i="33"/>
  <c r="K454" i="33"/>
  <c r="J461" i="33"/>
  <c r="J457" i="33"/>
  <c r="K452" i="33"/>
  <c r="J458" i="33"/>
  <c r="K453" i="33"/>
  <c r="BL451" i="33" l="1"/>
  <c r="BL452" i="33" s="1"/>
  <c r="BI451" i="33"/>
  <c r="BI452" i="33" s="1"/>
  <c r="AL451" i="33"/>
  <c r="AL452" i="33" s="1"/>
  <c r="R451" i="33"/>
  <c r="R452" i="33" s="1"/>
  <c r="CE451" i="33"/>
  <c r="CE452" i="33" s="1"/>
  <c r="BO451" i="33"/>
  <c r="BO452" i="33" s="1"/>
  <c r="CA451" i="33"/>
  <c r="CA452" i="33" s="1"/>
  <c r="AS451" i="33"/>
  <c r="AS452" i="33" s="1"/>
  <c r="CD451" i="33"/>
  <c r="CD452" i="33" s="1"/>
  <c r="CP451" i="33"/>
  <c r="CP452" i="33" s="1"/>
  <c r="W451" i="33"/>
  <c r="W452" i="33" s="1"/>
  <c r="AO451" i="33"/>
  <c r="AO452" i="33" s="1"/>
  <c r="BG451" i="33"/>
  <c r="BG452" i="33" s="1"/>
  <c r="AC451" i="33"/>
  <c r="AC452" i="33" s="1"/>
  <c r="AG451" i="33"/>
  <c r="AG452" i="33" s="1"/>
  <c r="AA451" i="33"/>
  <c r="AA452" i="33" s="1"/>
  <c r="BJ451" i="33"/>
  <c r="BJ452" i="33" s="1"/>
  <c r="CK451" i="33"/>
  <c r="CK452" i="33" s="1"/>
  <c r="Y451" i="33"/>
  <c r="Y452" i="33" s="1"/>
  <c r="AV451" i="33"/>
  <c r="AV452" i="33" s="1"/>
  <c r="BK451" i="33"/>
  <c r="BK452" i="33" s="1"/>
  <c r="AI451" i="33"/>
  <c r="AI452" i="33" s="1"/>
  <c r="BB451" i="33"/>
  <c r="BB452" i="33" s="1"/>
  <c r="CF451" i="33"/>
  <c r="CF452" i="33" s="1"/>
  <c r="AT451" i="33"/>
  <c r="AT452" i="33" s="1"/>
  <c r="BX451" i="33"/>
  <c r="BX452" i="33" s="1"/>
  <c r="BF451" i="33"/>
  <c r="BF452" i="33" s="1"/>
  <c r="CC451" i="33"/>
  <c r="CC452" i="33" s="1"/>
  <c r="Q451" i="33"/>
  <c r="AN451" i="33"/>
  <c r="AN452" i="33" s="1"/>
  <c r="BC451" i="33"/>
  <c r="BC452" i="33" s="1"/>
  <c r="J462" i="33"/>
  <c r="BA451" i="33"/>
  <c r="BA452" i="33" s="1"/>
  <c r="BV451" i="33"/>
  <c r="BV452" i="33" s="1"/>
  <c r="BS451" i="33"/>
  <c r="BS452" i="33" s="1"/>
  <c r="AK451" i="33"/>
  <c r="AK452" i="33" s="1"/>
  <c r="CN451" i="33"/>
  <c r="CN452" i="33" s="1"/>
  <c r="CM451" i="33"/>
  <c r="CM452" i="33" s="1"/>
  <c r="BP451" i="33"/>
  <c r="BP452" i="33" s="1"/>
  <c r="BH451" i="33"/>
  <c r="BH452" i="33" s="1"/>
  <c r="BU451" i="33"/>
  <c r="BU452" i="33" s="1"/>
  <c r="AF451" i="33"/>
  <c r="AF452" i="33" s="1"/>
  <c r="AY451" i="33"/>
  <c r="AY452" i="33" s="1"/>
  <c r="BW451" i="33"/>
  <c r="BW452" i="33" s="1"/>
  <c r="AZ451" i="33"/>
  <c r="AZ452" i="33" s="1"/>
  <c r="CO451" i="33"/>
  <c r="CO452" i="33" s="1"/>
  <c r="AR451" i="33"/>
  <c r="AR452" i="33" s="1"/>
  <c r="AP451" i="33"/>
  <c r="AP452" i="33" s="1"/>
  <c r="BM451" i="33"/>
  <c r="BM452" i="33" s="1"/>
  <c r="CJ451" i="33"/>
  <c r="CJ452" i="33" s="1"/>
  <c r="X451" i="33"/>
  <c r="X452" i="33" s="1"/>
  <c r="AM451" i="33"/>
  <c r="AM452" i="33" s="1"/>
  <c r="J466" i="33"/>
  <c r="BZ451" i="33"/>
  <c r="BZ452" i="33" s="1"/>
  <c r="BD451" i="33"/>
  <c r="BD452" i="33" s="1"/>
  <c r="CH451" i="33"/>
  <c r="CH452" i="33" s="1"/>
  <c r="BN451" i="33"/>
  <c r="BN452" i="33" s="1"/>
  <c r="V451" i="33"/>
  <c r="V452" i="33" s="1"/>
  <c r="AD451" i="33"/>
  <c r="AD452" i="33" s="1"/>
  <c r="AX451" i="33"/>
  <c r="AX452" i="33" s="1"/>
  <c r="CR451" i="33"/>
  <c r="CR452" i="33" s="1"/>
  <c r="AU451" i="33"/>
  <c r="AU452" i="33" s="1"/>
  <c r="CG451" i="33"/>
  <c r="CG452" i="33" s="1"/>
  <c r="AQ451" i="33"/>
  <c r="AQ452" i="33" s="1"/>
  <c r="AJ451" i="33"/>
  <c r="AJ452" i="33" s="1"/>
  <c r="BY451" i="33"/>
  <c r="BY452" i="33" s="1"/>
  <c r="AB451" i="33"/>
  <c r="AB452" i="33" s="1"/>
  <c r="AH451" i="33"/>
  <c r="AH452" i="33" s="1"/>
  <c r="BE451" i="33"/>
  <c r="BE452" i="33" s="1"/>
  <c r="CB451" i="33"/>
  <c r="CB452" i="33" s="1"/>
  <c r="CQ451" i="33"/>
  <c r="CQ452" i="33" s="1"/>
  <c r="AE451" i="33"/>
  <c r="AE452" i="33" s="1"/>
  <c r="BQ451" i="33"/>
  <c r="BQ452" i="33" s="1"/>
  <c r="CS451" i="33"/>
  <c r="CS452" i="33" s="1"/>
  <c r="J463" i="33"/>
  <c r="S451" i="33"/>
  <c r="S452" i="33" s="1"/>
  <c r="U451" i="33"/>
  <c r="U452" i="33" s="1"/>
  <c r="BR451" i="33"/>
  <c r="BR452" i="33" s="1"/>
  <c r="T451" i="33"/>
  <c r="T452" i="33" s="1"/>
  <c r="CL451" i="33"/>
  <c r="CL452" i="33" s="1"/>
  <c r="Z451" i="33"/>
  <c r="Z452" i="33" s="1"/>
  <c r="AW451" i="33"/>
  <c r="AW452" i="33" s="1"/>
  <c r="BT451" i="33"/>
  <c r="BT452" i="33" s="1"/>
  <c r="CI451" i="33"/>
  <c r="CI452" i="33" s="1"/>
  <c r="J464" i="33"/>
  <c r="J469" i="33" l="1"/>
  <c r="J468" i="33"/>
  <c r="O451" i="33"/>
  <c r="Q452" i="33"/>
  <c r="J467" i="33"/>
  <c r="J471" i="33"/>
  <c r="J476" i="33" l="1"/>
  <c r="J474" i="33"/>
  <c r="J473" i="33"/>
  <c r="J472" i="33"/>
  <c r="O452" i="33"/>
  <c r="Q453" i="33" s="1"/>
  <c r="J479" i="33" l="1"/>
  <c r="J478" i="33"/>
  <c r="J477" i="33"/>
  <c r="BI453" i="33"/>
  <c r="CP453" i="33"/>
  <c r="W453" i="33"/>
  <c r="CE453" i="33"/>
  <c r="BL453" i="33"/>
  <c r="R453" i="33"/>
  <c r="CA453" i="33"/>
  <c r="AS453" i="33"/>
  <c r="AL453" i="33"/>
  <c r="CD453" i="33"/>
  <c r="BO453" i="33"/>
  <c r="AO453" i="33"/>
  <c r="AN453" i="33"/>
  <c r="BM453" i="33"/>
  <c r="BW453" i="33"/>
  <c r="CS453" i="33"/>
  <c r="AR453" i="33"/>
  <c r="BS453" i="33"/>
  <c r="T453" i="33"/>
  <c r="AK453" i="33"/>
  <c r="CI453" i="33"/>
  <c r="AZ453" i="33"/>
  <c r="CF453" i="33"/>
  <c r="BA453" i="33"/>
  <c r="AP453" i="33"/>
  <c r="BF453" i="33"/>
  <c r="V453" i="33"/>
  <c r="CN453" i="33"/>
  <c r="CO453" i="33"/>
  <c r="AY453" i="33"/>
  <c r="BR453" i="33"/>
  <c r="AM453" i="33"/>
  <c r="AJ453" i="33"/>
  <c r="BG453" i="33"/>
  <c r="AA453" i="33"/>
  <c r="BN453" i="33"/>
  <c r="CR453" i="33"/>
  <c r="AD453" i="33"/>
  <c r="AE453" i="33"/>
  <c r="CH453" i="33"/>
  <c r="AI453" i="33"/>
  <c r="BU453" i="33"/>
  <c r="AX453" i="33"/>
  <c r="BP453" i="33"/>
  <c r="BT453" i="33"/>
  <c r="BY453" i="33"/>
  <c r="AC453" i="33"/>
  <c r="AU453" i="33"/>
  <c r="BD453" i="33"/>
  <c r="AF453" i="33"/>
  <c r="BC453" i="33"/>
  <c r="CL453" i="33"/>
  <c r="U453" i="33"/>
  <c r="CM453" i="33"/>
  <c r="BB453" i="33"/>
  <c r="AG453" i="33"/>
  <c r="AH453" i="33"/>
  <c r="BE453" i="33"/>
  <c r="BZ453" i="33"/>
  <c r="BH453" i="33"/>
  <c r="BV453" i="33"/>
  <c r="AV453" i="33"/>
  <c r="CQ453" i="33"/>
  <c r="AW453" i="33"/>
  <c r="S453" i="33"/>
  <c r="CC453" i="33"/>
  <c r="Y453" i="33"/>
  <c r="AT453" i="33"/>
  <c r="X453" i="33"/>
  <c r="Z453" i="33"/>
  <c r="BJ453" i="33"/>
  <c r="BK453" i="33"/>
  <c r="BQ453" i="33"/>
  <c r="BX453" i="33"/>
  <c r="CB453" i="33"/>
  <c r="AB453" i="33"/>
  <c r="CK453" i="33"/>
  <c r="CJ453" i="33"/>
  <c r="AQ453" i="33"/>
  <c r="CG453" i="33"/>
  <c r="J481" i="33"/>
  <c r="L451" i="33" l="1"/>
  <c r="L453" i="33"/>
  <c r="L452" i="33"/>
  <c r="L454" i="33"/>
  <c r="M453" i="33"/>
  <c r="J486" i="33"/>
  <c r="O453" i="33"/>
  <c r="J482" i="33"/>
  <c r="J483" i="33"/>
  <c r="J484" i="33"/>
  <c r="M451" i="33" l="1"/>
  <c r="F451" i="33" s="1"/>
  <c r="H456" i="33" s="1"/>
  <c r="J487" i="33"/>
  <c r="J491" i="33"/>
  <c r="J489" i="33"/>
  <c r="J488" i="33"/>
  <c r="J494" i="33" l="1"/>
  <c r="H457" i="33"/>
  <c r="K456" i="33"/>
  <c r="J492" i="33"/>
  <c r="J493" i="33"/>
  <c r="H458" i="33" l="1"/>
  <c r="K457" i="33"/>
  <c r="H459" i="33" l="1"/>
  <c r="K459" i="33" s="1"/>
  <c r="K458" i="33"/>
  <c r="BX456" i="33" l="1"/>
  <c r="BX457" i="33" s="1"/>
  <c r="CS456" i="33"/>
  <c r="CS457" i="33" s="1"/>
  <c r="AT456" i="33"/>
  <c r="AT457" i="33" s="1"/>
  <c r="CK456" i="33"/>
  <c r="CK457" i="33" s="1"/>
  <c r="X456" i="33"/>
  <c r="X457" i="33" s="1"/>
  <c r="AJ456" i="33"/>
  <c r="AJ457" i="33" s="1"/>
  <c r="CL456" i="33"/>
  <c r="CL457" i="33" s="1"/>
  <c r="AP456" i="33"/>
  <c r="AP457" i="33" s="1"/>
  <c r="BZ456" i="33"/>
  <c r="BZ457" i="33" s="1"/>
  <c r="AG456" i="33"/>
  <c r="AG457" i="33" s="1"/>
  <c r="BP456" i="33"/>
  <c r="BP457" i="33" s="1"/>
  <c r="CM456" i="33"/>
  <c r="CM457" i="33" s="1"/>
  <c r="BK456" i="33"/>
  <c r="BK457" i="33" s="1"/>
  <c r="R456" i="33"/>
  <c r="R457" i="33" s="1"/>
  <c r="CH456" i="33"/>
  <c r="CH457" i="33" s="1"/>
  <c r="BG456" i="33"/>
  <c r="BG457" i="33" s="1"/>
  <c r="CG456" i="33"/>
  <c r="CG457" i="33" s="1"/>
  <c r="AM456" i="33"/>
  <c r="AM457" i="33" s="1"/>
  <c r="BQ456" i="33"/>
  <c r="BQ457" i="33" s="1"/>
  <c r="CO456" i="33"/>
  <c r="CO457" i="33" s="1"/>
  <c r="CD456" i="33"/>
  <c r="CD457" i="33" s="1"/>
  <c r="BS456" i="33"/>
  <c r="BS457" i="33" s="1"/>
  <c r="AZ456" i="33"/>
  <c r="AZ457" i="33" s="1"/>
  <c r="BM456" i="33"/>
  <c r="BM457" i="33" s="1"/>
  <c r="AX456" i="33"/>
  <c r="AX457" i="33" s="1"/>
  <c r="CN456" i="33"/>
  <c r="CN457" i="33" s="1"/>
  <c r="AV456" i="33"/>
  <c r="AV457" i="33" s="1"/>
  <c r="BO456" i="33"/>
  <c r="BO457" i="33" s="1"/>
  <c r="Y456" i="33"/>
  <c r="Y457" i="33" s="1"/>
  <c r="BI456" i="33"/>
  <c r="BI457" i="33" s="1"/>
  <c r="AE456" i="33"/>
  <c r="AE457" i="33" s="1"/>
  <c r="CB456" i="33"/>
  <c r="CB457" i="33" s="1"/>
  <c r="AI456" i="33"/>
  <c r="AI457" i="33" s="1"/>
  <c r="BF456" i="33"/>
  <c r="BF457" i="33" s="1"/>
  <c r="BJ456" i="33"/>
  <c r="BJ457" i="33" s="1"/>
  <c r="CA456" i="33"/>
  <c r="CA457" i="33" s="1"/>
  <c r="BY456" i="33"/>
  <c r="BY457" i="33" s="1"/>
  <c r="S456" i="33"/>
  <c r="S457" i="33" s="1"/>
  <c r="AK456" i="33"/>
  <c r="AK457" i="33" s="1"/>
  <c r="AL456" i="33"/>
  <c r="AL457" i="33" s="1"/>
  <c r="BE456" i="33"/>
  <c r="BE457" i="33" s="1"/>
  <c r="BH456" i="33"/>
  <c r="BH457" i="33" s="1"/>
  <c r="T456" i="33"/>
  <c r="T457" i="33" s="1"/>
  <c r="CP456" i="33"/>
  <c r="CP457" i="33" s="1"/>
  <c r="BT456" i="33"/>
  <c r="BT457" i="33" s="1"/>
  <c r="AH456" i="33"/>
  <c r="AH457" i="33" s="1"/>
  <c r="CE456" i="33"/>
  <c r="CE457" i="33" s="1"/>
  <c r="AB456" i="33"/>
  <c r="AB457" i="33" s="1"/>
  <c r="W456" i="33"/>
  <c r="W457" i="33" s="1"/>
  <c r="AC456" i="33"/>
  <c r="AC457" i="33" s="1"/>
  <c r="AS456" i="33"/>
  <c r="AS457" i="33" s="1"/>
  <c r="AU456" i="33"/>
  <c r="AU457" i="33" s="1"/>
  <c r="U456" i="33"/>
  <c r="U457" i="33" s="1"/>
  <c r="BN456" i="33"/>
  <c r="BN457" i="33" s="1"/>
  <c r="AW456" i="33"/>
  <c r="AW457" i="33" s="1"/>
  <c r="AF456" i="33"/>
  <c r="AF457" i="33" s="1"/>
  <c r="BC456" i="33"/>
  <c r="BC457" i="33" s="1"/>
  <c r="BA456" i="33"/>
  <c r="BA457" i="33" s="1"/>
  <c r="AD456" i="33"/>
  <c r="AD457" i="33" s="1"/>
  <c r="AO456" i="33"/>
  <c r="AO457" i="33" s="1"/>
  <c r="CF456" i="33"/>
  <c r="CF457" i="33" s="1"/>
  <c r="AY456" i="33"/>
  <c r="AY457" i="33" s="1"/>
  <c r="CJ456" i="33"/>
  <c r="CJ457" i="33" s="1"/>
  <c r="BR456" i="33"/>
  <c r="BR457" i="33" s="1"/>
  <c r="CI456" i="33"/>
  <c r="CI457" i="33" s="1"/>
  <c r="AR456" i="33"/>
  <c r="AR457" i="33" s="1"/>
  <c r="BW456" i="33"/>
  <c r="BW457" i="33" s="1"/>
  <c r="BV456" i="33"/>
  <c r="BV457" i="33" s="1"/>
  <c r="CR456" i="33"/>
  <c r="CR457" i="33" s="1"/>
  <c r="CQ456" i="33"/>
  <c r="CQ457" i="33" s="1"/>
  <c r="Q456" i="33"/>
  <c r="V456" i="33"/>
  <c r="V457" i="33" s="1"/>
  <c r="AQ456" i="33"/>
  <c r="AQ457" i="33" s="1"/>
  <c r="BL456" i="33"/>
  <c r="BL457" i="33" s="1"/>
  <c r="AA456" i="33"/>
  <c r="AA457" i="33" s="1"/>
  <c r="AN456" i="33"/>
  <c r="AN457" i="33" s="1"/>
  <c r="BU456" i="33"/>
  <c r="BU457" i="33" s="1"/>
  <c r="Z456" i="33"/>
  <c r="Z457" i="33" s="1"/>
  <c r="CC456" i="33"/>
  <c r="CC457" i="33" s="1"/>
  <c r="BB456" i="33"/>
  <c r="BB457" i="33" s="1"/>
  <c r="BD456" i="33"/>
  <c r="BD457" i="33" s="1"/>
  <c r="Q457" i="33" l="1"/>
  <c r="O456" i="33"/>
  <c r="O457" i="33" l="1"/>
  <c r="CK458" i="33" l="1"/>
  <c r="AT458" i="33"/>
  <c r="BZ458" i="33"/>
  <c r="AP458" i="33"/>
  <c r="AG458" i="33"/>
  <c r="CO458" i="33"/>
  <c r="AV458" i="33"/>
  <c r="Y458" i="33"/>
  <c r="CM458" i="33"/>
  <c r="AZ458" i="33"/>
  <c r="CN458" i="33"/>
  <c r="BK458" i="33"/>
  <c r="X458" i="33"/>
  <c r="AJ458" i="33"/>
  <c r="AM458" i="33"/>
  <c r="BX458" i="33"/>
  <c r="BO458" i="33"/>
  <c r="CL458" i="33"/>
  <c r="AX458" i="33"/>
  <c r="BG458" i="33"/>
  <c r="R458" i="33"/>
  <c r="CD458" i="33"/>
  <c r="BS458" i="33"/>
  <c r="CH458" i="33"/>
  <c r="BM458" i="33"/>
  <c r="BP458" i="33"/>
  <c r="CS458" i="33"/>
  <c r="CG458" i="33"/>
  <c r="BQ458" i="33"/>
  <c r="BU458" i="33"/>
  <c r="BE458" i="33"/>
  <c r="V458" i="33"/>
  <c r="AU458" i="33"/>
  <c r="CP458" i="33"/>
  <c r="BN458" i="33"/>
  <c r="BW458" i="33"/>
  <c r="AF458" i="33"/>
  <c r="AW458" i="33"/>
  <c r="S458" i="33"/>
  <c r="CE458" i="33"/>
  <c r="BH458" i="33"/>
  <c r="AL458" i="33"/>
  <c r="AK458" i="33"/>
  <c r="T458" i="33"/>
  <c r="AE458" i="33"/>
  <c r="BA458" i="33"/>
  <c r="CR458" i="33"/>
  <c r="W458" i="33"/>
  <c r="AO458" i="33"/>
  <c r="AI458" i="33"/>
  <c r="BR458" i="33"/>
  <c r="AN458" i="33"/>
  <c r="CJ458" i="33"/>
  <c r="AD458" i="33"/>
  <c r="AH458" i="33"/>
  <c r="BT458" i="33"/>
  <c r="AS458" i="33"/>
  <c r="AR458" i="33"/>
  <c r="AA458" i="33"/>
  <c r="BI458" i="33"/>
  <c r="CA458" i="33"/>
  <c r="AC458" i="33"/>
  <c r="CI458" i="33"/>
  <c r="AQ458" i="33"/>
  <c r="BC458" i="33"/>
  <c r="BB458" i="33"/>
  <c r="U458" i="33"/>
  <c r="CF458" i="33"/>
  <c r="AY458" i="33"/>
  <c r="BJ458" i="33"/>
  <c r="BV458" i="33"/>
  <c r="AB458" i="33"/>
  <c r="BF458" i="33"/>
  <c r="BL458" i="33"/>
  <c r="CB458" i="33"/>
  <c r="CC458" i="33"/>
  <c r="Z458" i="33"/>
  <c r="CQ458" i="33"/>
  <c r="BD458" i="33"/>
  <c r="BY458" i="33"/>
  <c r="Q458" i="33"/>
  <c r="O458" i="33" l="1"/>
  <c r="M458" i="33"/>
  <c r="L456" i="33"/>
  <c r="L457" i="33"/>
  <c r="L459" i="33"/>
  <c r="L458" i="33"/>
  <c r="M456" i="33" l="1"/>
  <c r="F456" i="33" l="1"/>
  <c r="E456" i="33"/>
  <c r="D456" i="33"/>
  <c r="H461" i="33" l="1"/>
  <c r="H462" i="33" l="1"/>
  <c r="K461" i="33"/>
  <c r="H463" i="33" l="1"/>
  <c r="K462" i="33"/>
  <c r="H464" i="33" l="1"/>
  <c r="K464" i="33" s="1"/>
  <c r="K463" i="33"/>
  <c r="AA461" i="33" l="1"/>
  <c r="AA462" i="33" s="1"/>
  <c r="AN461" i="33"/>
  <c r="AN462" i="33" s="1"/>
  <c r="BX461" i="33"/>
  <c r="BX462" i="33" s="1"/>
  <c r="CC461" i="33"/>
  <c r="CC462" i="33" s="1"/>
  <c r="AB461" i="33"/>
  <c r="AB462" i="33" s="1"/>
  <c r="AM461" i="33"/>
  <c r="AM462" i="33" s="1"/>
  <c r="BP461" i="33"/>
  <c r="BP462" i="33" s="1"/>
  <c r="BQ461" i="33"/>
  <c r="BQ462" i="33" s="1"/>
  <c r="CE461" i="33"/>
  <c r="CE462" i="33" s="1"/>
  <c r="BA461" i="33"/>
  <c r="BA462" i="33" s="1"/>
  <c r="BB461" i="33"/>
  <c r="BB462" i="33" s="1"/>
  <c r="BY461" i="33"/>
  <c r="BY462" i="33" s="1"/>
  <c r="CM461" i="33"/>
  <c r="CM462" i="33" s="1"/>
  <c r="CF461" i="33"/>
  <c r="CF462" i="33" s="1"/>
  <c r="AL461" i="33"/>
  <c r="AL462" i="33" s="1"/>
  <c r="AQ461" i="33"/>
  <c r="AQ462" i="33" s="1"/>
  <c r="BV461" i="33"/>
  <c r="BV462" i="33" s="1"/>
  <c r="BE461" i="33"/>
  <c r="BE462" i="33" s="1"/>
  <c r="BL461" i="33"/>
  <c r="BL462" i="33" s="1"/>
  <c r="AU461" i="33"/>
  <c r="AU462" i="33" s="1"/>
  <c r="CB461" i="33"/>
  <c r="CB462" i="33" s="1"/>
  <c r="CN461" i="33"/>
  <c r="CN462" i="33" s="1"/>
  <c r="BJ461" i="33"/>
  <c r="BJ462" i="33" s="1"/>
  <c r="AF461" i="33"/>
  <c r="AF462" i="33" s="1"/>
  <c r="BI461" i="33"/>
  <c r="BI462" i="33" s="1"/>
  <c r="BD461" i="33"/>
  <c r="BD462" i="33" s="1"/>
  <c r="BC461" i="33"/>
  <c r="BC462" i="33" s="1"/>
  <c r="AY461" i="33"/>
  <c r="AY462" i="33" s="1"/>
  <c r="BR461" i="33"/>
  <c r="BR462" i="33" s="1"/>
  <c r="BF461" i="33"/>
  <c r="BF462" i="33" s="1"/>
  <c r="AC461" i="33"/>
  <c r="AC462" i="33" s="1"/>
  <c r="AX461" i="33"/>
  <c r="AX462" i="33" s="1"/>
  <c r="AZ461" i="33"/>
  <c r="AZ462" i="33" s="1"/>
  <c r="CH461" i="33"/>
  <c r="CH462" i="33" s="1"/>
  <c r="Y461" i="33"/>
  <c r="Y462" i="33" s="1"/>
  <c r="AS461" i="33"/>
  <c r="AS462" i="33" s="1"/>
  <c r="AW461" i="33"/>
  <c r="AW462" i="33" s="1"/>
  <c r="AE461" i="33"/>
  <c r="AE462" i="33" s="1"/>
  <c r="Z461" i="33"/>
  <c r="Z462" i="33" s="1"/>
  <c r="AJ461" i="33"/>
  <c r="AJ462" i="33" s="1"/>
  <c r="AH461" i="33"/>
  <c r="AH462" i="33" s="1"/>
  <c r="BG461" i="33"/>
  <c r="BG462" i="33" s="1"/>
  <c r="BZ461" i="33"/>
  <c r="BZ462" i="33" s="1"/>
  <c r="CL461" i="33"/>
  <c r="CL462" i="33" s="1"/>
  <c r="AK461" i="33"/>
  <c r="AK462" i="33" s="1"/>
  <c r="BN461" i="33"/>
  <c r="BN462" i="33" s="1"/>
  <c r="BW461" i="33"/>
  <c r="BW462" i="33" s="1"/>
  <c r="CP461" i="33"/>
  <c r="CP462" i="33" s="1"/>
  <c r="CK461" i="33"/>
  <c r="CK462" i="33" s="1"/>
  <c r="CI461" i="33"/>
  <c r="CI462" i="33" s="1"/>
  <c r="U461" i="33"/>
  <c r="U462" i="33" s="1"/>
  <c r="CR461" i="33"/>
  <c r="CR462" i="33" s="1"/>
  <c r="BK461" i="33"/>
  <c r="BK462" i="33" s="1"/>
  <c r="CO461" i="33"/>
  <c r="CO462" i="33" s="1"/>
  <c r="AO461" i="33"/>
  <c r="AO462" i="33" s="1"/>
  <c r="BO461" i="33"/>
  <c r="BO462" i="33" s="1"/>
  <c r="AG461" i="33"/>
  <c r="AG462" i="33" s="1"/>
  <c r="CQ461" i="33"/>
  <c r="CQ462" i="33" s="1"/>
  <c r="BH461" i="33"/>
  <c r="BH462" i="33" s="1"/>
  <c r="AP461" i="33"/>
  <c r="AP462" i="33" s="1"/>
  <c r="BT461" i="33"/>
  <c r="BT462" i="33" s="1"/>
  <c r="CG461" i="33"/>
  <c r="CG462" i="33" s="1"/>
  <c r="CJ461" i="33"/>
  <c r="CJ462" i="33" s="1"/>
  <c r="AR461" i="33"/>
  <c r="AR462" i="33" s="1"/>
  <c r="Q461" i="33"/>
  <c r="BS461" i="33"/>
  <c r="BS462" i="33" s="1"/>
  <c r="V461" i="33"/>
  <c r="V462" i="33" s="1"/>
  <c r="BU461" i="33"/>
  <c r="BU462" i="33" s="1"/>
  <c r="AD461" i="33"/>
  <c r="AD462" i="33" s="1"/>
  <c r="CD461" i="33"/>
  <c r="CD462" i="33" s="1"/>
  <c r="BM461" i="33"/>
  <c r="BM462" i="33" s="1"/>
  <c r="AT461" i="33"/>
  <c r="AT462" i="33" s="1"/>
  <c r="AI461" i="33"/>
  <c r="AI462" i="33" s="1"/>
  <c r="CA461" i="33"/>
  <c r="CA462" i="33" s="1"/>
  <c r="R461" i="33"/>
  <c r="R462" i="33" s="1"/>
  <c r="CS461" i="33"/>
  <c r="CS462" i="33" s="1"/>
  <c r="X461" i="33"/>
  <c r="X462" i="33" s="1"/>
  <c r="AV461" i="33"/>
  <c r="AV462" i="33" s="1"/>
  <c r="T461" i="33"/>
  <c r="T462" i="33" s="1"/>
  <c r="W461" i="33"/>
  <c r="W462" i="33" s="1"/>
  <c r="S461" i="33"/>
  <c r="S462" i="33" s="1"/>
  <c r="Q462" i="33" l="1"/>
  <c r="O461" i="33"/>
  <c r="O462" i="33" l="1"/>
  <c r="CB463" i="33" l="1"/>
  <c r="AN463" i="33"/>
  <c r="AM463" i="33"/>
  <c r="AU463" i="33"/>
  <c r="BQ463" i="33"/>
  <c r="BV463" i="33"/>
  <c r="AA463" i="33"/>
  <c r="AB463" i="33"/>
  <c r="BA463" i="33"/>
  <c r="AL463" i="33"/>
  <c r="BP463" i="33"/>
  <c r="CM463" i="33"/>
  <c r="CC463" i="33"/>
  <c r="CE463" i="33"/>
  <c r="BE463" i="33"/>
  <c r="BB463" i="33"/>
  <c r="BY463" i="33"/>
  <c r="AQ463" i="33"/>
  <c r="CF463" i="33"/>
  <c r="CN463" i="33"/>
  <c r="BX463" i="33"/>
  <c r="BL463" i="33"/>
  <c r="BK463" i="33"/>
  <c r="X463" i="33"/>
  <c r="BT463" i="33"/>
  <c r="AG463" i="33"/>
  <c r="AD463" i="33"/>
  <c r="Z463" i="33"/>
  <c r="BN463" i="33"/>
  <c r="AC463" i="33"/>
  <c r="AE463" i="33"/>
  <c r="CR463" i="33"/>
  <c r="BS463" i="33"/>
  <c r="CL463" i="33"/>
  <c r="AT463" i="33"/>
  <c r="AP463" i="33"/>
  <c r="AW463" i="33"/>
  <c r="AZ463" i="33"/>
  <c r="CI463" i="33"/>
  <c r="BO463" i="33"/>
  <c r="S463" i="33"/>
  <c r="U463" i="33"/>
  <c r="CJ463" i="33"/>
  <c r="CH463" i="33"/>
  <c r="BZ463" i="33"/>
  <c r="W463" i="33"/>
  <c r="AI463" i="33"/>
  <c r="BW463" i="33"/>
  <c r="T463" i="33"/>
  <c r="CA463" i="33"/>
  <c r="BR463" i="33"/>
  <c r="AH463" i="33"/>
  <c r="AK463" i="33"/>
  <c r="CK463" i="33"/>
  <c r="BF463" i="33"/>
  <c r="AV463" i="33"/>
  <c r="R463" i="33"/>
  <c r="BM463" i="33"/>
  <c r="BG463" i="33"/>
  <c r="V463" i="33"/>
  <c r="Y463" i="33"/>
  <c r="AJ463" i="33"/>
  <c r="CG463" i="33"/>
  <c r="AF463" i="33"/>
  <c r="AX463" i="33"/>
  <c r="CO463" i="33"/>
  <c r="AY463" i="33"/>
  <c r="CQ463" i="33"/>
  <c r="BD463" i="33"/>
  <c r="AR463" i="33"/>
  <c r="AS463" i="33"/>
  <c r="BU463" i="33"/>
  <c r="BJ463" i="33"/>
  <c r="BH463" i="33"/>
  <c r="CP463" i="33"/>
  <c r="CD463" i="33"/>
  <c r="BC463" i="33"/>
  <c r="AO463" i="33"/>
  <c r="BI463" i="33"/>
  <c r="CS463" i="33"/>
  <c r="Q463" i="33"/>
  <c r="M463" i="33" l="1"/>
  <c r="O463" i="33"/>
  <c r="L464" i="33"/>
  <c r="L462" i="33"/>
  <c r="L463" i="33"/>
  <c r="L461" i="33"/>
  <c r="M461" i="33" l="1"/>
  <c r="F461" i="33" s="1"/>
  <c r="D461" i="33" l="1"/>
  <c r="E461" i="33"/>
  <c r="H466" i="33" l="1"/>
  <c r="H467" i="33" s="1"/>
  <c r="K466" i="33" l="1"/>
  <c r="H468" i="33"/>
  <c r="K467" i="33"/>
  <c r="H469" i="33" l="1"/>
  <c r="K469" i="33" s="1"/>
  <c r="K468" i="33"/>
  <c r="AS466" i="33" l="1"/>
  <c r="AS467" i="33" s="1"/>
  <c r="AL466" i="33"/>
  <c r="AL467" i="33" s="1"/>
  <c r="AV466" i="33"/>
  <c r="AV467" i="33" s="1"/>
  <c r="AY466" i="33"/>
  <c r="AY467" i="33" s="1"/>
  <c r="BG466" i="33"/>
  <c r="BG467" i="33" s="1"/>
  <c r="CE466" i="33"/>
  <c r="CE467" i="33" s="1"/>
  <c r="AJ466" i="33"/>
  <c r="AJ467" i="33" s="1"/>
  <c r="CK466" i="33"/>
  <c r="CK467" i="33" s="1"/>
  <c r="BX466" i="33"/>
  <c r="BX467" i="33" s="1"/>
  <c r="CI466" i="33"/>
  <c r="CI467" i="33" s="1"/>
  <c r="Y466" i="33"/>
  <c r="Y467" i="33" s="1"/>
  <c r="BP466" i="33"/>
  <c r="BP467" i="33" s="1"/>
  <c r="BN466" i="33"/>
  <c r="BN467" i="33" s="1"/>
  <c r="AE466" i="33"/>
  <c r="AE467" i="33" s="1"/>
  <c r="W466" i="33"/>
  <c r="W467" i="33" s="1"/>
  <c r="CM466" i="33"/>
  <c r="CM467" i="33" s="1"/>
  <c r="AR466" i="33"/>
  <c r="AR467" i="33" s="1"/>
  <c r="BF466" i="33"/>
  <c r="BF467" i="33" s="1"/>
  <c r="BA466" i="33"/>
  <c r="BA467" i="33" s="1"/>
  <c r="S466" i="33"/>
  <c r="S467" i="33" s="1"/>
  <c r="BR466" i="33"/>
  <c r="BR467" i="33" s="1"/>
  <c r="BK466" i="33"/>
  <c r="BK467" i="33" s="1"/>
  <c r="CQ466" i="33"/>
  <c r="CQ467" i="33" s="1"/>
  <c r="BC466" i="33"/>
  <c r="BC467" i="33" s="1"/>
  <c r="BB466" i="33"/>
  <c r="BB467" i="33" s="1"/>
  <c r="AG466" i="33"/>
  <c r="AG467" i="33" s="1"/>
  <c r="CP466" i="33"/>
  <c r="CP467" i="33" s="1"/>
  <c r="AI466" i="33"/>
  <c r="AI467" i="33" s="1"/>
  <c r="CF466" i="33"/>
  <c r="CF467" i="33" s="1"/>
  <c r="BY466" i="33"/>
  <c r="BY467" i="33" s="1"/>
  <c r="X466" i="33"/>
  <c r="X467" i="33" s="1"/>
  <c r="BE466" i="33"/>
  <c r="BE467" i="33" s="1"/>
  <c r="AT466" i="33"/>
  <c r="AT467" i="33" s="1"/>
  <c r="BH466" i="33"/>
  <c r="BH467" i="33" s="1"/>
  <c r="AC466" i="33"/>
  <c r="AC467" i="33" s="1"/>
  <c r="AU466" i="33"/>
  <c r="AU467" i="33" s="1"/>
  <c r="CR466" i="33"/>
  <c r="CR467" i="33" s="1"/>
  <c r="V466" i="33"/>
  <c r="V467" i="33" s="1"/>
  <c r="CD466" i="33"/>
  <c r="CD467" i="33" s="1"/>
  <c r="BO466" i="33"/>
  <c r="BO467" i="33" s="1"/>
  <c r="AW466" i="33"/>
  <c r="AW467" i="33" s="1"/>
  <c r="AD466" i="33"/>
  <c r="AD467" i="33" s="1"/>
  <c r="BD466" i="33"/>
  <c r="BD467" i="33" s="1"/>
  <c r="U466" i="33"/>
  <c r="U467" i="33" s="1"/>
  <c r="AQ466" i="33"/>
  <c r="AQ467" i="33" s="1"/>
  <c r="CN466" i="33"/>
  <c r="CN467" i="33" s="1"/>
  <c r="CO466" i="33"/>
  <c r="CO467" i="33" s="1"/>
  <c r="AF466" i="33"/>
  <c r="AF467" i="33" s="1"/>
  <c r="AX466" i="33"/>
  <c r="AX467" i="33" s="1"/>
  <c r="CH466" i="33"/>
  <c r="CH467" i="33" s="1"/>
  <c r="T466" i="33"/>
  <c r="T467" i="33" s="1"/>
  <c r="Z466" i="33"/>
  <c r="Z467" i="33" s="1"/>
  <c r="AM466" i="33"/>
  <c r="AM467" i="33" s="1"/>
  <c r="CJ466" i="33"/>
  <c r="CJ467" i="33" s="1"/>
  <c r="CG466" i="33"/>
  <c r="CG467" i="33" s="1"/>
  <c r="BW466" i="33"/>
  <c r="BW467" i="33" s="1"/>
  <c r="BM466" i="33"/>
  <c r="BM467" i="33" s="1"/>
  <c r="BJ466" i="33"/>
  <c r="BJ467" i="33" s="1"/>
  <c r="BL466" i="33"/>
  <c r="BL467" i="33" s="1"/>
  <c r="AK466" i="33"/>
  <c r="AK467" i="33" s="1"/>
  <c r="BQ466" i="33"/>
  <c r="BQ467" i="33" s="1"/>
  <c r="AZ466" i="33"/>
  <c r="AZ467" i="33" s="1"/>
  <c r="CL466" i="33"/>
  <c r="CL467" i="33" s="1"/>
  <c r="BS466" i="33"/>
  <c r="BS467" i="33" s="1"/>
  <c r="AH466" i="33"/>
  <c r="AH467" i="33" s="1"/>
  <c r="AB466" i="33"/>
  <c r="AB467" i="33" s="1"/>
  <c r="AP466" i="33"/>
  <c r="AP467" i="33" s="1"/>
  <c r="CA466" i="33"/>
  <c r="CA467" i="33" s="1"/>
  <c r="BU466" i="33"/>
  <c r="BU467" i="33" s="1"/>
  <c r="BZ466" i="33"/>
  <c r="BZ467" i="33" s="1"/>
  <c r="CB466" i="33"/>
  <c r="CB467" i="33" s="1"/>
  <c r="Q466" i="33"/>
  <c r="AN466" i="33"/>
  <c r="AN467" i="33" s="1"/>
  <c r="BV466" i="33"/>
  <c r="BV467" i="33" s="1"/>
  <c r="AO466" i="33"/>
  <c r="AO467" i="33" s="1"/>
  <c r="CS466" i="33"/>
  <c r="CS467" i="33" s="1"/>
  <c r="CC466" i="33"/>
  <c r="CC467" i="33" s="1"/>
  <c r="BT466" i="33"/>
  <c r="BT467" i="33" s="1"/>
  <c r="AA466" i="33"/>
  <c r="AA467" i="33" s="1"/>
  <c r="BI466" i="33"/>
  <c r="BI467" i="33" s="1"/>
  <c r="R466" i="33"/>
  <c r="R467" i="33" s="1"/>
  <c r="Q467" i="33" l="1"/>
  <c r="O466" i="33"/>
  <c r="O467" i="33" l="1"/>
  <c r="Q468" i="33" s="1"/>
  <c r="AV468" i="33" l="1"/>
  <c r="BP468" i="33"/>
  <c r="S468" i="33"/>
  <c r="AS468" i="33"/>
  <c r="BN468" i="33"/>
  <c r="CE468" i="33"/>
  <c r="Y468" i="33"/>
  <c r="AY468" i="33"/>
  <c r="BA468" i="33"/>
  <c r="W468" i="33"/>
  <c r="BX468" i="33"/>
  <c r="CM468" i="33"/>
  <c r="BF468" i="33"/>
  <c r="AJ468" i="33"/>
  <c r="BG468" i="33"/>
  <c r="CQ468" i="33"/>
  <c r="AL468" i="33"/>
  <c r="CK468" i="33"/>
  <c r="AE468" i="33"/>
  <c r="BK468" i="33"/>
  <c r="AR468" i="33"/>
  <c r="CI468" i="33"/>
  <c r="BR468" i="33"/>
  <c r="BS468" i="33"/>
  <c r="BQ468" i="33"/>
  <c r="CG468" i="33"/>
  <c r="CL468" i="33"/>
  <c r="BL468" i="33"/>
  <c r="BT468" i="33"/>
  <c r="BH468" i="33"/>
  <c r="CB468" i="33"/>
  <c r="U468" i="33"/>
  <c r="BD468" i="33"/>
  <c r="CS468" i="33"/>
  <c r="CF468" i="33"/>
  <c r="CP468" i="33"/>
  <c r="CN468" i="33"/>
  <c r="CC468" i="33"/>
  <c r="BJ468" i="33"/>
  <c r="BC468" i="33"/>
  <c r="CJ468" i="33"/>
  <c r="BU468" i="33"/>
  <c r="AP468" i="33"/>
  <c r="AD468" i="33"/>
  <c r="BE468" i="33"/>
  <c r="AM468" i="33"/>
  <c r="Z468" i="33"/>
  <c r="CD468" i="33"/>
  <c r="T468" i="33"/>
  <c r="AK468" i="33"/>
  <c r="BB468" i="33"/>
  <c r="AQ468" i="33"/>
  <c r="AZ468" i="33"/>
  <c r="BO468" i="33"/>
  <c r="BV468" i="33"/>
  <c r="AI468" i="33"/>
  <c r="CA468" i="33"/>
  <c r="AB468" i="33"/>
  <c r="BM468" i="33"/>
  <c r="BI468" i="33"/>
  <c r="AX468" i="33"/>
  <c r="AH468" i="33"/>
  <c r="AW468" i="33"/>
  <c r="AF468" i="33"/>
  <c r="BY468" i="33"/>
  <c r="CO468" i="33"/>
  <c r="CR468" i="33"/>
  <c r="AU468" i="33"/>
  <c r="V468" i="33"/>
  <c r="AC468" i="33"/>
  <c r="R468" i="33"/>
  <c r="BZ468" i="33"/>
  <c r="X468" i="33"/>
  <c r="AN468" i="33"/>
  <c r="AG468" i="33"/>
  <c r="AA468" i="33"/>
  <c r="AO468" i="33"/>
  <c r="CH468" i="33"/>
  <c r="BW468" i="33"/>
  <c r="AT468" i="33"/>
  <c r="O468" i="33" l="1"/>
  <c r="L469" i="33"/>
  <c r="L466" i="33"/>
  <c r="L467" i="33"/>
  <c r="L468" i="33"/>
  <c r="M468" i="33"/>
  <c r="M466" i="33" l="1"/>
  <c r="F466" i="33" s="1"/>
  <c r="D466" i="33" l="1"/>
  <c r="E466" i="33"/>
  <c r="H471" i="33" l="1"/>
  <c r="K471" i="33" s="1"/>
  <c r="H472" i="33" l="1"/>
  <c r="H473" i="33" s="1"/>
  <c r="K472" i="33" l="1"/>
  <c r="H474" i="33"/>
  <c r="K474" i="33" s="1"/>
  <c r="K473" i="33"/>
  <c r="R471" i="33" l="1"/>
  <c r="R472" i="33" s="1"/>
  <c r="BK471" i="33"/>
  <c r="BK472" i="33" s="1"/>
  <c r="BL471" i="33"/>
  <c r="BL472" i="33" s="1"/>
  <c r="BZ471" i="33"/>
  <c r="BZ472" i="33" s="1"/>
  <c r="U471" i="33"/>
  <c r="U472" i="33" s="1"/>
  <c r="BO471" i="33"/>
  <c r="BO472" i="33" s="1"/>
  <c r="CC471" i="33"/>
  <c r="CC472" i="33" s="1"/>
  <c r="V471" i="33"/>
  <c r="V472" i="33" s="1"/>
  <c r="CE471" i="33"/>
  <c r="CE472" i="33" s="1"/>
  <c r="CG471" i="33"/>
  <c r="CG472" i="33" s="1"/>
  <c r="AA471" i="33"/>
  <c r="AA472" i="33" s="1"/>
  <c r="BF471" i="33"/>
  <c r="BF472" i="33" s="1"/>
  <c r="BS471" i="33"/>
  <c r="BS472" i="33" s="1"/>
  <c r="CP471" i="33"/>
  <c r="CP472" i="33" s="1"/>
  <c r="AV471" i="33"/>
  <c r="AV472" i="33" s="1"/>
  <c r="AP471" i="33"/>
  <c r="AP472" i="33" s="1"/>
  <c r="AS471" i="33"/>
  <c r="AS472" i="33" s="1"/>
  <c r="CH471" i="33"/>
  <c r="CH472" i="33" s="1"/>
  <c r="BR471" i="33"/>
  <c r="BR472" i="33" s="1"/>
  <c r="AW471" i="33"/>
  <c r="AW472" i="33" s="1"/>
  <c r="BC471" i="33"/>
  <c r="BC472" i="33" s="1"/>
  <c r="CO471" i="33"/>
  <c r="CO472" i="33" s="1"/>
  <c r="CM471" i="33"/>
  <c r="CM472" i="33" s="1"/>
  <c r="AX471" i="33"/>
  <c r="AX472" i="33" s="1"/>
  <c r="BV471" i="33"/>
  <c r="BV472" i="33" s="1"/>
  <c r="AK471" i="33"/>
  <c r="AK472" i="33" s="1"/>
  <c r="AH471" i="33"/>
  <c r="AH472" i="33" s="1"/>
  <c r="Q471" i="33"/>
  <c r="AD471" i="33"/>
  <c r="AD472" i="33" s="1"/>
  <c r="AC471" i="33"/>
  <c r="AC472" i="33" s="1"/>
  <c r="BD471" i="33"/>
  <c r="BD472" i="33" s="1"/>
  <c r="CA471" i="33"/>
  <c r="CA472" i="33" s="1"/>
  <c r="AN471" i="33"/>
  <c r="AN472" i="33" s="1"/>
  <c r="CK471" i="33"/>
  <c r="CK472" i="33" s="1"/>
  <c r="BA471" i="33"/>
  <c r="BA472" i="33" s="1"/>
  <c r="BT471" i="33"/>
  <c r="BT472" i="33" s="1"/>
  <c r="AQ471" i="33"/>
  <c r="AQ472" i="33" s="1"/>
  <c r="AT471" i="33"/>
  <c r="AT472" i="33" s="1"/>
  <c r="S471" i="33"/>
  <c r="S472" i="33" s="1"/>
  <c r="BM471" i="33"/>
  <c r="BM472" i="33" s="1"/>
  <c r="X471" i="33"/>
  <c r="X472" i="33" s="1"/>
  <c r="AR471" i="33"/>
  <c r="AR472" i="33" s="1"/>
  <c r="BJ471" i="33"/>
  <c r="BJ472" i="33" s="1"/>
  <c r="CR471" i="33"/>
  <c r="CR472" i="33" s="1"/>
  <c r="BU471" i="33"/>
  <c r="BU472" i="33" s="1"/>
  <c r="CL471" i="33"/>
  <c r="CL472" i="33" s="1"/>
  <c r="AL471" i="33"/>
  <c r="AL472" i="33" s="1"/>
  <c r="CD471" i="33"/>
  <c r="CD472" i="33" s="1"/>
  <c r="AO471" i="33"/>
  <c r="AO472" i="33" s="1"/>
  <c r="CQ471" i="33"/>
  <c r="CQ472" i="33" s="1"/>
  <c r="BW471" i="33"/>
  <c r="BW472" i="33" s="1"/>
  <c r="BQ471" i="33"/>
  <c r="BQ472" i="33" s="1"/>
  <c r="CJ471" i="33"/>
  <c r="CJ472" i="33" s="1"/>
  <c r="BG471" i="33"/>
  <c r="BG472" i="33" s="1"/>
  <c r="AU471" i="33"/>
  <c r="AU472" i="33" s="1"/>
  <c r="Z471" i="33"/>
  <c r="Z472" i="33" s="1"/>
  <c r="BE471" i="33"/>
  <c r="BE472" i="33" s="1"/>
  <c r="AB471" i="33"/>
  <c r="AB472" i="33" s="1"/>
  <c r="W471" i="33"/>
  <c r="W472" i="33" s="1"/>
  <c r="AZ471" i="33"/>
  <c r="AZ472" i="33" s="1"/>
  <c r="BI471" i="33"/>
  <c r="BI472" i="33" s="1"/>
  <c r="CB471" i="33"/>
  <c r="CB472" i="33" s="1"/>
  <c r="CN471" i="33"/>
  <c r="CN472" i="33" s="1"/>
  <c r="AM471" i="33"/>
  <c r="AM472" i="33" s="1"/>
  <c r="CF471" i="33"/>
  <c r="CF472" i="33" s="1"/>
  <c r="BY471" i="33"/>
  <c r="BY472" i="33" s="1"/>
  <c r="AY471" i="33"/>
  <c r="AY472" i="33" s="1"/>
  <c r="CS471" i="33"/>
  <c r="CS472" i="33" s="1"/>
  <c r="AJ471" i="33"/>
  <c r="AJ472" i="33" s="1"/>
  <c r="AG471" i="33"/>
  <c r="AG472" i="33" s="1"/>
  <c r="CI471" i="33"/>
  <c r="CI472" i="33" s="1"/>
  <c r="BH471" i="33"/>
  <c r="BH472" i="33" s="1"/>
  <c r="AE471" i="33"/>
  <c r="AE472" i="33" s="1"/>
  <c r="BP471" i="33"/>
  <c r="BP472" i="33" s="1"/>
  <c r="BB471" i="33"/>
  <c r="BB472" i="33" s="1"/>
  <c r="AI471" i="33"/>
  <c r="AI472" i="33" s="1"/>
  <c r="Y471" i="33"/>
  <c r="Y472" i="33" s="1"/>
  <c r="AF471" i="33"/>
  <c r="AF472" i="33" s="1"/>
  <c r="BX471" i="33"/>
  <c r="BX472" i="33" s="1"/>
  <c r="T471" i="33"/>
  <c r="T472" i="33" s="1"/>
  <c r="BN471" i="33"/>
  <c r="BN472" i="33" s="1"/>
  <c r="O471" i="33" l="1"/>
  <c r="Q472" i="33"/>
  <c r="O472" i="33" l="1"/>
  <c r="Q473" i="33" s="1"/>
  <c r="BL473" i="33" l="1"/>
  <c r="U473" i="33"/>
  <c r="BZ473" i="33"/>
  <c r="BK473" i="33"/>
  <c r="R473" i="33"/>
  <c r="AN473" i="33"/>
  <c r="V473" i="33"/>
  <c r="CO473" i="33"/>
  <c r="BD473" i="33"/>
  <c r="AZ473" i="33"/>
  <c r="AE473" i="33"/>
  <c r="BI473" i="33"/>
  <c r="BJ473" i="33"/>
  <c r="AM473" i="33"/>
  <c r="CK473" i="33"/>
  <c r="AK473" i="33"/>
  <c r="CD473" i="33"/>
  <c r="CF473" i="33"/>
  <c r="CR473" i="33"/>
  <c r="AD473" i="33"/>
  <c r="BX473" i="33"/>
  <c r="CN473" i="33"/>
  <c r="BC473" i="33"/>
  <c r="BB473" i="33"/>
  <c r="BY473" i="33"/>
  <c r="AL473" i="33"/>
  <c r="BM473" i="33"/>
  <c r="CE473" i="33"/>
  <c r="S473" i="33"/>
  <c r="CQ473" i="33"/>
  <c r="AC473" i="33"/>
  <c r="BS473" i="33"/>
  <c r="AS473" i="33"/>
  <c r="T473" i="33"/>
  <c r="AF473" i="33"/>
  <c r="CC473" i="33"/>
  <c r="AJ473" i="33"/>
  <c r="BQ473" i="33"/>
  <c r="X473" i="33"/>
  <c r="BU473" i="33"/>
  <c r="BA473" i="33"/>
  <c r="CA473" i="33"/>
  <c r="AG473" i="33"/>
  <c r="CJ473" i="33"/>
  <c r="CG473" i="33"/>
  <c r="AH473" i="33"/>
  <c r="CH473" i="33"/>
  <c r="BG473" i="33"/>
  <c r="AY473" i="33"/>
  <c r="AB473" i="33"/>
  <c r="AT473" i="33"/>
  <c r="AW473" i="33"/>
  <c r="AO473" i="33"/>
  <c r="AV473" i="33"/>
  <c r="CS473" i="33"/>
  <c r="BW473" i="33"/>
  <c r="AX473" i="33"/>
  <c r="CB473" i="33"/>
  <c r="BV473" i="33"/>
  <c r="AQ473" i="33"/>
  <c r="BT473" i="33"/>
  <c r="Z473" i="33"/>
  <c r="CP473" i="33"/>
  <c r="BR473" i="33"/>
  <c r="BP473" i="33"/>
  <c r="AA473" i="33"/>
  <c r="BH473" i="33"/>
  <c r="AP473" i="33"/>
  <c r="BF473" i="33"/>
  <c r="CL473" i="33"/>
  <c r="BO473" i="33"/>
  <c r="CI473" i="33"/>
  <c r="BN473" i="33"/>
  <c r="CM473" i="33"/>
  <c r="AI473" i="33"/>
  <c r="W473" i="33"/>
  <c r="BE473" i="33"/>
  <c r="AU473" i="33"/>
  <c r="Y473" i="33"/>
  <c r="AR473" i="33"/>
  <c r="L474" i="33" l="1"/>
  <c r="L471" i="33"/>
  <c r="M473" i="33"/>
  <c r="L473" i="33"/>
  <c r="O473" i="33"/>
  <c r="L472" i="33"/>
  <c r="M471" i="33" l="1"/>
  <c r="F471" i="33" s="1"/>
  <c r="E471" i="33" l="1"/>
  <c r="D471" i="33"/>
  <c r="H476" i="33" l="1"/>
  <c r="H477" i="33" s="1"/>
  <c r="K476" i="33" l="1"/>
  <c r="H478" i="33"/>
  <c r="K477" i="33"/>
  <c r="H479" i="33" l="1"/>
  <c r="K479" i="33" s="1"/>
  <c r="K478" i="33"/>
  <c r="AR476" i="33" l="1"/>
  <c r="AR477" i="33" s="1"/>
  <c r="BX476" i="33"/>
  <c r="BX477" i="33" s="1"/>
  <c r="Y476" i="33"/>
  <c r="Y477" i="33" s="1"/>
  <c r="BE476" i="33"/>
  <c r="BE477" i="33" s="1"/>
  <c r="CK476" i="33"/>
  <c r="CK477" i="33" s="1"/>
  <c r="BF476" i="33"/>
  <c r="BF477" i="33" s="1"/>
  <c r="AD476" i="33"/>
  <c r="AD477" i="33" s="1"/>
  <c r="BK476" i="33"/>
  <c r="BK477" i="33" s="1"/>
  <c r="BC476" i="33"/>
  <c r="BC477" i="33" s="1"/>
  <c r="AO476" i="33"/>
  <c r="AO477" i="33" s="1"/>
  <c r="BW476" i="33"/>
  <c r="BW477" i="33" s="1"/>
  <c r="BL476" i="33"/>
  <c r="BL477" i="33" s="1"/>
  <c r="S476" i="33"/>
  <c r="S477" i="33" s="1"/>
  <c r="BP476" i="33"/>
  <c r="BP477" i="33" s="1"/>
  <c r="AP476" i="33"/>
  <c r="AP477" i="33" s="1"/>
  <c r="AE476" i="33"/>
  <c r="AE477" i="33" s="1"/>
  <c r="AV476" i="33"/>
  <c r="AV477" i="33" s="1"/>
  <c r="CB476" i="33"/>
  <c r="CB477" i="33" s="1"/>
  <c r="AC476" i="33"/>
  <c r="AC477" i="33" s="1"/>
  <c r="BI476" i="33"/>
  <c r="BI477" i="33" s="1"/>
  <c r="CO476" i="33"/>
  <c r="CO477" i="33" s="1"/>
  <c r="BN476" i="33"/>
  <c r="BN477" i="33" s="1"/>
  <c r="AY476" i="33"/>
  <c r="AY477" i="33" s="1"/>
  <c r="AL476" i="33"/>
  <c r="AL477" i="33" s="1"/>
  <c r="W476" i="33"/>
  <c r="W477" i="33" s="1"/>
  <c r="CA476" i="33"/>
  <c r="CA477" i="33" s="1"/>
  <c r="X476" i="33"/>
  <c r="X477" i="33" s="1"/>
  <c r="CJ476" i="33"/>
  <c r="CJ477" i="33" s="1"/>
  <c r="BQ476" i="33"/>
  <c r="BQ477" i="33" s="1"/>
  <c r="BO476" i="33"/>
  <c r="BO477" i="33" s="1"/>
  <c r="AB476" i="33"/>
  <c r="AB477" i="33" s="1"/>
  <c r="Z476" i="33"/>
  <c r="Z477" i="33" s="1"/>
  <c r="BS476" i="33"/>
  <c r="BS477" i="33" s="1"/>
  <c r="AS476" i="33"/>
  <c r="AS477" i="33" s="1"/>
  <c r="CE476" i="33"/>
  <c r="CE477" i="33" s="1"/>
  <c r="AJ476" i="33"/>
  <c r="AJ477" i="33" s="1"/>
  <c r="CC476" i="33"/>
  <c r="CC477" i="33" s="1"/>
  <c r="BZ476" i="33"/>
  <c r="BZ477" i="33" s="1"/>
  <c r="T476" i="33"/>
  <c r="T477" i="33" s="1"/>
  <c r="AZ476" i="33"/>
  <c r="AZ477" i="33" s="1"/>
  <c r="CF476" i="33"/>
  <c r="CF477" i="33" s="1"/>
  <c r="AG476" i="33"/>
  <c r="AG477" i="33" s="1"/>
  <c r="BM476" i="33"/>
  <c r="BM477" i="33" s="1"/>
  <c r="CS476" i="33"/>
  <c r="CS477" i="33" s="1"/>
  <c r="BV476" i="33"/>
  <c r="BV477" i="33" s="1"/>
  <c r="BG476" i="33"/>
  <c r="BG477" i="33" s="1"/>
  <c r="AT476" i="33"/>
  <c r="AT477" i="33" s="1"/>
  <c r="AM476" i="33"/>
  <c r="AM477" i="33" s="1"/>
  <c r="CQ476" i="33"/>
  <c r="CQ477" i="33" s="1"/>
  <c r="BD476" i="33"/>
  <c r="BD477" i="33" s="1"/>
  <c r="AK476" i="33"/>
  <c r="AK477" i="33" s="1"/>
  <c r="R476" i="33"/>
  <c r="R477" i="33" s="1"/>
  <c r="BB476" i="33"/>
  <c r="BB477" i="33" s="1"/>
  <c r="CN476" i="33"/>
  <c r="CN477" i="33" s="1"/>
  <c r="CL476" i="33"/>
  <c r="CL477" i="33" s="1"/>
  <c r="AF476" i="33"/>
  <c r="AF477" i="33" s="1"/>
  <c r="BY476" i="33"/>
  <c r="BY477" i="33" s="1"/>
  <c r="BR476" i="33"/>
  <c r="BR477" i="33" s="1"/>
  <c r="Q476" i="33"/>
  <c r="AA476" i="33"/>
  <c r="AA477" i="33" s="1"/>
  <c r="AN476" i="33"/>
  <c r="AN477" i="33" s="1"/>
  <c r="BT476" i="33"/>
  <c r="BT477" i="33" s="1"/>
  <c r="U476" i="33"/>
  <c r="U477" i="33" s="1"/>
  <c r="BA476" i="33"/>
  <c r="BA477" i="33" s="1"/>
  <c r="CG476" i="33"/>
  <c r="CG477" i="33" s="1"/>
  <c r="AX476" i="33"/>
  <c r="AX477" i="33" s="1"/>
  <c r="AI476" i="33"/>
  <c r="AI477" i="33" s="1"/>
  <c r="V476" i="33"/>
  <c r="V477" i="33" s="1"/>
  <c r="CH476" i="33"/>
  <c r="CH477" i="33" s="1"/>
  <c r="AU476" i="33"/>
  <c r="AU477" i="33" s="1"/>
  <c r="AQ476" i="33"/>
  <c r="AQ477" i="33" s="1"/>
  <c r="CP476" i="33"/>
  <c r="CP477" i="33" s="1"/>
  <c r="CD476" i="33"/>
  <c r="CD477" i="33" s="1"/>
  <c r="BH476" i="33"/>
  <c r="BH477" i="33" s="1"/>
  <c r="BU476" i="33"/>
  <c r="BU477" i="33" s="1"/>
  <c r="BJ476" i="33"/>
  <c r="BJ477" i="33" s="1"/>
  <c r="CR476" i="33"/>
  <c r="CR477" i="33" s="1"/>
  <c r="AH476" i="33"/>
  <c r="AH477" i="33" s="1"/>
  <c r="CI476" i="33"/>
  <c r="CI477" i="33" s="1"/>
  <c r="AW476" i="33"/>
  <c r="AW477" i="33" s="1"/>
  <c r="CM476" i="33"/>
  <c r="CM477" i="33" s="1"/>
  <c r="O476" i="33" l="1"/>
  <c r="Q477" i="33"/>
  <c r="O477" i="33" l="1"/>
  <c r="Q478" i="33" s="1"/>
  <c r="AT478" i="33" l="1"/>
  <c r="BY478" i="33"/>
  <c r="Z478" i="33"/>
  <c r="BO478" i="33"/>
  <c r="BE478" i="33"/>
  <c r="X478" i="33"/>
  <c r="BF478" i="33"/>
  <c r="BH478" i="33"/>
  <c r="AO478" i="33"/>
  <c r="BQ478" i="33"/>
  <c r="AR478" i="33"/>
  <c r="BT478" i="33"/>
  <c r="BV478" i="33"/>
  <c r="BW478" i="33"/>
  <c r="CO478" i="33"/>
  <c r="U478" i="33"/>
  <c r="CP478" i="33"/>
  <c r="S478" i="33"/>
  <c r="BA478" i="33"/>
  <c r="AF478" i="33"/>
  <c r="AK478" i="33"/>
  <c r="BZ478" i="33"/>
  <c r="AP478" i="33"/>
  <c r="CF478" i="33"/>
  <c r="AL478" i="33"/>
  <c r="CR478" i="33"/>
  <c r="BU478" i="33"/>
  <c r="AC478" i="33"/>
  <c r="AN478" i="33"/>
  <c r="AX478" i="33"/>
  <c r="BX478" i="33"/>
  <c r="CM478" i="33"/>
  <c r="AW478" i="33"/>
  <c r="AE478" i="33"/>
  <c r="AI478" i="33"/>
  <c r="BR478" i="33"/>
  <c r="CG478" i="33"/>
  <c r="BN478" i="33"/>
  <c r="BK478" i="33"/>
  <c r="Y478" i="33"/>
  <c r="BJ478" i="33"/>
  <c r="BD478" i="33"/>
  <c r="AY478" i="33"/>
  <c r="CQ478" i="33"/>
  <c r="CH478" i="33"/>
  <c r="AQ478" i="33"/>
  <c r="CL478" i="33"/>
  <c r="AG478" i="33"/>
  <c r="BS478" i="33"/>
  <c r="T478" i="33"/>
  <c r="R478" i="33"/>
  <c r="CS478" i="33"/>
  <c r="W478" i="33"/>
  <c r="CK478" i="33"/>
  <c r="AM478" i="33"/>
  <c r="AD478" i="33"/>
  <c r="AJ478" i="33"/>
  <c r="BM478" i="33"/>
  <c r="AH478" i="33"/>
  <c r="CJ478" i="33"/>
  <c r="CA478" i="33"/>
  <c r="BP478" i="33"/>
  <c r="AV478" i="33"/>
  <c r="CI478" i="33"/>
  <c r="CD478" i="33"/>
  <c r="AZ478" i="33"/>
  <c r="CN478" i="33"/>
  <c r="BI478" i="33"/>
  <c r="CE478" i="33"/>
  <c r="BG478" i="33"/>
  <c r="BL478" i="33"/>
  <c r="CB478" i="33"/>
  <c r="BB478" i="33"/>
  <c r="BC478" i="33"/>
  <c r="V478" i="33"/>
  <c r="AA478" i="33"/>
  <c r="AU478" i="33"/>
  <c r="CC478" i="33"/>
  <c r="AB478" i="33"/>
  <c r="AS478" i="33"/>
  <c r="M478" i="33" l="1"/>
  <c r="L479" i="33"/>
  <c r="L478" i="33"/>
  <c r="L477" i="33"/>
  <c r="L476" i="33"/>
  <c r="O478" i="33"/>
  <c r="M476" i="33" l="1"/>
  <c r="F476" i="33" s="1"/>
  <c r="D476" i="33" l="1"/>
  <c r="E476" i="33"/>
  <c r="H481" i="33" l="1"/>
  <c r="H482" i="33" s="1"/>
  <c r="K481" i="33" l="1"/>
  <c r="H483" i="33"/>
  <c r="K482" i="33"/>
  <c r="H484" i="33" l="1"/>
  <c r="K484" i="33" s="1"/>
  <c r="K483" i="33"/>
  <c r="BS481" i="33" l="1"/>
  <c r="BS482" i="33" s="1"/>
  <c r="BD481" i="33"/>
  <c r="BD482" i="33" s="1"/>
  <c r="R481" i="33"/>
  <c r="R482" i="33" s="1"/>
  <c r="CD481" i="33"/>
  <c r="CD482" i="33" s="1"/>
  <c r="U481" i="33"/>
  <c r="U482" i="33" s="1"/>
  <c r="AY481" i="33"/>
  <c r="AY482" i="33" s="1"/>
  <c r="S481" i="33"/>
  <c r="S482" i="33" s="1"/>
  <c r="CF481" i="33"/>
  <c r="CF482" i="33" s="1"/>
  <c r="AM481" i="33"/>
  <c r="AM482" i="33" s="1"/>
  <c r="AT481" i="33"/>
  <c r="AT482" i="33" s="1"/>
  <c r="AD481" i="33"/>
  <c r="AD482" i="33" s="1"/>
  <c r="CR481" i="33"/>
  <c r="CR482" i="33" s="1"/>
  <c r="AR481" i="33"/>
  <c r="AR482" i="33" s="1"/>
  <c r="Q481" i="33"/>
  <c r="BU481" i="33"/>
  <c r="BU482" i="33" s="1"/>
  <c r="CE481" i="33"/>
  <c r="CE482" i="33" s="1"/>
  <c r="CA481" i="33"/>
  <c r="CA482" i="33" s="1"/>
  <c r="BL481" i="33"/>
  <c r="BL482" i="33" s="1"/>
  <c r="Z481" i="33"/>
  <c r="Z482" i="33" s="1"/>
  <c r="CL481" i="33"/>
  <c r="CL482" i="33" s="1"/>
  <c r="AJ481" i="33"/>
  <c r="AJ482" i="33" s="1"/>
  <c r="BJ481" i="33"/>
  <c r="BJ482" i="33" s="1"/>
  <c r="CN481" i="33"/>
  <c r="CN482" i="33" s="1"/>
  <c r="AS481" i="33"/>
  <c r="AS482" i="33" s="1"/>
  <c r="AL481" i="33"/>
  <c r="AL482" i="33" s="1"/>
  <c r="BG481" i="33"/>
  <c r="BG482" i="33" s="1"/>
  <c r="AE481" i="33"/>
  <c r="AE482" i="33" s="1"/>
  <c r="CB481" i="33"/>
  <c r="CB482" i="33" s="1"/>
  <c r="AI481" i="33"/>
  <c r="AI482" i="33" s="1"/>
  <c r="CK481" i="33"/>
  <c r="CK482" i="33" s="1"/>
  <c r="BB481" i="33"/>
  <c r="BB482" i="33" s="1"/>
  <c r="AX481" i="33"/>
  <c r="AX482" i="33" s="1"/>
  <c r="CO481" i="33"/>
  <c r="CO482" i="33" s="1"/>
  <c r="AF481" i="33"/>
  <c r="AF482" i="33" s="1"/>
  <c r="CH481" i="33"/>
  <c r="CH482" i="33" s="1"/>
  <c r="BY481" i="33"/>
  <c r="BY482" i="33" s="1"/>
  <c r="BN481" i="33"/>
  <c r="BN482" i="33" s="1"/>
  <c r="BQ481" i="33"/>
  <c r="BQ482" i="33" s="1"/>
  <c r="W481" i="33"/>
  <c r="W482" i="33" s="1"/>
  <c r="CI481" i="33"/>
  <c r="CI482" i="33" s="1"/>
  <c r="BT481" i="33"/>
  <c r="BT482" i="33" s="1"/>
  <c r="AH481" i="33"/>
  <c r="AH482" i="33" s="1"/>
  <c r="T481" i="33"/>
  <c r="T482" i="33" s="1"/>
  <c r="AW481" i="33"/>
  <c r="AW482" i="33" s="1"/>
  <c r="BX481" i="33"/>
  <c r="BX482" i="33" s="1"/>
  <c r="AQ481" i="33"/>
  <c r="AQ482" i="33" s="1"/>
  <c r="BR481" i="33"/>
  <c r="BR482" i="33" s="1"/>
  <c r="CM481" i="33"/>
  <c r="CM482" i="33" s="1"/>
  <c r="AZ481" i="33"/>
  <c r="AZ482" i="33" s="1"/>
  <c r="CQ481" i="33"/>
  <c r="CQ482" i="33" s="1"/>
  <c r="AP481" i="33"/>
  <c r="AP482" i="33" s="1"/>
  <c r="BI481" i="33"/>
  <c r="BI482" i="33" s="1"/>
  <c r="CS481" i="33"/>
  <c r="CS482" i="33" s="1"/>
  <c r="CJ481" i="33"/>
  <c r="CJ482" i="33" s="1"/>
  <c r="AB481" i="33"/>
  <c r="AB482" i="33" s="1"/>
  <c r="AU481" i="33"/>
  <c r="AU482" i="33" s="1"/>
  <c r="BH481" i="33"/>
  <c r="BH482" i="33" s="1"/>
  <c r="BE481" i="33"/>
  <c r="BE482" i="33" s="1"/>
  <c r="AN481" i="33"/>
  <c r="AN482" i="33" s="1"/>
  <c r="V481" i="33"/>
  <c r="V482" i="33" s="1"/>
  <c r="AG481" i="33"/>
  <c r="AG482" i="33" s="1"/>
  <c r="BK481" i="33"/>
  <c r="BK482" i="33" s="1"/>
  <c r="AV481" i="33"/>
  <c r="AV482" i="33" s="1"/>
  <c r="Y481" i="33"/>
  <c r="Y482" i="33" s="1"/>
  <c r="BV481" i="33"/>
  <c r="BV482" i="33" s="1"/>
  <c r="CG481" i="33"/>
  <c r="CG482" i="33" s="1"/>
  <c r="AK481" i="33"/>
  <c r="AK482" i="33" s="1"/>
  <c r="BO481" i="33"/>
  <c r="BO482" i="33" s="1"/>
  <c r="CP481" i="33"/>
  <c r="CP482" i="33" s="1"/>
  <c r="AC481" i="33"/>
  <c r="AC482" i="33" s="1"/>
  <c r="BM481" i="33"/>
  <c r="BM482" i="33" s="1"/>
  <c r="BZ481" i="33"/>
  <c r="BZ482" i="33" s="1"/>
  <c r="CC481" i="33"/>
  <c r="CC482" i="33" s="1"/>
  <c r="BP481" i="33"/>
  <c r="BP482" i="33" s="1"/>
  <c r="X481" i="33"/>
  <c r="X482" i="33" s="1"/>
  <c r="BW481" i="33"/>
  <c r="BW482" i="33" s="1"/>
  <c r="AA481" i="33"/>
  <c r="AA482" i="33" s="1"/>
  <c r="BF481" i="33"/>
  <c r="BF482" i="33" s="1"/>
  <c r="AO481" i="33"/>
  <c r="AO482" i="33" s="1"/>
  <c r="BC481" i="33"/>
  <c r="BC482" i="33" s="1"/>
  <c r="BA481" i="33"/>
  <c r="BA482" i="33" s="1"/>
  <c r="O481" i="33" l="1"/>
  <c r="Q482" i="33"/>
  <c r="O482" i="33" l="1"/>
  <c r="Q483" i="33" s="1"/>
  <c r="BR483" i="33" l="1"/>
  <c r="BH483" i="33"/>
  <c r="AX483" i="33"/>
  <c r="BJ483" i="33"/>
  <c r="CR483" i="33"/>
  <c r="Z483" i="33"/>
  <c r="AG483" i="33"/>
  <c r="CG483" i="33"/>
  <c r="BD483" i="33"/>
  <c r="AJ483" i="33"/>
  <c r="BS483" i="33"/>
  <c r="BC483" i="33"/>
  <c r="BX483" i="33"/>
  <c r="R483" i="33"/>
  <c r="CQ483" i="33"/>
  <c r="BV483" i="33"/>
  <c r="CP483" i="33"/>
  <c r="AP483" i="33"/>
  <c r="AF483" i="33"/>
  <c r="BN483" i="33"/>
  <c r="BF483" i="33"/>
  <c r="CI483" i="33"/>
  <c r="AY483" i="33"/>
  <c r="AM483" i="33"/>
  <c r="BU483" i="33"/>
  <c r="BT483" i="33"/>
  <c r="AS483" i="33"/>
  <c r="AA483" i="33"/>
  <c r="X483" i="33"/>
  <c r="AD483" i="33"/>
  <c r="AI483" i="33"/>
  <c r="BE483" i="33"/>
  <c r="AB483" i="33"/>
  <c r="BA483" i="33"/>
  <c r="CJ483" i="33"/>
  <c r="CE483" i="33"/>
  <c r="AK483" i="33"/>
  <c r="BW483" i="33"/>
  <c r="S483" i="33"/>
  <c r="AZ483" i="33"/>
  <c r="BM483" i="33"/>
  <c r="BO483" i="33"/>
  <c r="AW483" i="33"/>
  <c r="CO483" i="33"/>
  <c r="BI483" i="33"/>
  <c r="CB483" i="33"/>
  <c r="AL483" i="33"/>
  <c r="CM483" i="33"/>
  <c r="CH483" i="33"/>
  <c r="CD483" i="33"/>
  <c r="CA483" i="33"/>
  <c r="CC483" i="33"/>
  <c r="CL483" i="33"/>
  <c r="AT483" i="33"/>
  <c r="W483" i="33"/>
  <c r="BY483" i="33"/>
  <c r="CS483" i="33"/>
  <c r="CK483" i="33"/>
  <c r="BZ483" i="33"/>
  <c r="CF483" i="33"/>
  <c r="AR483" i="33"/>
  <c r="AN483" i="33"/>
  <c r="AV483" i="33"/>
  <c r="V483" i="33"/>
  <c r="AH483" i="33"/>
  <c r="AC483" i="33"/>
  <c r="Y483" i="33"/>
  <c r="BB483" i="33"/>
  <c r="BQ483" i="33"/>
  <c r="AU483" i="33"/>
  <c r="T483" i="33"/>
  <c r="BG483" i="33"/>
  <c r="U483" i="33"/>
  <c r="CN483" i="33"/>
  <c r="AQ483" i="33"/>
  <c r="BL483" i="33"/>
  <c r="AO483" i="33"/>
  <c r="BK483" i="33"/>
  <c r="AE483" i="33"/>
  <c r="BP483" i="33"/>
  <c r="M483" i="33" l="1"/>
  <c r="O483" i="33"/>
  <c r="L481" i="33"/>
  <c r="L482" i="33"/>
  <c r="L483" i="33"/>
  <c r="L484" i="33"/>
  <c r="M481" i="33" l="1"/>
  <c r="F481" i="33" s="1"/>
  <c r="D481" i="33" l="1"/>
  <c r="E481" i="33"/>
  <c r="H486" i="33" l="1"/>
  <c r="H487" i="33" s="1"/>
  <c r="K486" i="33" l="1"/>
  <c r="H488" i="33"/>
  <c r="K487" i="33"/>
  <c r="H489" i="33" l="1"/>
  <c r="K489" i="33" s="1"/>
  <c r="K488" i="33"/>
  <c r="BS486" i="33" l="1"/>
  <c r="BS487" i="33" s="1"/>
  <c r="AL486" i="33"/>
  <c r="AL487" i="33" s="1"/>
  <c r="Z486" i="33"/>
  <c r="Z487" i="33" s="1"/>
  <c r="AA486" i="33"/>
  <c r="AA487" i="33" s="1"/>
  <c r="CF486" i="33"/>
  <c r="CF487" i="33" s="1"/>
  <c r="BQ486" i="33"/>
  <c r="BQ487" i="33" s="1"/>
  <c r="V486" i="33"/>
  <c r="V487" i="33" s="1"/>
  <c r="U486" i="33"/>
  <c r="U487" i="33" s="1"/>
  <c r="BC486" i="33"/>
  <c r="BC487" i="33" s="1"/>
  <c r="BR486" i="33"/>
  <c r="BR487" i="33" s="1"/>
  <c r="BM486" i="33"/>
  <c r="BM487" i="33" s="1"/>
  <c r="AP486" i="33"/>
  <c r="AP487" i="33" s="1"/>
  <c r="Q486" i="33"/>
  <c r="Q487" i="33" s="1"/>
  <c r="BV486" i="33"/>
  <c r="BV487" i="33" s="1"/>
  <c r="AO486" i="33"/>
  <c r="AO487" i="33" s="1"/>
  <c r="BA486" i="33"/>
  <c r="BA487" i="33" s="1"/>
  <c r="BX486" i="33"/>
  <c r="BX487" i="33" s="1"/>
  <c r="Y486" i="33"/>
  <c r="Y487" i="33" s="1"/>
  <c r="AC486" i="33"/>
  <c r="AC487" i="33" s="1"/>
  <c r="BP486" i="33"/>
  <c r="BP487" i="33" s="1"/>
  <c r="AV486" i="33"/>
  <c r="AV487" i="33" s="1"/>
  <c r="AT486" i="33"/>
  <c r="AT487" i="33" s="1"/>
  <c r="AN486" i="33"/>
  <c r="AN487" i="33" s="1"/>
  <c r="BL486" i="33"/>
  <c r="BL487" i="33" s="1"/>
  <c r="BZ486" i="33"/>
  <c r="BZ487" i="33" s="1"/>
  <c r="CD486" i="33"/>
  <c r="CD487" i="33" s="1"/>
  <c r="BI486" i="33"/>
  <c r="BI487" i="33" s="1"/>
  <c r="AX486" i="33"/>
  <c r="AX487" i="33" s="1"/>
  <c r="BW486" i="33"/>
  <c r="BW487" i="33" s="1"/>
  <c r="BD486" i="33"/>
  <c r="BD487" i="33" s="1"/>
  <c r="R486" i="33"/>
  <c r="R487" i="33" s="1"/>
  <c r="CI486" i="33"/>
  <c r="CI487" i="33" s="1"/>
  <c r="AG486" i="33"/>
  <c r="AG487" i="33" s="1"/>
  <c r="S486" i="33"/>
  <c r="S487" i="33" s="1"/>
  <c r="AU486" i="33"/>
  <c r="AU487" i="33" s="1"/>
  <c r="BF486" i="33"/>
  <c r="BF487" i="33" s="1"/>
  <c r="AB486" i="33"/>
  <c r="AB487" i="33" s="1"/>
  <c r="BK486" i="33"/>
  <c r="BK487" i="33" s="1"/>
  <c r="AZ486" i="33"/>
  <c r="AZ487" i="33" s="1"/>
  <c r="BO486" i="33"/>
  <c r="BO487" i="33" s="1"/>
  <c r="AH486" i="33"/>
  <c r="AH487" i="33" s="1"/>
  <c r="AF486" i="33"/>
  <c r="AF487" i="33" s="1"/>
  <c r="CQ486" i="33"/>
  <c r="CQ487" i="33" s="1"/>
  <c r="CJ486" i="33"/>
  <c r="CJ487" i="33" s="1"/>
  <c r="BB486" i="33"/>
  <c r="BB487" i="33" s="1"/>
  <c r="CG486" i="33"/>
  <c r="CG487" i="33" s="1"/>
  <c r="CC486" i="33"/>
  <c r="CC487" i="33" s="1"/>
  <c r="AR486" i="33"/>
  <c r="AR487" i="33" s="1"/>
  <c r="BU486" i="33"/>
  <c r="BU487" i="33" s="1"/>
  <c r="BJ486" i="33"/>
  <c r="BJ487" i="33" s="1"/>
  <c r="AK486" i="33"/>
  <c r="AK487" i="33" s="1"/>
  <c r="CK486" i="33"/>
  <c r="CK487" i="33" s="1"/>
  <c r="AD486" i="33"/>
  <c r="AD487" i="33" s="1"/>
  <c r="CE486" i="33"/>
  <c r="CE487" i="33" s="1"/>
  <c r="CA486" i="33"/>
  <c r="CA487" i="33" s="1"/>
  <c r="CH486" i="33"/>
  <c r="CH487" i="33" s="1"/>
  <c r="AI486" i="33"/>
  <c r="AI487" i="33" s="1"/>
  <c r="X486" i="33"/>
  <c r="X487" i="33" s="1"/>
  <c r="CO486" i="33"/>
  <c r="CO487" i="33" s="1"/>
  <c r="AQ486" i="33"/>
  <c r="AQ487" i="33" s="1"/>
  <c r="CP486" i="33"/>
  <c r="CP487" i="33" s="1"/>
  <c r="CS486" i="33"/>
  <c r="CS487" i="33" s="1"/>
  <c r="BN486" i="33"/>
  <c r="BN487" i="33" s="1"/>
  <c r="AS486" i="33"/>
  <c r="AS487" i="33" s="1"/>
  <c r="AW486" i="33"/>
  <c r="AW487" i="33" s="1"/>
  <c r="CR486" i="33"/>
  <c r="CR487" i="33" s="1"/>
  <c r="CM486" i="33"/>
  <c r="CM487" i="33" s="1"/>
  <c r="AJ486" i="33"/>
  <c r="AJ487" i="33" s="1"/>
  <c r="AM486" i="33"/>
  <c r="AM487" i="33" s="1"/>
  <c r="CL486" i="33"/>
  <c r="CL487" i="33" s="1"/>
  <c r="AY486" i="33"/>
  <c r="AY487" i="33" s="1"/>
  <c r="T486" i="33"/>
  <c r="T487" i="33" s="1"/>
  <c r="W486" i="33"/>
  <c r="W487" i="33" s="1"/>
  <c r="BE486" i="33"/>
  <c r="BE487" i="33" s="1"/>
  <c r="BH486" i="33"/>
  <c r="BH487" i="33" s="1"/>
  <c r="BG486" i="33"/>
  <c r="BG487" i="33" s="1"/>
  <c r="CB486" i="33"/>
  <c r="CB487" i="33" s="1"/>
  <c r="CN486" i="33"/>
  <c r="CN487" i="33" s="1"/>
  <c r="AE486" i="33"/>
  <c r="AE487" i="33" s="1"/>
  <c r="BT486" i="33"/>
  <c r="BT487" i="33" s="1"/>
  <c r="BY486" i="33"/>
  <c r="BY487" i="33" s="1"/>
  <c r="O486" i="33" l="1"/>
  <c r="O487" i="33"/>
  <c r="CQ488" i="33" s="1"/>
  <c r="CL488" i="33" l="1"/>
  <c r="CN488" i="33"/>
  <c r="W488" i="33"/>
  <c r="CP488" i="33"/>
  <c r="BT488" i="33"/>
  <c r="AJ488" i="33"/>
  <c r="CA488" i="33"/>
  <c r="CR488" i="33"/>
  <c r="CH488" i="33"/>
  <c r="AS488" i="33"/>
  <c r="CJ488" i="33"/>
  <c r="CC488" i="33"/>
  <c r="BE488" i="33"/>
  <c r="Q488" i="33"/>
  <c r="CM488" i="33"/>
  <c r="AB488" i="33"/>
  <c r="AY488" i="33"/>
  <c r="AH488" i="33"/>
  <c r="BK488" i="33"/>
  <c r="AD488" i="33"/>
  <c r="BU488" i="33"/>
  <c r="S488" i="33"/>
  <c r="BI488" i="33"/>
  <c r="CD488" i="33"/>
  <c r="BP488" i="33"/>
  <c r="AA488" i="33"/>
  <c r="AP488" i="33"/>
  <c r="BS488" i="33"/>
  <c r="BW488" i="33"/>
  <c r="AN488" i="33"/>
  <c r="BV488" i="33"/>
  <c r="AV488" i="33"/>
  <c r="BA488" i="33"/>
  <c r="AT488" i="33"/>
  <c r="V488" i="33"/>
  <c r="Y488" i="33"/>
  <c r="CF488" i="33"/>
  <c r="BQ488" i="33"/>
  <c r="AC488" i="33"/>
  <c r="AO488" i="33"/>
  <c r="BD488" i="33"/>
  <c r="BZ488" i="33"/>
  <c r="BL488" i="33"/>
  <c r="BR488" i="33"/>
  <c r="BM488" i="33"/>
  <c r="AL488" i="33"/>
  <c r="U488" i="33"/>
  <c r="AX488" i="33"/>
  <c r="R488" i="33"/>
  <c r="BX488" i="33"/>
  <c r="Z488" i="33"/>
  <c r="BC488" i="33"/>
  <c r="AQ488" i="33"/>
  <c r="AM488" i="33"/>
  <c r="AU488" i="33"/>
  <c r="BF488" i="33"/>
  <c r="CG488" i="33"/>
  <c r="AE488" i="33"/>
  <c r="AW488" i="33"/>
  <c r="CO488" i="33"/>
  <c r="CB488" i="33"/>
  <c r="AG488" i="33"/>
  <c r="BO488" i="33"/>
  <c r="AK488" i="33"/>
  <c r="BJ488" i="33"/>
  <c r="CK488" i="33"/>
  <c r="BN488" i="33"/>
  <c r="T488" i="33"/>
  <c r="BY488" i="33"/>
  <c r="BB488" i="33"/>
  <c r="CI488" i="33"/>
  <c r="AF488" i="33"/>
  <c r="CE488" i="33"/>
  <c r="CS488" i="33"/>
  <c r="AZ488" i="33"/>
  <c r="AI488" i="33"/>
  <c r="AR488" i="33"/>
  <c r="BH488" i="33"/>
  <c r="X488" i="33"/>
  <c r="BG488" i="33"/>
  <c r="M488" i="33" l="1"/>
  <c r="O488" i="33"/>
  <c r="L487" i="33"/>
  <c r="L486" i="33"/>
  <c r="L489" i="33"/>
  <c r="L488" i="33"/>
  <c r="M486" i="33" l="1"/>
  <c r="F486" i="33" l="1"/>
  <c r="E486" i="33"/>
  <c r="D486" i="33"/>
  <c r="H491" i="33" l="1"/>
  <c r="R440" i="33" l="1"/>
  <c r="H492" i="33"/>
  <c r="H509" i="33"/>
  <c r="G19" i="33"/>
  <c r="K491" i="33"/>
  <c r="B498" i="33" l="1"/>
  <c r="H510" i="33"/>
  <c r="H511" i="33" s="1"/>
  <c r="H512" i="33" s="1"/>
  <c r="E509" i="33"/>
  <c r="H493" i="33"/>
  <c r="R441" i="33"/>
  <c r="K492" i="33"/>
  <c r="B499" i="33" s="1"/>
  <c r="I504" i="33" l="1"/>
  <c r="B20" i="33"/>
  <c r="I505" i="33"/>
  <c r="C20" i="33"/>
  <c r="H494" i="33"/>
  <c r="R442" i="33"/>
  <c r="K493" i="33"/>
  <c r="B500" i="33" s="1"/>
  <c r="R443" i="33" l="1"/>
  <c r="K494" i="33"/>
  <c r="BM491" i="33" s="1"/>
  <c r="BM492" i="33" s="1"/>
  <c r="I510" i="33"/>
  <c r="BE491" i="33"/>
  <c r="BE492" i="33" s="1"/>
  <c r="BW491" i="33"/>
  <c r="BW492" i="33" s="1"/>
  <c r="BQ491" i="33"/>
  <c r="BQ492" i="33" s="1"/>
  <c r="AH491" i="33"/>
  <c r="AH492" i="33" s="1"/>
  <c r="BG491" i="33"/>
  <c r="BG492" i="33" s="1"/>
  <c r="BZ491" i="33"/>
  <c r="BZ492" i="33" s="1"/>
  <c r="AR491" i="33"/>
  <c r="AR492" i="33" s="1"/>
  <c r="CJ491" i="33"/>
  <c r="CJ492" i="33" s="1"/>
  <c r="BN491" i="33"/>
  <c r="BN492" i="33" s="1"/>
  <c r="I509" i="33"/>
  <c r="D20" i="33"/>
  <c r="I506" i="33"/>
  <c r="BC491" i="33"/>
  <c r="BC492" i="33" s="1"/>
  <c r="BS491" i="33"/>
  <c r="BS492" i="33" s="1"/>
  <c r="AO491" i="33"/>
  <c r="AO492" i="33" s="1"/>
  <c r="CI491" i="33"/>
  <c r="CI492" i="33" s="1"/>
  <c r="AK491" i="33" l="1"/>
  <c r="AK492" i="33" s="1"/>
  <c r="BD491" i="33"/>
  <c r="BD492" i="33" s="1"/>
  <c r="X491" i="33"/>
  <c r="X492" i="33" s="1"/>
  <c r="BU491" i="33"/>
  <c r="BU492" i="33" s="1"/>
  <c r="AM491" i="33"/>
  <c r="AM492" i="33" s="1"/>
  <c r="CD491" i="33"/>
  <c r="CD492" i="33" s="1"/>
  <c r="AS491" i="33"/>
  <c r="AS492" i="33" s="1"/>
  <c r="AT491" i="33"/>
  <c r="AT492" i="33" s="1"/>
  <c r="CR491" i="33"/>
  <c r="CR492" i="33" s="1"/>
  <c r="AL491" i="33"/>
  <c r="AL492" i="33" s="1"/>
  <c r="CB491" i="33"/>
  <c r="CB492" i="33" s="1"/>
  <c r="BI491" i="33"/>
  <c r="BI492" i="33" s="1"/>
  <c r="BV491" i="33"/>
  <c r="BV492" i="33" s="1"/>
  <c r="BP491" i="33"/>
  <c r="BP492" i="33" s="1"/>
  <c r="Q491" i="33"/>
  <c r="Q492" i="33" s="1"/>
  <c r="AN491" i="33"/>
  <c r="AN492" i="33" s="1"/>
  <c r="R491" i="33"/>
  <c r="R492" i="33" s="1"/>
  <c r="BF491" i="33"/>
  <c r="BF492" i="33" s="1"/>
  <c r="AJ491" i="33"/>
  <c r="AJ492" i="33" s="1"/>
  <c r="W491" i="33"/>
  <c r="W492" i="33" s="1"/>
  <c r="AY491" i="33"/>
  <c r="AY492" i="33" s="1"/>
  <c r="S491" i="33"/>
  <c r="S492" i="33" s="1"/>
  <c r="CG491" i="33"/>
  <c r="CG492" i="33" s="1"/>
  <c r="Z491" i="33"/>
  <c r="Z492" i="33" s="1"/>
  <c r="BH491" i="33"/>
  <c r="BH492" i="33" s="1"/>
  <c r="AC491" i="33"/>
  <c r="AC492" i="33" s="1"/>
  <c r="AB491" i="33"/>
  <c r="AB492" i="33" s="1"/>
  <c r="U491" i="33"/>
  <c r="U492" i="33" s="1"/>
  <c r="AU491" i="33"/>
  <c r="AU492" i="33" s="1"/>
  <c r="BX491" i="33"/>
  <c r="BX492" i="33" s="1"/>
  <c r="V491" i="33"/>
  <c r="V492" i="33" s="1"/>
  <c r="CO491" i="33"/>
  <c r="CO492" i="33" s="1"/>
  <c r="CS491" i="33"/>
  <c r="CS492" i="33" s="1"/>
  <c r="CH491" i="33"/>
  <c r="CH492" i="33" s="1"/>
  <c r="CP491" i="33"/>
  <c r="CP492" i="33" s="1"/>
  <c r="CQ491" i="33"/>
  <c r="CQ492" i="33" s="1"/>
  <c r="BR491" i="33"/>
  <c r="BR492" i="33" s="1"/>
  <c r="CK491" i="33"/>
  <c r="CK492" i="33" s="1"/>
  <c r="BA491" i="33"/>
  <c r="BA492" i="33" s="1"/>
  <c r="BO491" i="33"/>
  <c r="BO492" i="33" s="1"/>
  <c r="T491" i="33"/>
  <c r="T492" i="33" s="1"/>
  <c r="BT491" i="33"/>
  <c r="BT492" i="33" s="1"/>
  <c r="CE491" i="33"/>
  <c r="CE492" i="33" s="1"/>
  <c r="AQ491" i="33"/>
  <c r="AQ492" i="33" s="1"/>
  <c r="AW491" i="33"/>
  <c r="AW492" i="33" s="1"/>
  <c r="I515" i="33"/>
  <c r="B501" i="33"/>
  <c r="AV491" i="33"/>
  <c r="AV492" i="33" s="1"/>
  <c r="CC491" i="33"/>
  <c r="CC492" i="33" s="1"/>
  <c r="BL491" i="33"/>
  <c r="BL492" i="33" s="1"/>
  <c r="AP491" i="33"/>
  <c r="AP492" i="33" s="1"/>
  <c r="AZ491" i="33"/>
  <c r="AZ492" i="33" s="1"/>
  <c r="CL491" i="33"/>
  <c r="CL492" i="33" s="1"/>
  <c r="AF491" i="33"/>
  <c r="AF492" i="33" s="1"/>
  <c r="BY491" i="33"/>
  <c r="BY492" i="33" s="1"/>
  <c r="AG491" i="33"/>
  <c r="AG492" i="33" s="1"/>
  <c r="BK491" i="33"/>
  <c r="BK492" i="33" s="1"/>
  <c r="AX491" i="33"/>
  <c r="AX492" i="33" s="1"/>
  <c r="AD491" i="33"/>
  <c r="AD492" i="33" s="1"/>
  <c r="Y491" i="33"/>
  <c r="Y492" i="33" s="1"/>
  <c r="AI491" i="33"/>
  <c r="AI492" i="33" s="1"/>
  <c r="BB491" i="33"/>
  <c r="BB492" i="33" s="1"/>
  <c r="CF491" i="33"/>
  <c r="CF492" i="33" s="1"/>
  <c r="CN491" i="33"/>
  <c r="CN492" i="33" s="1"/>
  <c r="CA491" i="33"/>
  <c r="CA492" i="33" s="1"/>
  <c r="BJ491" i="33"/>
  <c r="BJ492" i="33" s="1"/>
  <c r="CM491" i="33"/>
  <c r="CM492" i="33" s="1"/>
  <c r="AE491" i="33"/>
  <c r="AE492" i="33" s="1"/>
  <c r="AA491" i="33"/>
  <c r="AA492" i="33" s="1"/>
  <c r="I514" i="33"/>
  <c r="I511" i="33"/>
  <c r="O492" i="33" l="1"/>
  <c r="Q493" i="33" s="1"/>
  <c r="I516" i="33"/>
  <c r="O491" i="33"/>
  <c r="I520" i="33"/>
  <c r="I507" i="33"/>
  <c r="E20" i="33"/>
  <c r="BK498" i="33"/>
  <c r="BK499" i="33" s="1"/>
  <c r="AW498" i="33"/>
  <c r="AW499" i="33" s="1"/>
  <c r="AT498" i="33"/>
  <c r="AT499" i="33" s="1"/>
  <c r="AZ498" i="33"/>
  <c r="AZ499" i="33" s="1"/>
  <c r="AO498" i="33"/>
  <c r="AO499" i="33" s="1"/>
  <c r="BG498" i="33"/>
  <c r="BG499" i="33" s="1"/>
  <c r="CR498" i="33"/>
  <c r="CR499" i="33" s="1"/>
  <c r="CJ498" i="33"/>
  <c r="CJ499" i="33" s="1"/>
  <c r="BO498" i="33"/>
  <c r="BO499" i="33" s="1"/>
  <c r="CA498" i="33"/>
  <c r="CA499" i="33" s="1"/>
  <c r="AN498" i="33"/>
  <c r="AN499" i="33" s="1"/>
  <c r="CL498" i="33"/>
  <c r="CL499" i="33" s="1"/>
  <c r="DE498" i="33"/>
  <c r="DE499" i="33" s="1"/>
  <c r="CF498" i="33"/>
  <c r="CF499" i="33" s="1"/>
  <c r="CT498" i="33"/>
  <c r="CT499" i="33" s="1"/>
  <c r="AM498" i="33"/>
  <c r="AM499" i="33" s="1"/>
  <c r="DA498" i="33"/>
  <c r="DA499" i="33" s="1"/>
  <c r="AS498" i="33"/>
  <c r="AS499" i="33" s="1"/>
  <c r="CX498" i="33"/>
  <c r="CX499" i="33" s="1"/>
  <c r="AH498" i="33"/>
  <c r="AH499" i="33" s="1"/>
  <c r="BA498" i="33"/>
  <c r="BA499" i="33" s="1"/>
  <c r="AR498" i="33"/>
  <c r="AR499" i="33" s="1"/>
  <c r="BM498" i="33"/>
  <c r="BM499" i="33" s="1"/>
  <c r="CW498" i="33"/>
  <c r="CW499" i="33" s="1"/>
  <c r="AJ498" i="33"/>
  <c r="AJ499" i="33" s="1"/>
  <c r="BV498" i="33"/>
  <c r="BV499" i="33" s="1"/>
  <c r="AV498" i="33"/>
  <c r="AV499" i="33" s="1"/>
  <c r="CI498" i="33"/>
  <c r="CI499" i="33" s="1"/>
  <c r="CN498" i="33"/>
  <c r="CN499" i="33" s="1"/>
  <c r="BW498" i="33"/>
  <c r="BW499" i="33" s="1"/>
  <c r="CQ498" i="33"/>
  <c r="CQ499" i="33" s="1"/>
  <c r="CZ498" i="33"/>
  <c r="CZ499" i="33" s="1"/>
  <c r="BB498" i="33"/>
  <c r="BB499" i="33" s="1"/>
  <c r="BI498" i="33"/>
  <c r="BI499" i="33" s="1"/>
  <c r="AK498" i="33"/>
  <c r="AK499" i="33" s="1"/>
  <c r="BP498" i="33"/>
  <c r="BP499" i="33" s="1"/>
  <c r="CK498" i="33"/>
  <c r="CK499" i="33" s="1"/>
  <c r="CG498" i="33"/>
  <c r="CG499" i="33" s="1"/>
  <c r="AF498" i="33"/>
  <c r="AF499" i="33" s="1"/>
  <c r="BD498" i="33"/>
  <c r="BD499" i="33" s="1"/>
  <c r="DD498" i="33"/>
  <c r="DD499" i="33" s="1"/>
  <c r="AX498" i="33"/>
  <c r="AX499" i="33" s="1"/>
  <c r="DB498" i="33"/>
  <c r="DB499" i="33" s="1"/>
  <c r="BL498" i="33"/>
  <c r="BL499" i="33" s="1"/>
  <c r="CC498" i="33"/>
  <c r="CC499" i="33" s="1"/>
  <c r="BY498" i="33"/>
  <c r="BY499" i="33" s="1"/>
  <c r="DF498" i="33"/>
  <c r="DF499" i="33" s="1"/>
  <c r="DG498" i="33"/>
  <c r="DG499" i="33" s="1"/>
  <c r="BE498" i="33"/>
  <c r="BE499" i="33" s="1"/>
  <c r="BQ498" i="33"/>
  <c r="BQ499" i="33" s="1"/>
  <c r="DC498" i="33"/>
  <c r="DC499" i="33" s="1"/>
  <c r="BU498" i="33"/>
  <c r="BU499" i="33" s="1"/>
  <c r="CE498" i="33"/>
  <c r="CE499" i="33" s="1"/>
  <c r="AU498" i="33"/>
  <c r="AU499" i="33" s="1"/>
  <c r="AY498" i="33"/>
  <c r="AY499" i="33" s="1"/>
  <c r="AL498" i="33"/>
  <c r="AL499" i="33" s="1"/>
  <c r="CB498" i="33"/>
  <c r="CB499" i="33" s="1"/>
  <c r="AI498" i="33"/>
  <c r="AI499" i="33" s="1"/>
  <c r="CP498" i="33"/>
  <c r="CP499" i="33" s="1"/>
  <c r="CY498" i="33"/>
  <c r="CY499" i="33" s="1"/>
  <c r="BS498" i="33"/>
  <c r="BS499" i="33" s="1"/>
  <c r="CV498" i="33"/>
  <c r="CV499" i="33" s="1"/>
  <c r="AP498" i="33"/>
  <c r="AP499" i="33" s="1"/>
  <c r="CD498" i="33"/>
  <c r="CD499" i="33" s="1"/>
  <c r="BH498" i="33"/>
  <c r="BH499" i="33" s="1"/>
  <c r="BX498" i="33"/>
  <c r="BX499" i="33" s="1"/>
  <c r="BN498" i="33"/>
  <c r="BN499" i="33" s="1"/>
  <c r="BJ498" i="33"/>
  <c r="BJ499" i="33" s="1"/>
  <c r="AQ498" i="33"/>
  <c r="AQ499" i="33" s="1"/>
  <c r="CS498" i="33"/>
  <c r="CS499" i="33" s="1"/>
  <c r="AE498" i="33"/>
  <c r="CM498" i="33"/>
  <c r="CM499" i="33" s="1"/>
  <c r="BR498" i="33"/>
  <c r="BR499" i="33" s="1"/>
  <c r="CU498" i="33"/>
  <c r="CU499" i="33" s="1"/>
  <c r="BZ498" i="33"/>
  <c r="BZ499" i="33" s="1"/>
  <c r="BC498" i="33"/>
  <c r="BC499" i="33" s="1"/>
  <c r="AG498" i="33"/>
  <c r="AG499" i="33" s="1"/>
  <c r="CO498" i="33"/>
  <c r="CO499" i="33" s="1"/>
  <c r="BF498" i="33"/>
  <c r="BF499" i="33" s="1"/>
  <c r="BT498" i="33"/>
  <c r="BT499" i="33" s="1"/>
  <c r="CH498" i="33"/>
  <c r="CH499" i="33" s="1"/>
  <c r="I519" i="33"/>
  <c r="CC493" i="33" l="1"/>
  <c r="AX493" i="33"/>
  <c r="AA493" i="33"/>
  <c r="BK493" i="33"/>
  <c r="AE493" i="33"/>
  <c r="CL493" i="33"/>
  <c r="AV493" i="33"/>
  <c r="AP493" i="33"/>
  <c r="AZ493" i="33"/>
  <c r="Y493" i="33"/>
  <c r="CA493" i="33"/>
  <c r="BB493" i="33"/>
  <c r="AI493" i="33"/>
  <c r="BJ493" i="33"/>
  <c r="BY493" i="33"/>
  <c r="AF493" i="33"/>
  <c r="AD493" i="33"/>
  <c r="CN493" i="33"/>
  <c r="CF493" i="33"/>
  <c r="CM493" i="33"/>
  <c r="AG493" i="33"/>
  <c r="BL493" i="33"/>
  <c r="AE499" i="33"/>
  <c r="AC498" i="33"/>
  <c r="I512" i="33"/>
  <c r="I521" i="33"/>
  <c r="I525" i="33"/>
  <c r="BU493" i="33"/>
  <c r="AJ493" i="33"/>
  <c r="BF493" i="33"/>
  <c r="BI493" i="33"/>
  <c r="CP493" i="33"/>
  <c r="CE493" i="33"/>
  <c r="BA493" i="33"/>
  <c r="S493" i="33"/>
  <c r="BP493" i="33"/>
  <c r="W493" i="33"/>
  <c r="CI493" i="33"/>
  <c r="CG493" i="33"/>
  <c r="BS493" i="33"/>
  <c r="AT493" i="33"/>
  <c r="BQ493" i="33"/>
  <c r="BM493" i="33"/>
  <c r="CO493" i="33"/>
  <c r="AR493" i="33"/>
  <c r="Z493" i="33"/>
  <c r="BH493" i="33"/>
  <c r="BR493" i="33"/>
  <c r="X493" i="33"/>
  <c r="BV493" i="33"/>
  <c r="CH493" i="33"/>
  <c r="AB493" i="33"/>
  <c r="BT493" i="33"/>
  <c r="R493" i="33"/>
  <c r="CK493" i="33"/>
  <c r="AC493" i="33"/>
  <c r="BO493" i="33"/>
  <c r="BW493" i="33"/>
  <c r="BZ493" i="33"/>
  <c r="CB493" i="33"/>
  <c r="AW493" i="33"/>
  <c r="CR493" i="33"/>
  <c r="BD493" i="33"/>
  <c r="V493" i="33"/>
  <c r="U493" i="33"/>
  <c r="CS493" i="33"/>
  <c r="AQ493" i="33"/>
  <c r="BN493" i="33"/>
  <c r="AM493" i="33"/>
  <c r="AL493" i="33"/>
  <c r="CQ493" i="33"/>
  <c r="CD493" i="33"/>
  <c r="BG493" i="33"/>
  <c r="AH493" i="33"/>
  <c r="T493" i="33"/>
  <c r="AN493" i="33"/>
  <c r="CJ493" i="33"/>
  <c r="BC493" i="33"/>
  <c r="AU493" i="33"/>
  <c r="BX493" i="33"/>
  <c r="AY493" i="33"/>
  <c r="AK493" i="33"/>
  <c r="BE493" i="33"/>
  <c r="AS493" i="33"/>
  <c r="AO493" i="33"/>
  <c r="I524" i="33"/>
  <c r="L492" i="33" l="1"/>
  <c r="P441" i="33" s="1"/>
  <c r="T441" i="33" s="1"/>
  <c r="L493" i="33"/>
  <c r="P442" i="33" s="1"/>
  <c r="T442" i="33" s="1"/>
  <c r="L494" i="33"/>
  <c r="P443" i="33" s="1"/>
  <c r="T443" i="33" s="1"/>
  <c r="M493" i="33"/>
  <c r="I526" i="33"/>
  <c r="AC499" i="33"/>
  <c r="AE500" i="33" s="1"/>
  <c r="O493" i="33"/>
  <c r="I530" i="33"/>
  <c r="L491" i="33"/>
  <c r="I529" i="33"/>
  <c r="I517" i="33"/>
  <c r="I522" i="33" l="1"/>
  <c r="P440" i="33"/>
  <c r="T440" i="33" s="1"/>
  <c r="M491" i="33"/>
  <c r="I535" i="33"/>
  <c r="CV500" i="33"/>
  <c r="BT500" i="33"/>
  <c r="AY500" i="33"/>
  <c r="AH500" i="33"/>
  <c r="BX500" i="33"/>
  <c r="AW500" i="33"/>
  <c r="BP500" i="33"/>
  <c r="CH500" i="33"/>
  <c r="DA500" i="33"/>
  <c r="CN500" i="33"/>
  <c r="BD500" i="33"/>
  <c r="BW500" i="33"/>
  <c r="CD500" i="33"/>
  <c r="DF500" i="33"/>
  <c r="CS500" i="33"/>
  <c r="DC500" i="33"/>
  <c r="AI500" i="33"/>
  <c r="CO500" i="33"/>
  <c r="AZ500" i="33"/>
  <c r="BR500" i="33"/>
  <c r="BO500" i="33"/>
  <c r="CW500" i="33"/>
  <c r="CR500" i="33"/>
  <c r="AO500" i="33"/>
  <c r="BB500" i="33"/>
  <c r="AR500" i="33"/>
  <c r="CP500" i="33"/>
  <c r="BU500" i="33"/>
  <c r="CA500" i="33"/>
  <c r="BS500" i="33"/>
  <c r="CE500" i="33"/>
  <c r="DG500" i="33"/>
  <c r="AF500" i="33"/>
  <c r="CG500" i="33"/>
  <c r="AK500" i="33"/>
  <c r="BQ500" i="33"/>
  <c r="BY500" i="33"/>
  <c r="BZ500" i="33"/>
  <c r="BH500" i="33"/>
  <c r="BK500" i="33"/>
  <c r="AM500" i="33"/>
  <c r="CX500" i="33"/>
  <c r="DB500" i="33"/>
  <c r="CY500" i="33"/>
  <c r="CJ500" i="33"/>
  <c r="BC500" i="33"/>
  <c r="BM500" i="33"/>
  <c r="AQ500" i="33"/>
  <c r="BI500" i="33"/>
  <c r="AV500" i="33"/>
  <c r="CK500" i="33"/>
  <c r="AN500" i="33"/>
  <c r="BN500" i="33"/>
  <c r="CL500" i="33"/>
  <c r="BA500" i="33"/>
  <c r="AS500" i="33"/>
  <c r="DE500" i="33"/>
  <c r="CZ500" i="33"/>
  <c r="CQ500" i="33"/>
  <c r="BG500" i="33"/>
  <c r="AX500" i="33"/>
  <c r="CF500" i="33"/>
  <c r="CB500" i="33"/>
  <c r="BF500" i="33"/>
  <c r="AT500" i="33"/>
  <c r="AG500" i="33"/>
  <c r="BE500" i="33"/>
  <c r="CI500" i="33"/>
  <c r="BL500" i="33"/>
  <c r="CT500" i="33"/>
  <c r="BV500" i="33"/>
  <c r="CC500" i="33"/>
  <c r="DD500" i="33"/>
  <c r="AU500" i="33"/>
  <c r="CM500" i="33"/>
  <c r="AP500" i="33"/>
  <c r="CU500" i="33"/>
  <c r="BJ500" i="33"/>
  <c r="AJ500" i="33"/>
  <c r="AL500" i="33"/>
  <c r="I534" i="33"/>
  <c r="I531" i="33"/>
  <c r="D498" i="33" l="1"/>
  <c r="L504" i="33" s="1"/>
  <c r="D501" i="33"/>
  <c r="L507" i="33" s="1"/>
  <c r="F500" i="33"/>
  <c r="M506" i="33" s="1"/>
  <c r="D499" i="33"/>
  <c r="L505" i="33" s="1"/>
  <c r="I539" i="33"/>
  <c r="D500" i="33"/>
  <c r="L506" i="33" s="1"/>
  <c r="I536" i="33"/>
  <c r="I540" i="33"/>
  <c r="F491" i="33"/>
  <c r="E491" i="33"/>
  <c r="D491" i="33"/>
  <c r="AC500" i="33"/>
  <c r="I527" i="33"/>
  <c r="V440" i="33" a="1"/>
  <c r="F20" i="33" l="1"/>
  <c r="I544" i="33"/>
  <c r="I545" i="33"/>
  <c r="F498" i="33"/>
  <c r="H20" i="33" s="1"/>
  <c r="V440" i="33"/>
  <c r="V442" i="33"/>
  <c r="V441" i="33"/>
  <c r="V443" i="33"/>
  <c r="I532" i="33"/>
  <c r="I541" i="33"/>
  <c r="X440" i="33" l="1" a="1"/>
  <c r="X441" i="33" s="1"/>
  <c r="H499" i="33" s="1"/>
  <c r="I549" i="33"/>
  <c r="I537" i="33"/>
  <c r="I550" i="33"/>
  <c r="I546" i="33"/>
  <c r="Y443" i="33" l="1"/>
  <c r="I501" i="33" s="1"/>
  <c r="Z442" i="33"/>
  <c r="J500" i="33" s="1"/>
  <c r="AA442" i="33"/>
  <c r="K500" i="33" s="1"/>
  <c r="Z441" i="33"/>
  <c r="J499" i="33" s="1"/>
  <c r="AA443" i="33"/>
  <c r="K501" i="33" s="1"/>
  <c r="X442" i="33"/>
  <c r="H500" i="33" s="1"/>
  <c r="X443" i="33"/>
  <c r="H501" i="33" s="1"/>
  <c r="AA441" i="33"/>
  <c r="K499" i="33" s="1"/>
  <c r="Y440" i="33"/>
  <c r="I498" i="33" s="1"/>
  <c r="AA440" i="33"/>
  <c r="K498" i="33" s="1"/>
  <c r="X440" i="33"/>
  <c r="H498" i="33" s="1"/>
  <c r="Y442" i="33"/>
  <c r="I500" i="33" s="1"/>
  <c r="Y441" i="33"/>
  <c r="I499" i="33" s="1"/>
  <c r="Z443" i="33"/>
  <c r="J501" i="33" s="1"/>
  <c r="Z440" i="33"/>
  <c r="J498" i="33" s="1"/>
  <c r="I551" i="33"/>
  <c r="I542" i="33"/>
  <c r="M498" i="33" l="1" a="1"/>
  <c r="M498" i="33" s="1"/>
  <c r="I547" i="33"/>
  <c r="M500" i="33" l="1"/>
  <c r="M499" i="33"/>
  <c r="M501" i="33"/>
  <c r="I552" i="33"/>
  <c r="N499" i="33" l="1"/>
  <c r="N498" i="33"/>
  <c r="N500" i="33"/>
  <c r="N501" i="33"/>
  <c r="J507" i="33" l="1"/>
  <c r="J512" i="33" s="1"/>
  <c r="J505" i="33"/>
  <c r="J510" i="33" s="1"/>
  <c r="J504" i="33"/>
  <c r="J509" i="33" s="1"/>
  <c r="J506" i="33"/>
  <c r="J511" i="33" s="1"/>
  <c r="K507" i="33" l="1"/>
  <c r="K505" i="33"/>
  <c r="K504" i="33"/>
  <c r="M504" i="33"/>
  <c r="K506" i="33"/>
  <c r="J515" i="33"/>
  <c r="K510" i="33"/>
  <c r="J517" i="33"/>
  <c r="K512" i="33"/>
  <c r="J514" i="33"/>
  <c r="K509" i="33"/>
  <c r="J516" i="33"/>
  <c r="K511" i="33"/>
  <c r="J520" i="33" l="1"/>
  <c r="J521" i="33"/>
  <c r="J519" i="33"/>
  <c r="W509" i="33"/>
  <c r="W510" i="33" s="1"/>
  <c r="AE509" i="33"/>
  <c r="AE510" i="33" s="1"/>
  <c r="AM509" i="33"/>
  <c r="AM510" i="33" s="1"/>
  <c r="AU509" i="33"/>
  <c r="AU510" i="33" s="1"/>
  <c r="BC509" i="33"/>
  <c r="BC510" i="33" s="1"/>
  <c r="BK509" i="33"/>
  <c r="BK510" i="33" s="1"/>
  <c r="BS509" i="33"/>
  <c r="BS510" i="33" s="1"/>
  <c r="CA509" i="33"/>
  <c r="CA510" i="33" s="1"/>
  <c r="CI509" i="33"/>
  <c r="CI510" i="33" s="1"/>
  <c r="CQ509" i="33"/>
  <c r="CQ510" i="33" s="1"/>
  <c r="X509" i="33"/>
  <c r="X510" i="33" s="1"/>
  <c r="AF509" i="33"/>
  <c r="AF510" i="33" s="1"/>
  <c r="AN509" i="33"/>
  <c r="AN510" i="33" s="1"/>
  <c r="AV509" i="33"/>
  <c r="AV510" i="33" s="1"/>
  <c r="BD509" i="33"/>
  <c r="BD510" i="33" s="1"/>
  <c r="BL509" i="33"/>
  <c r="BL510" i="33" s="1"/>
  <c r="BT509" i="33"/>
  <c r="BT510" i="33" s="1"/>
  <c r="CB509" i="33"/>
  <c r="CB510" i="33" s="1"/>
  <c r="CJ509" i="33"/>
  <c r="CJ510" i="33" s="1"/>
  <c r="CR509" i="33"/>
  <c r="CR510" i="33" s="1"/>
  <c r="Q509" i="33"/>
  <c r="Y509" i="33"/>
  <c r="Y510" i="33" s="1"/>
  <c r="AG509" i="33"/>
  <c r="AG510" i="33" s="1"/>
  <c r="AO509" i="33"/>
  <c r="AO510" i="33" s="1"/>
  <c r="AW509" i="33"/>
  <c r="AW510" i="33" s="1"/>
  <c r="BE509" i="33"/>
  <c r="BE510" i="33" s="1"/>
  <c r="BM509" i="33"/>
  <c r="BM510" i="33" s="1"/>
  <c r="BU509" i="33"/>
  <c r="BU510" i="33" s="1"/>
  <c r="CC509" i="33"/>
  <c r="CC510" i="33" s="1"/>
  <c r="CK509" i="33"/>
  <c r="CK510" i="33" s="1"/>
  <c r="CS509" i="33"/>
  <c r="CS510" i="33" s="1"/>
  <c r="S509" i="33"/>
  <c r="S510" i="33" s="1"/>
  <c r="AA509" i="33"/>
  <c r="AA510" i="33" s="1"/>
  <c r="AI509" i="33"/>
  <c r="AI510" i="33" s="1"/>
  <c r="AQ509" i="33"/>
  <c r="AQ510" i="33" s="1"/>
  <c r="AY509" i="33"/>
  <c r="AY510" i="33" s="1"/>
  <c r="BG509" i="33"/>
  <c r="BG510" i="33" s="1"/>
  <c r="BO509" i="33"/>
  <c r="BO510" i="33" s="1"/>
  <c r="BW509" i="33"/>
  <c r="BW510" i="33" s="1"/>
  <c r="CE509" i="33"/>
  <c r="CE510" i="33" s="1"/>
  <c r="CM509" i="33"/>
  <c r="CM510" i="33" s="1"/>
  <c r="T509" i="33"/>
  <c r="T510" i="33" s="1"/>
  <c r="AJ509" i="33"/>
  <c r="AJ510" i="33" s="1"/>
  <c r="AZ509" i="33"/>
  <c r="AZ510" i="33" s="1"/>
  <c r="BP509" i="33"/>
  <c r="BP510" i="33" s="1"/>
  <c r="CF509" i="33"/>
  <c r="CF510" i="33" s="1"/>
  <c r="U509" i="33"/>
  <c r="U510" i="33" s="1"/>
  <c r="AK509" i="33"/>
  <c r="AK510" i="33" s="1"/>
  <c r="BA509" i="33"/>
  <c r="BA510" i="33" s="1"/>
  <c r="BQ509" i="33"/>
  <c r="BQ510" i="33" s="1"/>
  <c r="CG509" i="33"/>
  <c r="CG510" i="33" s="1"/>
  <c r="V509" i="33"/>
  <c r="V510" i="33" s="1"/>
  <c r="AL509" i="33"/>
  <c r="AL510" i="33" s="1"/>
  <c r="BB509" i="33"/>
  <c r="BB510" i="33" s="1"/>
  <c r="BR509" i="33"/>
  <c r="BR510" i="33" s="1"/>
  <c r="CH509" i="33"/>
  <c r="CH510" i="33" s="1"/>
  <c r="AC509" i="33"/>
  <c r="AC510" i="33" s="1"/>
  <c r="AS509" i="33"/>
  <c r="AS510" i="33" s="1"/>
  <c r="BI509" i="33"/>
  <c r="BI510" i="33" s="1"/>
  <c r="BY509" i="33"/>
  <c r="BY510" i="33" s="1"/>
  <c r="CO509" i="33"/>
  <c r="CO510" i="33" s="1"/>
  <c r="AB509" i="33"/>
  <c r="AB510" i="33" s="1"/>
  <c r="BH509" i="33"/>
  <c r="BH510" i="33" s="1"/>
  <c r="AH509" i="33"/>
  <c r="AH510" i="33" s="1"/>
  <c r="BN509" i="33"/>
  <c r="BN510" i="33" s="1"/>
  <c r="AR509" i="33"/>
  <c r="AR510" i="33" s="1"/>
  <c r="BX509" i="33"/>
  <c r="BX510" i="33" s="1"/>
  <c r="BJ509" i="33"/>
  <c r="BJ510" i="33" s="1"/>
  <c r="R509" i="33"/>
  <c r="R510" i="33" s="1"/>
  <c r="BV509" i="33"/>
  <c r="BV510" i="33" s="1"/>
  <c r="Z509" i="33"/>
  <c r="Z510" i="33" s="1"/>
  <c r="BZ509" i="33"/>
  <c r="BZ510" i="33" s="1"/>
  <c r="AT509" i="33"/>
  <c r="AT510" i="33" s="1"/>
  <c r="CN509" i="33"/>
  <c r="CN510" i="33" s="1"/>
  <c r="AP509" i="33"/>
  <c r="AP510" i="33" s="1"/>
  <c r="AX509" i="33"/>
  <c r="AX510" i="33" s="1"/>
  <c r="BF509" i="33"/>
  <c r="BF510" i="33" s="1"/>
  <c r="CP509" i="33"/>
  <c r="CP510" i="33" s="1"/>
  <c r="CD509" i="33"/>
  <c r="CD510" i="33" s="1"/>
  <c r="AD509" i="33"/>
  <c r="AD510" i="33" s="1"/>
  <c r="CL509" i="33"/>
  <c r="CL510" i="33" s="1"/>
  <c r="J522" i="33"/>
  <c r="J524" i="33" l="1"/>
  <c r="J527" i="33"/>
  <c r="Q510" i="33"/>
  <c r="O509" i="33"/>
  <c r="J526" i="33"/>
  <c r="J525" i="33"/>
  <c r="J531" i="33" l="1"/>
  <c r="O510" i="33"/>
  <c r="J529" i="33"/>
  <c r="J532" i="33"/>
  <c r="J530" i="33"/>
  <c r="J535" i="33" l="1"/>
  <c r="AS511" i="33"/>
  <c r="AO511" i="33"/>
  <c r="BW511" i="33"/>
  <c r="AB511" i="33"/>
  <c r="BP511" i="33"/>
  <c r="BV511" i="33"/>
  <c r="V511" i="33"/>
  <c r="AI511" i="33"/>
  <c r="BI511" i="33"/>
  <c r="AZ511" i="33"/>
  <c r="CG511" i="33"/>
  <c r="AC511" i="33"/>
  <c r="BA511" i="33"/>
  <c r="AT511" i="33"/>
  <c r="CQ511" i="33"/>
  <c r="AW511" i="33"/>
  <c r="BT511" i="33"/>
  <c r="CM511" i="33"/>
  <c r="BN511" i="33"/>
  <c r="CR511" i="33"/>
  <c r="BM511" i="33"/>
  <c r="BH511" i="33"/>
  <c r="CI511" i="33"/>
  <c r="AX511" i="33"/>
  <c r="CJ511" i="33"/>
  <c r="AH511" i="33"/>
  <c r="BC511" i="33"/>
  <c r="AP511" i="33"/>
  <c r="AR511" i="33"/>
  <c r="BE511" i="33"/>
  <c r="BL511" i="33"/>
  <c r="CS511" i="33"/>
  <c r="BQ511" i="33"/>
  <c r="CF511" i="33"/>
  <c r="BG511" i="33"/>
  <c r="CN511" i="33"/>
  <c r="BB511" i="33"/>
  <c r="AE511" i="33"/>
  <c r="CD511" i="33"/>
  <c r="AV511" i="33"/>
  <c r="Y511" i="33"/>
  <c r="AQ511" i="33"/>
  <c r="Z511" i="33"/>
  <c r="BF511" i="33"/>
  <c r="BK511" i="33"/>
  <c r="AD511" i="33"/>
  <c r="BZ511" i="33"/>
  <c r="R511" i="33"/>
  <c r="AF511" i="33"/>
  <c r="AK511" i="33"/>
  <c r="CO511" i="33"/>
  <c r="AU511" i="33"/>
  <c r="S511" i="33"/>
  <c r="AL511" i="33"/>
  <c r="CH511" i="33"/>
  <c r="BX511" i="33"/>
  <c r="CL511" i="33"/>
  <c r="CA511" i="33"/>
  <c r="AG511" i="33"/>
  <c r="CB511" i="33"/>
  <c r="CK511" i="33"/>
  <c r="CC511" i="33"/>
  <c r="T511" i="33"/>
  <c r="BO511" i="33"/>
  <c r="AY511" i="33"/>
  <c r="AJ511" i="33"/>
  <c r="BD511" i="33"/>
  <c r="BS511" i="33"/>
  <c r="AA511" i="33"/>
  <c r="CE511" i="33"/>
  <c r="W511" i="33"/>
  <c r="X511" i="33"/>
  <c r="CP511" i="33"/>
  <c r="BY511" i="33"/>
  <c r="AM511" i="33"/>
  <c r="BU511" i="33"/>
  <c r="AN511" i="33"/>
  <c r="BR511" i="33"/>
  <c r="BJ511" i="33"/>
  <c r="U511" i="33"/>
  <c r="J536" i="33"/>
  <c r="J537" i="33"/>
  <c r="J534" i="33"/>
  <c r="Q511" i="33"/>
  <c r="M511" i="33" l="1"/>
  <c r="O511" i="33"/>
  <c r="L512" i="33"/>
  <c r="L510" i="33"/>
  <c r="L509" i="33"/>
  <c r="L511" i="33"/>
  <c r="J542" i="33"/>
  <c r="J541" i="33"/>
  <c r="J539" i="33"/>
  <c r="J540" i="33"/>
  <c r="M509" i="33" l="1"/>
  <c r="F509" i="33" s="1"/>
  <c r="J545" i="33"/>
  <c r="J546" i="33"/>
  <c r="J547" i="33"/>
  <c r="J544" i="33"/>
  <c r="H514" i="33" l="1"/>
  <c r="J549" i="33"/>
  <c r="J552" i="33"/>
  <c r="J551" i="33"/>
  <c r="J550" i="33"/>
  <c r="H515" i="33" l="1"/>
  <c r="K514" i="33"/>
  <c r="H516" i="33" l="1"/>
  <c r="K515" i="33"/>
  <c r="H517" i="33" l="1"/>
  <c r="K517" i="33" s="1"/>
  <c r="K516" i="33"/>
  <c r="CD514" i="33" l="1"/>
  <c r="CD515" i="33" s="1"/>
  <c r="S514" i="33"/>
  <c r="S515" i="33" s="1"/>
  <c r="BB514" i="33"/>
  <c r="BB515" i="33" s="1"/>
  <c r="BU514" i="33"/>
  <c r="BU515" i="33" s="1"/>
  <c r="AJ514" i="33"/>
  <c r="AJ515" i="33" s="1"/>
  <c r="R514" i="33"/>
  <c r="R515" i="33" s="1"/>
  <c r="V514" i="33"/>
  <c r="V515" i="33" s="1"/>
  <c r="AQ514" i="33"/>
  <c r="AQ515" i="33" s="1"/>
  <c r="CH514" i="33"/>
  <c r="CH515" i="33" s="1"/>
  <c r="CC514" i="33"/>
  <c r="CC515" i="33" s="1"/>
  <c r="BN514" i="33"/>
  <c r="BN515" i="33" s="1"/>
  <c r="BQ514" i="33"/>
  <c r="BQ515" i="33" s="1"/>
  <c r="BP514" i="33"/>
  <c r="BP515" i="33" s="1"/>
  <c r="BA514" i="33"/>
  <c r="BA515" i="33" s="1"/>
  <c r="BS514" i="33"/>
  <c r="BS515" i="33" s="1"/>
  <c r="AY514" i="33"/>
  <c r="AY515" i="33" s="1"/>
  <c r="AR514" i="33"/>
  <c r="AR515" i="33" s="1"/>
  <c r="AM514" i="33"/>
  <c r="AM515" i="33" s="1"/>
  <c r="CS514" i="33"/>
  <c r="CS515" i="33" s="1"/>
  <c r="BX514" i="33"/>
  <c r="BX515" i="33" s="1"/>
  <c r="Z514" i="33"/>
  <c r="Z515" i="33" s="1"/>
  <c r="BW514" i="33"/>
  <c r="BW515" i="33" s="1"/>
  <c r="BL514" i="33"/>
  <c r="BL515" i="33" s="1"/>
  <c r="BF514" i="33"/>
  <c r="BF515" i="33" s="1"/>
  <c r="CQ514" i="33"/>
  <c r="CQ515" i="33" s="1"/>
  <c r="AI514" i="33"/>
  <c r="AI515" i="33" s="1"/>
  <c r="AB514" i="33"/>
  <c r="AB515" i="33" s="1"/>
  <c r="BH514" i="33"/>
  <c r="BH515" i="33" s="1"/>
  <c r="CN514" i="33"/>
  <c r="CN515" i="33" s="1"/>
  <c r="BM514" i="33"/>
  <c r="BM515" i="33" s="1"/>
  <c r="BE514" i="33"/>
  <c r="BE515" i="33" s="1"/>
  <c r="BY514" i="33"/>
  <c r="BY515" i="33" s="1"/>
  <c r="CA514" i="33"/>
  <c r="CA515" i="33" s="1"/>
  <c r="BV514" i="33"/>
  <c r="BV515" i="33" s="1"/>
  <c r="U514" i="33"/>
  <c r="U515" i="33" s="1"/>
  <c r="BZ514" i="33"/>
  <c r="BZ515" i="33" s="1"/>
  <c r="BD514" i="33"/>
  <c r="BD515" i="33" s="1"/>
  <c r="BK514" i="33"/>
  <c r="BK515" i="33" s="1"/>
  <c r="AD514" i="33"/>
  <c r="AD515" i="33" s="1"/>
  <c r="AU514" i="33"/>
  <c r="AU515" i="33" s="1"/>
  <c r="BT514" i="33"/>
  <c r="BT515" i="33" s="1"/>
  <c r="AC514" i="33"/>
  <c r="AC515" i="33" s="1"/>
  <c r="CO514" i="33"/>
  <c r="CO515" i="33" s="1"/>
  <c r="CM514" i="33"/>
  <c r="CM515" i="33" s="1"/>
  <c r="CG514" i="33"/>
  <c r="CG515" i="33" s="1"/>
  <c r="T514" i="33"/>
  <c r="T515" i="33" s="1"/>
  <c r="Q514" i="33"/>
  <c r="AT514" i="33"/>
  <c r="AT515" i="33" s="1"/>
  <c r="CJ514" i="33"/>
  <c r="CJ515" i="33" s="1"/>
  <c r="BO514" i="33"/>
  <c r="BO515" i="33" s="1"/>
  <c r="BJ514" i="33"/>
  <c r="BJ515" i="33" s="1"/>
  <c r="CP514" i="33"/>
  <c r="CP515" i="33" s="1"/>
  <c r="AN514" i="33"/>
  <c r="AN515" i="33" s="1"/>
  <c r="BG514" i="33"/>
  <c r="BG515" i="33" s="1"/>
  <c r="AK514" i="33"/>
  <c r="AK515" i="33" s="1"/>
  <c r="CB514" i="33"/>
  <c r="CB515" i="33" s="1"/>
  <c r="AG514" i="33"/>
  <c r="AG515" i="33" s="1"/>
  <c r="AA514" i="33"/>
  <c r="AA515" i="33" s="1"/>
  <c r="CF514" i="33"/>
  <c r="CF515" i="33" s="1"/>
  <c r="BI514" i="33"/>
  <c r="BI515" i="33" s="1"/>
  <c r="X514" i="33"/>
  <c r="X515" i="33" s="1"/>
  <c r="Y514" i="33"/>
  <c r="Y515" i="33" s="1"/>
  <c r="AS514" i="33"/>
  <c r="AS515" i="33" s="1"/>
  <c r="AL514" i="33"/>
  <c r="AL515" i="33" s="1"/>
  <c r="BR514" i="33"/>
  <c r="BR515" i="33" s="1"/>
  <c r="W514" i="33"/>
  <c r="W515" i="33" s="1"/>
  <c r="BC514" i="33"/>
  <c r="BC515" i="33" s="1"/>
  <c r="AV514" i="33"/>
  <c r="AV515" i="33" s="1"/>
  <c r="CI514" i="33"/>
  <c r="CI515" i="33" s="1"/>
  <c r="AP514" i="33"/>
  <c r="AP515" i="33" s="1"/>
  <c r="AZ514" i="33"/>
  <c r="AZ515" i="33" s="1"/>
  <c r="AW514" i="33"/>
  <c r="AW515" i="33" s="1"/>
  <c r="AE514" i="33"/>
  <c r="AE515" i="33" s="1"/>
  <c r="AO514" i="33"/>
  <c r="AO515" i="33" s="1"/>
  <c r="AF514" i="33"/>
  <c r="AF515" i="33" s="1"/>
  <c r="CK514" i="33"/>
  <c r="CK515" i="33" s="1"/>
  <c r="AX514" i="33"/>
  <c r="AX515" i="33" s="1"/>
  <c r="CR514" i="33"/>
  <c r="CR515" i="33" s="1"/>
  <c r="CL514" i="33"/>
  <c r="CL515" i="33" s="1"/>
  <c r="AH514" i="33"/>
  <c r="AH515" i="33" s="1"/>
  <c r="CE514" i="33"/>
  <c r="CE515" i="33" s="1"/>
  <c r="O514" i="33" l="1"/>
  <c r="Q515" i="33"/>
  <c r="O515" i="33" l="1"/>
  <c r="BS516" i="33" l="1"/>
  <c r="R516" i="33"/>
  <c r="AY516" i="33"/>
  <c r="BA516" i="33"/>
  <c r="BQ516" i="33"/>
  <c r="CH516" i="33"/>
  <c r="AQ516" i="33"/>
  <c r="CC516" i="33"/>
  <c r="BN516" i="33"/>
  <c r="BU516" i="33"/>
  <c r="V516" i="33"/>
  <c r="S516" i="33"/>
  <c r="BB516" i="33"/>
  <c r="AJ516" i="33"/>
  <c r="CD516" i="33"/>
  <c r="BP516" i="33"/>
  <c r="BW516" i="33"/>
  <c r="AN516" i="33"/>
  <c r="Z516" i="33"/>
  <c r="AV516" i="33"/>
  <c r="CA516" i="33"/>
  <c r="AF516" i="33"/>
  <c r="BR516" i="33"/>
  <c r="AO516" i="33"/>
  <c r="BX516" i="33"/>
  <c r="BC516" i="33"/>
  <c r="BT516" i="33"/>
  <c r="BY516" i="33"/>
  <c r="BD516" i="33"/>
  <c r="CP516" i="33"/>
  <c r="AT516" i="33"/>
  <c r="CF516" i="33"/>
  <c r="AW516" i="33"/>
  <c r="AA516" i="33"/>
  <c r="AM516" i="33"/>
  <c r="AU516" i="33"/>
  <c r="BE516" i="33"/>
  <c r="AK516" i="33"/>
  <c r="AC516" i="33"/>
  <c r="BK516" i="33"/>
  <c r="U516" i="33"/>
  <c r="T516" i="33"/>
  <c r="BG516" i="33"/>
  <c r="AI516" i="33"/>
  <c r="CB516" i="33"/>
  <c r="BF516" i="33"/>
  <c r="AL516" i="33"/>
  <c r="CG516" i="33"/>
  <c r="AS516" i="33"/>
  <c r="BI516" i="33"/>
  <c r="AH516" i="33"/>
  <c r="W516" i="33"/>
  <c r="BO516" i="33"/>
  <c r="CE516" i="33"/>
  <c r="BZ516" i="33"/>
  <c r="AZ516" i="33"/>
  <c r="CJ516" i="33"/>
  <c r="BH516" i="33"/>
  <c r="AD516" i="33"/>
  <c r="CS516" i="33"/>
  <c r="CQ516" i="33"/>
  <c r="Y516" i="33"/>
  <c r="X516" i="33"/>
  <c r="AE516" i="33"/>
  <c r="BM516" i="33"/>
  <c r="CL516" i="33"/>
  <c r="CN516" i="33"/>
  <c r="CM516" i="33"/>
  <c r="BJ516" i="33"/>
  <c r="AP516" i="33"/>
  <c r="CO516" i="33"/>
  <c r="CR516" i="33"/>
  <c r="AR516" i="33"/>
  <c r="BV516" i="33"/>
  <c r="CI516" i="33"/>
  <c r="AB516" i="33"/>
  <c r="AG516" i="33"/>
  <c r="CK516" i="33"/>
  <c r="AX516" i="33"/>
  <c r="BL516" i="33"/>
  <c r="Q516" i="33"/>
  <c r="O516" i="33" l="1"/>
  <c r="M516" i="33"/>
  <c r="L517" i="33"/>
  <c r="L514" i="33"/>
  <c r="L515" i="33"/>
  <c r="L516" i="33"/>
  <c r="M514" i="33" l="1"/>
  <c r="F514" i="33" l="1"/>
  <c r="D514" i="33"/>
  <c r="E514" i="33"/>
  <c r="H519" i="33" l="1"/>
  <c r="H520" i="33" l="1"/>
  <c r="K519" i="33"/>
  <c r="H521" i="33" l="1"/>
  <c r="K520" i="33"/>
  <c r="H522" i="33" l="1"/>
  <c r="K522" i="33" s="1"/>
  <c r="K521" i="33"/>
  <c r="BS519" i="33" l="1"/>
  <c r="BS520" i="33" s="1"/>
  <c r="BH519" i="33"/>
  <c r="BH520" i="33" s="1"/>
  <c r="AZ519" i="33"/>
  <c r="AZ520" i="33" s="1"/>
  <c r="AR519" i="33"/>
  <c r="AR520" i="33" s="1"/>
  <c r="AL519" i="33"/>
  <c r="AL520" i="33" s="1"/>
  <c r="AT519" i="33"/>
  <c r="AT520" i="33" s="1"/>
  <c r="AW519" i="33"/>
  <c r="AW520" i="33" s="1"/>
  <c r="U519" i="33"/>
  <c r="U520" i="33" s="1"/>
  <c r="AS519" i="33"/>
  <c r="AS520" i="33" s="1"/>
  <c r="CK519" i="33"/>
  <c r="CK520" i="33" s="1"/>
  <c r="AN519" i="33"/>
  <c r="AN520" i="33" s="1"/>
  <c r="AG519" i="33"/>
  <c r="AG520" i="33" s="1"/>
  <c r="CF519" i="33"/>
  <c r="CF520" i="33" s="1"/>
  <c r="BB519" i="33"/>
  <c r="BB520" i="33" s="1"/>
  <c r="Z519" i="33"/>
  <c r="Z520" i="33" s="1"/>
  <c r="CD519" i="33"/>
  <c r="CD520" i="33" s="1"/>
  <c r="CA519" i="33"/>
  <c r="CA520" i="33" s="1"/>
  <c r="BQ519" i="33"/>
  <c r="BQ520" i="33" s="1"/>
  <c r="BI519" i="33"/>
  <c r="BI520" i="33" s="1"/>
  <c r="BA519" i="33"/>
  <c r="BA520" i="33" s="1"/>
  <c r="AV519" i="33"/>
  <c r="AV520" i="33" s="1"/>
  <c r="BM519" i="33"/>
  <c r="BM520" i="33" s="1"/>
  <c r="BF519" i="33"/>
  <c r="BF520" i="33" s="1"/>
  <c r="BP519" i="33"/>
  <c r="BP520" i="33" s="1"/>
  <c r="AX519" i="33"/>
  <c r="AX520" i="33" s="1"/>
  <c r="CH519" i="33"/>
  <c r="CH520" i="33" s="1"/>
  <c r="AE519" i="33"/>
  <c r="AE520" i="33" s="1"/>
  <c r="CJ519" i="33"/>
  <c r="CJ520" i="33" s="1"/>
  <c r="BT519" i="33"/>
  <c r="BT520" i="33" s="1"/>
  <c r="S519" i="33"/>
  <c r="S520" i="33" s="1"/>
  <c r="X519" i="33"/>
  <c r="X520" i="33" s="1"/>
  <c r="BD519" i="33"/>
  <c r="BD520" i="33" s="1"/>
  <c r="AU519" i="33"/>
  <c r="AU520" i="33" s="1"/>
  <c r="CL519" i="33"/>
  <c r="CL520" i="33" s="1"/>
  <c r="AD519" i="33"/>
  <c r="AD520" i="33" s="1"/>
  <c r="AH519" i="33"/>
  <c r="AH520" i="33" s="1"/>
  <c r="CR519" i="33"/>
  <c r="CR520" i="33" s="1"/>
  <c r="W519" i="33"/>
  <c r="W520" i="33" s="1"/>
  <c r="CI519" i="33"/>
  <c r="CI520" i="33" s="1"/>
  <c r="BZ519" i="33"/>
  <c r="BZ520" i="33" s="1"/>
  <c r="BR519" i="33"/>
  <c r="BR520" i="33" s="1"/>
  <c r="BJ519" i="33"/>
  <c r="BJ520" i="33" s="1"/>
  <c r="BE519" i="33"/>
  <c r="BE520" i="33" s="1"/>
  <c r="CE519" i="33"/>
  <c r="CE520" i="33" s="1"/>
  <c r="BY519" i="33"/>
  <c r="BY520" i="33" s="1"/>
  <c r="CM519" i="33"/>
  <c r="CM520" i="33" s="1"/>
  <c r="CN519" i="33"/>
  <c r="CN520" i="33" s="1"/>
  <c r="AO519" i="33"/>
  <c r="AO520" i="33" s="1"/>
  <c r="CQ519" i="33"/>
  <c r="CQ520" i="33" s="1"/>
  <c r="CB519" i="33"/>
  <c r="CB520" i="33" s="1"/>
  <c r="BN519" i="33"/>
  <c r="BN520" i="33" s="1"/>
  <c r="V519" i="33"/>
  <c r="V520" i="33" s="1"/>
  <c r="CS519" i="33"/>
  <c r="CS520" i="33" s="1"/>
  <c r="BW519" i="33"/>
  <c r="BW520" i="33" s="1"/>
  <c r="CG519" i="33"/>
  <c r="CG520" i="33" s="1"/>
  <c r="Q519" i="33"/>
  <c r="BG519" i="33"/>
  <c r="BG520" i="33" s="1"/>
  <c r="AP519" i="33"/>
  <c r="AP520" i="33" s="1"/>
  <c r="T519" i="33"/>
  <c r="T520" i="33" s="1"/>
  <c r="BU519" i="33"/>
  <c r="BU520" i="33" s="1"/>
  <c r="BK519" i="33"/>
  <c r="BK520" i="33" s="1"/>
  <c r="AY519" i="33"/>
  <c r="AY520" i="33" s="1"/>
  <c r="AQ519" i="33"/>
  <c r="AQ520" i="33" s="1"/>
  <c r="AI519" i="33"/>
  <c r="AI520" i="33" s="1"/>
  <c r="AC519" i="33"/>
  <c r="AC520" i="33" s="1"/>
  <c r="AB519" i="33"/>
  <c r="AB520" i="33" s="1"/>
  <c r="R519" i="33"/>
  <c r="R520" i="33" s="1"/>
  <c r="AA519" i="33"/>
  <c r="AA520" i="33" s="1"/>
  <c r="AF519" i="33"/>
  <c r="AF520" i="33" s="1"/>
  <c r="CP519" i="33"/>
  <c r="CP520" i="33" s="1"/>
  <c r="AK519" i="33"/>
  <c r="AK520" i="33" s="1"/>
  <c r="BV519" i="33"/>
  <c r="BV520" i="33" s="1"/>
  <c r="AJ519" i="33"/>
  <c r="AJ520" i="33" s="1"/>
  <c r="AM519" i="33"/>
  <c r="AM520" i="33" s="1"/>
  <c r="CC519" i="33"/>
  <c r="CC520" i="33" s="1"/>
  <c r="BO519" i="33"/>
  <c r="BO520" i="33" s="1"/>
  <c r="Y519" i="33"/>
  <c r="Y520" i="33" s="1"/>
  <c r="BX519" i="33"/>
  <c r="BX520" i="33" s="1"/>
  <c r="BC519" i="33"/>
  <c r="BC520" i="33" s="1"/>
  <c r="CO519" i="33"/>
  <c r="CO520" i="33" s="1"/>
  <c r="BL519" i="33"/>
  <c r="BL520" i="33" s="1"/>
  <c r="O519" i="33" l="1"/>
  <c r="Q520" i="33"/>
  <c r="O520" i="33" l="1"/>
  <c r="AD521" i="33" l="1"/>
  <c r="X521" i="33"/>
  <c r="BG521" i="33"/>
  <c r="BZ521" i="33"/>
  <c r="BW521" i="33"/>
  <c r="BA521" i="33"/>
  <c r="AE521" i="33"/>
  <c r="BB521" i="33"/>
  <c r="AM521" i="33"/>
  <c r="CK521" i="33"/>
  <c r="BT521" i="33"/>
  <c r="BS521" i="33"/>
  <c r="CO521" i="33"/>
  <c r="Y521" i="33"/>
  <c r="AN521" i="33"/>
  <c r="AP521" i="33"/>
  <c r="AC521" i="33"/>
  <c r="BV521" i="33"/>
  <c r="BY521" i="33"/>
  <c r="BO521" i="33"/>
  <c r="CI521" i="33"/>
  <c r="BK521" i="33"/>
  <c r="U521" i="33"/>
  <c r="T521" i="33"/>
  <c r="BJ521" i="33"/>
  <c r="CR521" i="33"/>
  <c r="AA521" i="33"/>
  <c r="CN521" i="33"/>
  <c r="CL521" i="33"/>
  <c r="AX521" i="33"/>
  <c r="BX521" i="33"/>
  <c r="BR521" i="33"/>
  <c r="BD521" i="33"/>
  <c r="S521" i="33"/>
  <c r="AR521" i="33"/>
  <c r="BI521" i="33"/>
  <c r="CS521" i="33"/>
  <c r="AB521" i="33"/>
  <c r="BH521" i="33"/>
  <c r="BL521" i="33"/>
  <c r="W521" i="33"/>
  <c r="BP521" i="33"/>
  <c r="CC521" i="33"/>
  <c r="AV521" i="33"/>
  <c r="AK521" i="33"/>
  <c r="AT521" i="33"/>
  <c r="CD521" i="33"/>
  <c r="R521" i="33"/>
  <c r="AZ521" i="33"/>
  <c r="CB521" i="33"/>
  <c r="CQ521" i="33"/>
  <c r="AI521" i="33"/>
  <c r="CF521" i="33"/>
  <c r="BC521" i="33"/>
  <c r="BU521" i="33"/>
  <c r="Z521" i="33"/>
  <c r="AL521" i="33"/>
  <c r="BF521" i="33"/>
  <c r="V521" i="33"/>
  <c r="BE521" i="33"/>
  <c r="AW521" i="33"/>
  <c r="CJ521" i="33"/>
  <c r="CH521" i="33"/>
  <c r="BM521" i="33"/>
  <c r="CA521" i="33"/>
  <c r="CG521" i="33"/>
  <c r="AJ521" i="33"/>
  <c r="AO521" i="33"/>
  <c r="CP521" i="33"/>
  <c r="AH521" i="33"/>
  <c r="CM521" i="33"/>
  <c r="AG521" i="33"/>
  <c r="BQ521" i="33"/>
  <c r="AF521" i="33"/>
  <c r="AS521" i="33"/>
  <c r="AU521" i="33"/>
  <c r="AQ521" i="33"/>
  <c r="BN521" i="33"/>
  <c r="CE521" i="33"/>
  <c r="AY521" i="33"/>
  <c r="Q521" i="33"/>
  <c r="O521" i="33" l="1"/>
  <c r="M521" i="33"/>
  <c r="L520" i="33"/>
  <c r="L522" i="33"/>
  <c r="L521" i="33"/>
  <c r="L519" i="33"/>
  <c r="M519" i="33" l="1"/>
  <c r="F519" i="33" s="1"/>
  <c r="E519" i="33" l="1"/>
  <c r="D519" i="33"/>
  <c r="H524" i="33" l="1"/>
  <c r="H525" i="33" s="1"/>
  <c r="K524" i="33" l="1"/>
  <c r="H526" i="33"/>
  <c r="K525" i="33"/>
  <c r="H527" i="33" l="1"/>
  <c r="K527" i="33" s="1"/>
  <c r="K526" i="33"/>
  <c r="BM524" i="33" l="1"/>
  <c r="BM525" i="33" s="1"/>
  <c r="CA524" i="33"/>
  <c r="CA525" i="33" s="1"/>
  <c r="R524" i="33"/>
  <c r="R525" i="33" s="1"/>
  <c r="BU524" i="33"/>
  <c r="BU525" i="33" s="1"/>
  <c r="CD524" i="33"/>
  <c r="CD525" i="33" s="1"/>
  <c r="BP524" i="33"/>
  <c r="BP525" i="33" s="1"/>
  <c r="BI524" i="33"/>
  <c r="BI525" i="33" s="1"/>
  <c r="BQ524" i="33"/>
  <c r="BQ525" i="33" s="1"/>
  <c r="U524" i="33"/>
  <c r="U525" i="33" s="1"/>
  <c r="BX524" i="33"/>
  <c r="BX525" i="33" s="1"/>
  <c r="AE524" i="33"/>
  <c r="AE525" i="33" s="1"/>
  <c r="CH524" i="33"/>
  <c r="CH525" i="33" s="1"/>
  <c r="BC524" i="33"/>
  <c r="BC525" i="33" s="1"/>
  <c r="AB524" i="33"/>
  <c r="AB525" i="33" s="1"/>
  <c r="AZ524" i="33"/>
  <c r="AZ525" i="33" s="1"/>
  <c r="AH524" i="33"/>
  <c r="AH525" i="33" s="1"/>
  <c r="AM524" i="33"/>
  <c r="AM525" i="33" s="1"/>
  <c r="AC524" i="33"/>
  <c r="AC525" i="33" s="1"/>
  <c r="CG524" i="33"/>
  <c r="CG525" i="33" s="1"/>
  <c r="AS524" i="33"/>
  <c r="AS525" i="33" s="1"/>
  <c r="V524" i="33"/>
  <c r="V525" i="33" s="1"/>
  <c r="AA524" i="33"/>
  <c r="AA525" i="33" s="1"/>
  <c r="CM524" i="33"/>
  <c r="CM525" i="33" s="1"/>
  <c r="CQ524" i="33"/>
  <c r="CQ525" i="33" s="1"/>
  <c r="AR524" i="33"/>
  <c r="AR525" i="33" s="1"/>
  <c r="BR524" i="33"/>
  <c r="BR525" i="33" s="1"/>
  <c r="BZ524" i="33"/>
  <c r="BZ525" i="33" s="1"/>
  <c r="AL524" i="33"/>
  <c r="AL525" i="33" s="1"/>
  <c r="X524" i="33"/>
  <c r="X525" i="33" s="1"/>
  <c r="BL524" i="33"/>
  <c r="BL525" i="33" s="1"/>
  <c r="AW524" i="33"/>
  <c r="AW525" i="33" s="1"/>
  <c r="BJ524" i="33"/>
  <c r="BJ525" i="33" s="1"/>
  <c r="BB524" i="33"/>
  <c r="BB525" i="33" s="1"/>
  <c r="BN524" i="33"/>
  <c r="BN525" i="33" s="1"/>
  <c r="CP524" i="33"/>
  <c r="CP525" i="33" s="1"/>
  <c r="AF524" i="33"/>
  <c r="AF525" i="33" s="1"/>
  <c r="CB524" i="33"/>
  <c r="CB525" i="33" s="1"/>
  <c r="BT524" i="33"/>
  <c r="BT525" i="33" s="1"/>
  <c r="CF524" i="33"/>
  <c r="CF525" i="33" s="1"/>
  <c r="AI524" i="33"/>
  <c r="AI525" i="33" s="1"/>
  <c r="BG524" i="33"/>
  <c r="BG525" i="33" s="1"/>
  <c r="BO524" i="33"/>
  <c r="BO525" i="33" s="1"/>
  <c r="AP524" i="33"/>
  <c r="AP525" i="33" s="1"/>
  <c r="BV524" i="33"/>
  <c r="BV525" i="33" s="1"/>
  <c r="W524" i="33"/>
  <c r="W525" i="33" s="1"/>
  <c r="BF524" i="33"/>
  <c r="BF525" i="33" s="1"/>
  <c r="AO524" i="33"/>
  <c r="AO525" i="33" s="1"/>
  <c r="BW524" i="33"/>
  <c r="BW525" i="33" s="1"/>
  <c r="CS524" i="33"/>
  <c r="CS525" i="33" s="1"/>
  <c r="AK524" i="33"/>
  <c r="AK525" i="33" s="1"/>
  <c r="CN524" i="33"/>
  <c r="CN525" i="33" s="1"/>
  <c r="BY524" i="33"/>
  <c r="BY525" i="33" s="1"/>
  <c r="S524" i="33"/>
  <c r="S525" i="33" s="1"/>
  <c r="CE524" i="33"/>
  <c r="CE525" i="33" s="1"/>
  <c r="AJ524" i="33"/>
  <c r="AJ525" i="33" s="1"/>
  <c r="BS524" i="33"/>
  <c r="BS525" i="33" s="1"/>
  <c r="BK524" i="33"/>
  <c r="BK525" i="33" s="1"/>
  <c r="Z524" i="33"/>
  <c r="Z525" i="33" s="1"/>
  <c r="AY524" i="33"/>
  <c r="AY525" i="33" s="1"/>
  <c r="T524" i="33"/>
  <c r="T525" i="33" s="1"/>
  <c r="AU524" i="33"/>
  <c r="AU525" i="33" s="1"/>
  <c r="CO524" i="33"/>
  <c r="CO525" i="33" s="1"/>
  <c r="Y524" i="33"/>
  <c r="Y525" i="33" s="1"/>
  <c r="AG524" i="33"/>
  <c r="AG525" i="33" s="1"/>
  <c r="BH524" i="33"/>
  <c r="BH525" i="33" s="1"/>
  <c r="CI524" i="33"/>
  <c r="CI525" i="33" s="1"/>
  <c r="CJ524" i="33"/>
  <c r="CJ525" i="33" s="1"/>
  <c r="AD524" i="33"/>
  <c r="AD525" i="33" s="1"/>
  <c r="CR524" i="33"/>
  <c r="CR525" i="33" s="1"/>
  <c r="CC524" i="33"/>
  <c r="CC525" i="33" s="1"/>
  <c r="AX524" i="33"/>
  <c r="AX525" i="33" s="1"/>
  <c r="CL524" i="33"/>
  <c r="CL525" i="33" s="1"/>
  <c r="AT524" i="33"/>
  <c r="AT525" i="33" s="1"/>
  <c r="CK524" i="33"/>
  <c r="CK525" i="33" s="1"/>
  <c r="BD524" i="33"/>
  <c r="BD525" i="33" s="1"/>
  <c r="BE524" i="33"/>
  <c r="BE525" i="33" s="1"/>
  <c r="Q524" i="33"/>
  <c r="AQ524" i="33"/>
  <c r="AQ525" i="33" s="1"/>
  <c r="AN524" i="33"/>
  <c r="AN525" i="33" s="1"/>
  <c r="BA524" i="33"/>
  <c r="BA525" i="33" s="1"/>
  <c r="AV524" i="33"/>
  <c r="AV525" i="33" s="1"/>
  <c r="Q525" i="33" l="1"/>
  <c r="O524" i="33"/>
  <c r="O525" i="33" l="1"/>
  <c r="CA526" i="33" l="1"/>
  <c r="CM526" i="33"/>
  <c r="AM526" i="33"/>
  <c r="V526" i="33"/>
  <c r="AA526" i="33"/>
  <c r="AC526" i="33"/>
  <c r="BU526" i="33"/>
  <c r="AE526" i="33"/>
  <c r="BM526" i="33"/>
  <c r="AS526" i="33"/>
  <c r="U526" i="33"/>
  <c r="AB526" i="33"/>
  <c r="AZ526" i="33"/>
  <c r="CH526" i="33"/>
  <c r="AH526" i="33"/>
  <c r="BX526" i="33"/>
  <c r="BQ526" i="33"/>
  <c r="BI526" i="33"/>
  <c r="BP526" i="33"/>
  <c r="CD526" i="33"/>
  <c r="CG526" i="33"/>
  <c r="R526" i="33"/>
  <c r="BC526" i="33"/>
  <c r="CP526" i="33"/>
  <c r="AG526" i="33"/>
  <c r="CK526" i="33"/>
  <c r="CC526" i="33"/>
  <c r="CI526" i="33"/>
  <c r="AQ526" i="33"/>
  <c r="AR526" i="33"/>
  <c r="AF526" i="33"/>
  <c r="CO526" i="33"/>
  <c r="CQ526" i="33"/>
  <c r="BH526" i="33"/>
  <c r="AT526" i="33"/>
  <c r="AV526" i="33"/>
  <c r="Z526" i="33"/>
  <c r="CR526" i="33"/>
  <c r="BE526" i="33"/>
  <c r="BB526" i="33"/>
  <c r="BJ526" i="33"/>
  <c r="AX526" i="33"/>
  <c r="AW526" i="33"/>
  <c r="AL526" i="33"/>
  <c r="T526" i="33"/>
  <c r="AO526" i="33"/>
  <c r="W526" i="33"/>
  <c r="CL526" i="33"/>
  <c r="CN526" i="33"/>
  <c r="BV526" i="33"/>
  <c r="BO526" i="33"/>
  <c r="BS526" i="33"/>
  <c r="BN526" i="33"/>
  <c r="AK526" i="33"/>
  <c r="AY526" i="33"/>
  <c r="BW526" i="33"/>
  <c r="CE526" i="33"/>
  <c r="BT526" i="33"/>
  <c r="AD526" i="33"/>
  <c r="Y526" i="33"/>
  <c r="S526" i="33"/>
  <c r="BD526" i="33"/>
  <c r="CF526" i="33"/>
  <c r="CJ526" i="33"/>
  <c r="X526" i="33"/>
  <c r="BZ526" i="33"/>
  <c r="BG526" i="33"/>
  <c r="AI526" i="33"/>
  <c r="BK526" i="33"/>
  <c r="BF526" i="33"/>
  <c r="CS526" i="33"/>
  <c r="AN526" i="33"/>
  <c r="AU526" i="33"/>
  <c r="BL526" i="33"/>
  <c r="AJ526" i="33"/>
  <c r="BA526" i="33"/>
  <c r="BR526" i="33"/>
  <c r="BY526" i="33"/>
  <c r="AP526" i="33"/>
  <c r="CB526" i="33"/>
  <c r="Q526" i="33"/>
  <c r="O526" i="33" l="1"/>
  <c r="M526" i="33"/>
  <c r="L524" i="33"/>
  <c r="L527" i="33"/>
  <c r="L525" i="33"/>
  <c r="L526" i="33"/>
  <c r="M524" i="33" l="1"/>
  <c r="F524" i="33" l="1"/>
  <c r="D524" i="33"/>
  <c r="E524" i="33"/>
  <c r="H529" i="33" l="1"/>
  <c r="H530" i="33" l="1"/>
  <c r="K529" i="33"/>
  <c r="H531" i="33" l="1"/>
  <c r="K530" i="33"/>
  <c r="H532" i="33" l="1"/>
  <c r="K532" i="33" s="1"/>
  <c r="K531" i="33"/>
  <c r="AZ529" i="33" l="1"/>
  <c r="AZ530" i="33" s="1"/>
  <c r="BK529" i="33"/>
  <c r="BK530" i="33" s="1"/>
  <c r="CC529" i="33"/>
  <c r="CC530" i="33" s="1"/>
  <c r="BO529" i="33"/>
  <c r="BO530" i="33" s="1"/>
  <c r="BX529" i="33"/>
  <c r="BX530" i="33" s="1"/>
  <c r="CG529" i="33"/>
  <c r="CG530" i="33" s="1"/>
  <c r="CF529" i="33"/>
  <c r="CF530" i="33" s="1"/>
  <c r="Y529" i="33"/>
  <c r="Y530" i="33" s="1"/>
  <c r="BG529" i="33"/>
  <c r="BG530" i="33" s="1"/>
  <c r="BY529" i="33"/>
  <c r="BY530" i="33" s="1"/>
  <c r="BS529" i="33"/>
  <c r="BS530" i="33" s="1"/>
  <c r="AJ529" i="33"/>
  <c r="AJ530" i="33" s="1"/>
  <c r="CB529" i="33"/>
  <c r="CB530" i="33" s="1"/>
  <c r="AO529" i="33"/>
  <c r="AO530" i="33" s="1"/>
  <c r="CS529" i="33"/>
  <c r="CS530" i="33" s="1"/>
  <c r="AS529" i="33"/>
  <c r="AS530" i="33" s="1"/>
  <c r="AY529" i="33"/>
  <c r="AY530" i="33" s="1"/>
  <c r="BQ529" i="33"/>
  <c r="BQ530" i="33" s="1"/>
  <c r="BR529" i="33"/>
  <c r="BR530" i="33" s="1"/>
  <c r="CN529" i="33"/>
  <c r="CN530" i="33" s="1"/>
  <c r="Q529" i="33"/>
  <c r="Q530" i="33" s="1"/>
  <c r="CJ529" i="33"/>
  <c r="CJ530" i="33" s="1"/>
  <c r="U529" i="33"/>
  <c r="U530" i="33" s="1"/>
  <c r="CP529" i="33"/>
  <c r="CP530" i="33" s="1"/>
  <c r="CK529" i="33"/>
  <c r="CK530" i="33" s="1"/>
  <c r="CO529" i="33"/>
  <c r="CO530" i="33" s="1"/>
  <c r="BB529" i="33"/>
  <c r="BB530" i="33" s="1"/>
  <c r="CH529" i="33"/>
  <c r="CH530" i="33" s="1"/>
  <c r="CL529" i="33"/>
  <c r="CL530" i="33" s="1"/>
  <c r="BA529" i="33"/>
  <c r="BA530" i="33" s="1"/>
  <c r="BP529" i="33"/>
  <c r="BP530" i="33" s="1"/>
  <c r="T529" i="33"/>
  <c r="T530" i="33" s="1"/>
  <c r="AR529" i="33"/>
  <c r="AR530" i="33" s="1"/>
  <c r="CQ529" i="33"/>
  <c r="CQ530" i="33" s="1"/>
  <c r="BT529" i="33"/>
  <c r="BT530" i="33" s="1"/>
  <c r="X529" i="33"/>
  <c r="X530" i="33" s="1"/>
  <c r="W529" i="33"/>
  <c r="W530" i="33" s="1"/>
  <c r="CE529" i="33"/>
  <c r="CE530" i="33" s="1"/>
  <c r="AV529" i="33"/>
  <c r="AV530" i="33" s="1"/>
  <c r="R529" i="33"/>
  <c r="R530" i="33" s="1"/>
  <c r="AH529" i="33"/>
  <c r="AH530" i="33" s="1"/>
  <c r="AX529" i="33"/>
  <c r="AX530" i="33" s="1"/>
  <c r="AL529" i="33"/>
  <c r="AL530" i="33" s="1"/>
  <c r="BN529" i="33"/>
  <c r="BN530" i="33" s="1"/>
  <c r="AD529" i="33"/>
  <c r="AD530" i="33" s="1"/>
  <c r="BD529" i="33"/>
  <c r="BD530" i="33" s="1"/>
  <c r="AE529" i="33"/>
  <c r="AE530" i="33" s="1"/>
  <c r="CR529" i="33"/>
  <c r="CR530" i="33" s="1"/>
  <c r="BV529" i="33"/>
  <c r="BV530" i="33" s="1"/>
  <c r="AN529" i="33"/>
  <c r="AN530" i="33" s="1"/>
  <c r="S529" i="33"/>
  <c r="S530" i="33" s="1"/>
  <c r="BU529" i="33"/>
  <c r="BU530" i="33" s="1"/>
  <c r="AA529" i="33"/>
  <c r="AA530" i="33" s="1"/>
  <c r="BW529" i="33"/>
  <c r="BW530" i="33" s="1"/>
  <c r="AW529" i="33"/>
  <c r="AW530" i="33" s="1"/>
  <c r="CI529" i="33"/>
  <c r="CI530" i="33" s="1"/>
  <c r="AC529" i="33"/>
  <c r="AC530" i="33" s="1"/>
  <c r="BE529" i="33"/>
  <c r="BE530" i="33" s="1"/>
  <c r="CA529" i="33"/>
  <c r="CA530" i="33" s="1"/>
  <c r="BC529" i="33"/>
  <c r="BC530" i="33" s="1"/>
  <c r="AF529" i="33"/>
  <c r="AF530" i="33" s="1"/>
  <c r="AB529" i="33"/>
  <c r="AB530" i="33" s="1"/>
  <c r="BF529" i="33"/>
  <c r="BF530" i="33" s="1"/>
  <c r="AI529" i="33"/>
  <c r="AI530" i="33" s="1"/>
  <c r="AT529" i="33"/>
  <c r="AT530" i="33" s="1"/>
  <c r="AQ529" i="33"/>
  <c r="AQ530" i="33" s="1"/>
  <c r="V529" i="33"/>
  <c r="V530" i="33" s="1"/>
  <c r="BJ529" i="33"/>
  <c r="BJ530" i="33" s="1"/>
  <c r="AM529" i="33"/>
  <c r="AM530" i="33" s="1"/>
  <c r="CD529" i="33"/>
  <c r="CD530" i="33" s="1"/>
  <c r="BM529" i="33"/>
  <c r="BM530" i="33" s="1"/>
  <c r="CM529" i="33"/>
  <c r="CM530" i="33" s="1"/>
  <c r="BL529" i="33"/>
  <c r="BL530" i="33" s="1"/>
  <c r="AP529" i="33"/>
  <c r="AP530" i="33" s="1"/>
  <c r="AU529" i="33"/>
  <c r="AU530" i="33" s="1"/>
  <c r="BZ529" i="33"/>
  <c r="BZ530" i="33" s="1"/>
  <c r="BI529" i="33"/>
  <c r="BI530" i="33" s="1"/>
  <c r="BH529" i="33"/>
  <c r="BH530" i="33" s="1"/>
  <c r="AG529" i="33"/>
  <c r="AG530" i="33" s="1"/>
  <c r="Z529" i="33"/>
  <c r="Z530" i="33" s="1"/>
  <c r="AK529" i="33"/>
  <c r="AK530" i="33" s="1"/>
  <c r="O529" i="33" l="1"/>
  <c r="O530" i="33"/>
  <c r="AN531" i="33" s="1"/>
  <c r="CO531" i="33" l="1"/>
  <c r="R531" i="33"/>
  <c r="W531" i="33"/>
  <c r="CL531" i="33"/>
  <c r="T531" i="33"/>
  <c r="BF531" i="33"/>
  <c r="AV531" i="33"/>
  <c r="AW531" i="33"/>
  <c r="BB531" i="33"/>
  <c r="AD531" i="33"/>
  <c r="CE531" i="33"/>
  <c r="AR531" i="33"/>
  <c r="BA531" i="33"/>
  <c r="AU531" i="33"/>
  <c r="BP531" i="33"/>
  <c r="BU531" i="33"/>
  <c r="AA531" i="33"/>
  <c r="CH531" i="33"/>
  <c r="AH531" i="33"/>
  <c r="BJ531" i="33"/>
  <c r="BZ531" i="33"/>
  <c r="BC531" i="33"/>
  <c r="AE531" i="33"/>
  <c r="V531" i="33"/>
  <c r="BD531" i="33"/>
  <c r="CR531" i="33"/>
  <c r="AF531" i="33"/>
  <c r="BL531" i="33"/>
  <c r="BW531" i="33"/>
  <c r="AT531" i="33"/>
  <c r="CI531" i="33"/>
  <c r="AC531" i="33"/>
  <c r="BM531" i="33"/>
  <c r="AG531" i="33"/>
  <c r="BV531" i="33"/>
  <c r="CK531" i="33"/>
  <c r="AM531" i="33"/>
  <c r="AB531" i="33"/>
  <c r="AI531" i="33"/>
  <c r="BI531" i="33"/>
  <c r="BE531" i="33"/>
  <c r="CD531" i="33"/>
  <c r="AQ531" i="33"/>
  <c r="CM531" i="33"/>
  <c r="BK531" i="33"/>
  <c r="CP531" i="33"/>
  <c r="CG531" i="33"/>
  <c r="CJ531" i="33"/>
  <c r="AS531" i="33"/>
  <c r="BX531" i="33"/>
  <c r="CB531" i="33"/>
  <c r="BO531" i="33"/>
  <c r="BQ531" i="33"/>
  <c r="CN531" i="33"/>
  <c r="BG531" i="33"/>
  <c r="BS531" i="33"/>
  <c r="Y531" i="33"/>
  <c r="CF531" i="33"/>
  <c r="BR531" i="33"/>
  <c r="BY531" i="33"/>
  <c r="CC531" i="33"/>
  <c r="AJ531" i="33"/>
  <c r="U531" i="33"/>
  <c r="AO531" i="33"/>
  <c r="CS531" i="33"/>
  <c r="AY531" i="33"/>
  <c r="AZ531" i="33"/>
  <c r="Q531" i="33"/>
  <c r="CQ531" i="33"/>
  <c r="AX531" i="33"/>
  <c r="AK531" i="33"/>
  <c r="X531" i="33"/>
  <c r="AP531" i="33"/>
  <c r="BN531" i="33"/>
  <c r="AL531" i="33"/>
  <c r="CA531" i="33"/>
  <c r="BH531" i="33"/>
  <c r="BT531" i="33"/>
  <c r="Z531" i="33"/>
  <c r="S531" i="33"/>
  <c r="M531" i="33" l="1"/>
  <c r="O531" i="33"/>
  <c r="L529" i="33"/>
  <c r="L532" i="33"/>
  <c r="L530" i="33"/>
  <c r="L531" i="33"/>
  <c r="M529" i="33" l="1"/>
  <c r="F529" i="33" l="1"/>
  <c r="D529" i="33"/>
  <c r="E529" i="33"/>
  <c r="H534" i="33" l="1"/>
  <c r="H535" i="33" l="1"/>
  <c r="K534" i="33"/>
  <c r="H536" i="33" l="1"/>
  <c r="K535" i="33"/>
  <c r="H537" i="33" l="1"/>
  <c r="K537" i="33" s="1"/>
  <c r="K536" i="33"/>
  <c r="BS534" i="33" l="1"/>
  <c r="BS535" i="33" s="1"/>
  <c r="BA534" i="33"/>
  <c r="BA535" i="33" s="1"/>
  <c r="AE534" i="33"/>
  <c r="AE535" i="33" s="1"/>
  <c r="CQ534" i="33"/>
  <c r="CQ535" i="33" s="1"/>
  <c r="BV534" i="33"/>
  <c r="BV535" i="33" s="1"/>
  <c r="AL534" i="33"/>
  <c r="AL535" i="33" s="1"/>
  <c r="CD534" i="33"/>
  <c r="CD535" i="33" s="1"/>
  <c r="AZ534" i="33"/>
  <c r="AZ535" i="33" s="1"/>
  <c r="AS534" i="33"/>
  <c r="AS535" i="33" s="1"/>
  <c r="CO534" i="33"/>
  <c r="CO535" i="33" s="1"/>
  <c r="CF534" i="33"/>
  <c r="CF535" i="33" s="1"/>
  <c r="BW534" i="33"/>
  <c r="BW535" i="33" s="1"/>
  <c r="AI534" i="33"/>
  <c r="AI535" i="33" s="1"/>
  <c r="BU534" i="33"/>
  <c r="BU535" i="33" s="1"/>
  <c r="AU534" i="33"/>
  <c r="AU535" i="33" s="1"/>
  <c r="CH534" i="33"/>
  <c r="CH535" i="33" s="1"/>
  <c r="AF534" i="33"/>
  <c r="AF535" i="33" s="1"/>
  <c r="CB534" i="33"/>
  <c r="CB535" i="33" s="1"/>
  <c r="BF534" i="33"/>
  <c r="BF535" i="33" s="1"/>
  <c r="AN534" i="33"/>
  <c r="AN535" i="33" s="1"/>
  <c r="S534" i="33"/>
  <c r="S535" i="33" s="1"/>
  <c r="CE534" i="33"/>
  <c r="CE535" i="33" s="1"/>
  <c r="BG534" i="33"/>
  <c r="BG535" i="33" s="1"/>
  <c r="W534" i="33"/>
  <c r="W535" i="33" s="1"/>
  <c r="AH534" i="33"/>
  <c r="AH535" i="33" s="1"/>
  <c r="BN534" i="33"/>
  <c r="BN535" i="33" s="1"/>
  <c r="BP534" i="33"/>
  <c r="BP535" i="33" s="1"/>
  <c r="AO534" i="33"/>
  <c r="AO535" i="33" s="1"/>
  <c r="CP534" i="33"/>
  <c r="CP535" i="33" s="1"/>
  <c r="BB534" i="33"/>
  <c r="BB535" i="33" s="1"/>
  <c r="AT534" i="33"/>
  <c r="AT535" i="33" s="1"/>
  <c r="AQ534" i="33"/>
  <c r="AQ535" i="33" s="1"/>
  <c r="AY534" i="33"/>
  <c r="AY535" i="33" s="1"/>
  <c r="BI534" i="33"/>
  <c r="BI535" i="33" s="1"/>
  <c r="CC534" i="33"/>
  <c r="CC535" i="33" s="1"/>
  <c r="CR534" i="33"/>
  <c r="CR535" i="33" s="1"/>
  <c r="AR534" i="33"/>
  <c r="AR535" i="33" s="1"/>
  <c r="BQ534" i="33"/>
  <c r="BQ535" i="33" s="1"/>
  <c r="X534" i="33"/>
  <c r="X535" i="33" s="1"/>
  <c r="Y534" i="33"/>
  <c r="Y535" i="33" s="1"/>
  <c r="CK534" i="33"/>
  <c r="CK535" i="33" s="1"/>
  <c r="BO534" i="33"/>
  <c r="BO535" i="33" s="1"/>
  <c r="AW534" i="33"/>
  <c r="AW535" i="33" s="1"/>
  <c r="AB534" i="33"/>
  <c r="AB535" i="33" s="1"/>
  <c r="CN534" i="33"/>
  <c r="CN535" i="33" s="1"/>
  <c r="CA534" i="33"/>
  <c r="CA535" i="33" s="1"/>
  <c r="AG534" i="33"/>
  <c r="AG535" i="33" s="1"/>
  <c r="BD534" i="33"/>
  <c r="BD535" i="33" s="1"/>
  <c r="CI534" i="33"/>
  <c r="CI535" i="33" s="1"/>
  <c r="AD534" i="33"/>
  <c r="AD535" i="33" s="1"/>
  <c r="BX534" i="33"/>
  <c r="BX535" i="33" s="1"/>
  <c r="AK534" i="33"/>
  <c r="AK535" i="33" s="1"/>
  <c r="R534" i="33"/>
  <c r="R535" i="33" s="1"/>
  <c r="BY534" i="33"/>
  <c r="BY535" i="33" s="1"/>
  <c r="BR534" i="33"/>
  <c r="BR535" i="33" s="1"/>
  <c r="BE534" i="33"/>
  <c r="BE535" i="33" s="1"/>
  <c r="BH534" i="33"/>
  <c r="BH535" i="33" s="1"/>
  <c r="BZ534" i="33"/>
  <c r="BZ535" i="33" s="1"/>
  <c r="V534" i="33"/>
  <c r="V535" i="33" s="1"/>
  <c r="AA534" i="33"/>
  <c r="AA535" i="33" s="1"/>
  <c r="CJ534" i="33"/>
  <c r="CJ535" i="33" s="1"/>
  <c r="AM534" i="33"/>
  <c r="AM535" i="33" s="1"/>
  <c r="U534" i="33"/>
  <c r="U535" i="33" s="1"/>
  <c r="CG534" i="33"/>
  <c r="CG535" i="33" s="1"/>
  <c r="BK534" i="33"/>
  <c r="BK535" i="33" s="1"/>
  <c r="AP534" i="33"/>
  <c r="AP535" i="33" s="1"/>
  <c r="BC534" i="33"/>
  <c r="BC535" i="33" s="1"/>
  <c r="AX534" i="33"/>
  <c r="AX535" i="33" s="1"/>
  <c r="BM534" i="33"/>
  <c r="BM535" i="33" s="1"/>
  <c r="CS534" i="33"/>
  <c r="CS535" i="33" s="1"/>
  <c r="T534" i="33"/>
  <c r="T535" i="33" s="1"/>
  <c r="AV534" i="33"/>
  <c r="AV535" i="33" s="1"/>
  <c r="Z534" i="33"/>
  <c r="Z535" i="33" s="1"/>
  <c r="CL534" i="33"/>
  <c r="CL535" i="33" s="1"/>
  <c r="BT534" i="33"/>
  <c r="BT535" i="33" s="1"/>
  <c r="BL534" i="33"/>
  <c r="BL535" i="33" s="1"/>
  <c r="AJ534" i="33"/>
  <c r="AJ535" i="33" s="1"/>
  <c r="Q534" i="33"/>
  <c r="CM534" i="33"/>
  <c r="CM535" i="33" s="1"/>
  <c r="BJ534" i="33"/>
  <c r="BJ535" i="33" s="1"/>
  <c r="AC534" i="33"/>
  <c r="AC535" i="33" s="1"/>
  <c r="Q535" i="33" l="1"/>
  <c r="O534" i="33"/>
  <c r="O535" i="33" l="1"/>
  <c r="Q536" i="33" s="1"/>
  <c r="AV536" i="33" l="1"/>
  <c r="BB536" i="33"/>
  <c r="CN536" i="33"/>
  <c r="T536" i="33"/>
  <c r="AN536" i="33"/>
  <c r="Z536" i="33"/>
  <c r="Y536" i="33"/>
  <c r="CE536" i="33"/>
  <c r="AR536" i="33"/>
  <c r="X536" i="33"/>
  <c r="CQ536" i="33"/>
  <c r="BF536" i="33"/>
  <c r="CS536" i="33"/>
  <c r="AP536" i="33"/>
  <c r="BA536" i="33"/>
  <c r="BK536" i="33"/>
  <c r="BS536" i="33"/>
  <c r="AL536" i="33"/>
  <c r="AM536" i="33"/>
  <c r="AE536" i="33"/>
  <c r="AD536" i="33"/>
  <c r="CI536" i="33"/>
  <c r="BM536" i="33"/>
  <c r="BX536" i="33"/>
  <c r="BI536" i="33"/>
  <c r="CR536" i="33"/>
  <c r="BW536" i="33"/>
  <c r="AF536" i="33"/>
  <c r="CL536" i="33"/>
  <c r="AZ536" i="33"/>
  <c r="BU536" i="33"/>
  <c r="CP536" i="33"/>
  <c r="CD536" i="33"/>
  <c r="BT536" i="33"/>
  <c r="CF536" i="33"/>
  <c r="BQ536" i="33"/>
  <c r="BZ536" i="33"/>
  <c r="BJ536" i="33"/>
  <c r="BH536" i="33"/>
  <c r="BR536" i="33"/>
  <c r="S536" i="33"/>
  <c r="BC536" i="33"/>
  <c r="BL536" i="33"/>
  <c r="BD536" i="33"/>
  <c r="BV536" i="33"/>
  <c r="AQ536" i="33"/>
  <c r="U536" i="33"/>
  <c r="CJ536" i="33"/>
  <c r="AK536" i="33"/>
  <c r="CM536" i="33"/>
  <c r="BN536" i="33"/>
  <c r="AH536" i="33"/>
  <c r="R536" i="33"/>
  <c r="CC536" i="33"/>
  <c r="CB536" i="33"/>
  <c r="BG536" i="33"/>
  <c r="AS536" i="33"/>
  <c r="AT536" i="33"/>
  <c r="AJ536" i="33"/>
  <c r="AI536" i="33"/>
  <c r="CA536" i="33"/>
  <c r="V536" i="33"/>
  <c r="CG536" i="33"/>
  <c r="AA536" i="33"/>
  <c r="BO536" i="33"/>
  <c r="CH536" i="33"/>
  <c r="CK536" i="33"/>
  <c r="AX536" i="33"/>
  <c r="AB536" i="33"/>
  <c r="AY536" i="33"/>
  <c r="BE536" i="33"/>
  <c r="AW536" i="33"/>
  <c r="AO536" i="33"/>
  <c r="AU536" i="33"/>
  <c r="BY536" i="33"/>
  <c r="W536" i="33"/>
  <c r="AG536" i="33"/>
  <c r="AC536" i="33"/>
  <c r="BP536" i="33"/>
  <c r="CO536" i="33"/>
  <c r="M536" i="33" l="1"/>
  <c r="L535" i="33"/>
  <c r="O536" i="33"/>
  <c r="L534" i="33"/>
  <c r="L537" i="33"/>
  <c r="L536" i="33"/>
  <c r="M534" i="33" l="1"/>
  <c r="F534" i="33" l="1"/>
  <c r="E534" i="33"/>
  <c r="D534" i="33"/>
  <c r="H539" i="33" l="1"/>
  <c r="H540" i="33" l="1"/>
  <c r="K539" i="33"/>
  <c r="H541" i="33" l="1"/>
  <c r="K540" i="33"/>
  <c r="H542" i="33" l="1"/>
  <c r="K542" i="33" s="1"/>
  <c r="K541" i="33"/>
  <c r="CE539" i="33" l="1"/>
  <c r="CE540" i="33" s="1"/>
  <c r="CQ539" i="33"/>
  <c r="CQ540" i="33" s="1"/>
  <c r="CL539" i="33"/>
  <c r="CL540" i="33" s="1"/>
  <c r="BB539" i="33"/>
  <c r="BB540" i="33" s="1"/>
  <c r="S539" i="33"/>
  <c r="S540" i="33" s="1"/>
  <c r="AQ539" i="33"/>
  <c r="AQ540" i="33" s="1"/>
  <c r="R539" i="33"/>
  <c r="R540" i="33" s="1"/>
  <c r="CA539" i="33"/>
  <c r="CA540" i="33" s="1"/>
  <c r="AJ539" i="33"/>
  <c r="AJ540" i="33" s="1"/>
  <c r="BA539" i="33"/>
  <c r="BA540" i="33" s="1"/>
  <c r="V539" i="33"/>
  <c r="V540" i="33" s="1"/>
  <c r="AW539" i="33"/>
  <c r="AW540" i="33" s="1"/>
  <c r="CC539" i="33"/>
  <c r="CC540" i="33" s="1"/>
  <c r="CB539" i="33"/>
  <c r="CB540" i="33" s="1"/>
  <c r="BM539" i="33"/>
  <c r="BM540" i="33" s="1"/>
  <c r="AA539" i="33"/>
  <c r="AA540" i="33" s="1"/>
  <c r="AD539" i="33"/>
  <c r="AD540" i="33" s="1"/>
  <c r="AY539" i="33"/>
  <c r="AY540" i="33" s="1"/>
  <c r="CM539" i="33"/>
  <c r="CM540" i="33" s="1"/>
  <c r="AK539" i="33"/>
  <c r="AK540" i="33" s="1"/>
  <c r="BJ539" i="33"/>
  <c r="BJ540" i="33" s="1"/>
  <c r="BV539" i="33"/>
  <c r="BV540" i="33" s="1"/>
  <c r="CR539" i="33"/>
  <c r="CR540" i="33" s="1"/>
  <c r="BF539" i="33"/>
  <c r="BF540" i="33" s="1"/>
  <c r="BH539" i="33"/>
  <c r="BH540" i="33" s="1"/>
  <c r="BX539" i="33"/>
  <c r="BX540" i="33" s="1"/>
  <c r="BS539" i="33"/>
  <c r="BS540" i="33" s="1"/>
  <c r="BZ539" i="33"/>
  <c r="BZ540" i="33" s="1"/>
  <c r="Z539" i="33"/>
  <c r="Z540" i="33" s="1"/>
  <c r="BK539" i="33"/>
  <c r="BK540" i="33" s="1"/>
  <c r="BT539" i="33"/>
  <c r="BT540" i="33" s="1"/>
  <c r="AR539" i="33"/>
  <c r="AR540" i="33" s="1"/>
  <c r="AF539" i="33"/>
  <c r="AF540" i="33" s="1"/>
  <c r="BQ539" i="33"/>
  <c r="BQ540" i="33" s="1"/>
  <c r="BU539" i="33"/>
  <c r="BU540" i="33" s="1"/>
  <c r="AS539" i="33"/>
  <c r="AS540" i="33" s="1"/>
  <c r="CD539" i="33"/>
  <c r="CD540" i="33" s="1"/>
  <c r="BC539" i="33"/>
  <c r="BC540" i="33" s="1"/>
  <c r="W539" i="33"/>
  <c r="W540" i="33" s="1"/>
  <c r="Y539" i="33"/>
  <c r="Y540" i="33" s="1"/>
  <c r="BD539" i="33"/>
  <c r="BD540" i="33" s="1"/>
  <c r="AX539" i="33"/>
  <c r="AX540" i="33" s="1"/>
  <c r="AU539" i="33"/>
  <c r="AU540" i="33" s="1"/>
  <c r="Q539" i="33"/>
  <c r="BW539" i="33"/>
  <c r="BW540" i="33" s="1"/>
  <c r="AO539" i="33"/>
  <c r="AO540" i="33" s="1"/>
  <c r="CK539" i="33"/>
  <c r="CK540" i="33" s="1"/>
  <c r="BO539" i="33"/>
  <c r="BO540" i="33" s="1"/>
  <c r="AG539" i="33"/>
  <c r="AG540" i="33" s="1"/>
  <c r="AH539" i="33"/>
  <c r="AH540" i="33" s="1"/>
  <c r="AV539" i="33"/>
  <c r="AV540" i="33" s="1"/>
  <c r="AN539" i="33"/>
  <c r="AN540" i="33" s="1"/>
  <c r="BP539" i="33"/>
  <c r="BP540" i="33" s="1"/>
  <c r="AM539" i="33"/>
  <c r="AM540" i="33" s="1"/>
  <c r="AE539" i="33"/>
  <c r="AE540" i="33" s="1"/>
  <c r="BL539" i="33"/>
  <c r="BL540" i="33" s="1"/>
  <c r="AP539" i="33"/>
  <c r="AP540" i="33" s="1"/>
  <c r="BY539" i="33"/>
  <c r="BY540" i="33" s="1"/>
  <c r="AB539" i="33"/>
  <c r="AB540" i="33" s="1"/>
  <c r="CI539" i="33"/>
  <c r="CI540" i="33" s="1"/>
  <c r="AC539" i="33"/>
  <c r="AC540" i="33" s="1"/>
  <c r="AT539" i="33"/>
  <c r="AT540" i="33" s="1"/>
  <c r="T539" i="33"/>
  <c r="T540" i="33" s="1"/>
  <c r="U539" i="33"/>
  <c r="U540" i="33" s="1"/>
  <c r="BE539" i="33"/>
  <c r="BE540" i="33" s="1"/>
  <c r="CF539" i="33"/>
  <c r="CF540" i="33" s="1"/>
  <c r="BN539" i="33"/>
  <c r="BN540" i="33" s="1"/>
  <c r="AI539" i="33"/>
  <c r="AI540" i="33" s="1"/>
  <c r="CO539" i="33"/>
  <c r="CO540" i="33" s="1"/>
  <c r="AL539" i="33"/>
  <c r="AL540" i="33" s="1"/>
  <c r="CP539" i="33"/>
  <c r="CP540" i="33" s="1"/>
  <c r="CS539" i="33"/>
  <c r="CS540" i="33" s="1"/>
  <c r="BG539" i="33"/>
  <c r="BG540" i="33" s="1"/>
  <c r="AZ539" i="33"/>
  <c r="AZ540" i="33" s="1"/>
  <c r="BR539" i="33"/>
  <c r="BR540" i="33" s="1"/>
  <c r="BI539" i="33"/>
  <c r="BI540" i="33" s="1"/>
  <c r="CN539" i="33"/>
  <c r="CN540" i="33" s="1"/>
  <c r="CG539" i="33"/>
  <c r="CG540" i="33" s="1"/>
  <c r="X539" i="33"/>
  <c r="X540" i="33" s="1"/>
  <c r="CJ539" i="33"/>
  <c r="CJ540" i="33" s="1"/>
  <c r="CH539" i="33"/>
  <c r="CH540" i="33" s="1"/>
  <c r="Q540" i="33" l="1"/>
  <c r="O539" i="33"/>
  <c r="O540" i="33" l="1"/>
  <c r="AD541" i="33" l="1"/>
  <c r="BB541" i="33"/>
  <c r="AR541" i="33"/>
  <c r="CC541" i="33"/>
  <c r="S541" i="33"/>
  <c r="BQ541" i="33"/>
  <c r="CL541" i="33"/>
  <c r="AW541" i="33"/>
  <c r="BA541" i="33"/>
  <c r="AJ541" i="33"/>
  <c r="BH541" i="33"/>
  <c r="V541" i="33"/>
  <c r="AA541" i="33"/>
  <c r="BZ541" i="33"/>
  <c r="CM541" i="33"/>
  <c r="CA541" i="33"/>
  <c r="CQ541" i="33"/>
  <c r="R541" i="33"/>
  <c r="BT541" i="33"/>
  <c r="AQ541" i="33"/>
  <c r="BS541" i="33"/>
  <c r="AK541" i="33"/>
  <c r="Z541" i="33"/>
  <c r="CR541" i="33"/>
  <c r="BM541" i="33"/>
  <c r="BJ541" i="33"/>
  <c r="BF541" i="33"/>
  <c r="AY541" i="33"/>
  <c r="BV541" i="33"/>
  <c r="AF541" i="33"/>
  <c r="BX541" i="33"/>
  <c r="CE541" i="33"/>
  <c r="BK541" i="33"/>
  <c r="CB541" i="33"/>
  <c r="AG541" i="33"/>
  <c r="AT541" i="33"/>
  <c r="T541" i="33"/>
  <c r="AC541" i="33"/>
  <c r="BE541" i="33"/>
  <c r="CH541" i="33"/>
  <c r="Y541" i="33"/>
  <c r="BP541" i="33"/>
  <c r="AZ541" i="33"/>
  <c r="CK541" i="33"/>
  <c r="U541" i="33"/>
  <c r="W541" i="33"/>
  <c r="AV541" i="33"/>
  <c r="BL541" i="33"/>
  <c r="AU541" i="33"/>
  <c r="CJ541" i="33"/>
  <c r="AN541" i="33"/>
  <c r="CS541" i="33"/>
  <c r="AM541" i="33"/>
  <c r="BI541" i="33"/>
  <c r="BW541" i="33"/>
  <c r="AO541" i="33"/>
  <c r="AS541" i="33"/>
  <c r="BG541" i="33"/>
  <c r="BR541" i="33"/>
  <c r="BY541" i="33"/>
  <c r="AI541" i="33"/>
  <c r="AH541" i="33"/>
  <c r="CI541" i="33"/>
  <c r="AX541" i="33"/>
  <c r="CG541" i="33"/>
  <c r="BU541" i="33"/>
  <c r="CP541" i="33"/>
  <c r="BC541" i="33"/>
  <c r="CD541" i="33"/>
  <c r="BD541" i="33"/>
  <c r="BN541" i="33"/>
  <c r="CF541" i="33"/>
  <c r="AP541" i="33"/>
  <c r="AB541" i="33"/>
  <c r="X541" i="33"/>
  <c r="BO541" i="33"/>
  <c r="CN541" i="33"/>
  <c r="AE541" i="33"/>
  <c r="AL541" i="33"/>
  <c r="CO541" i="33"/>
  <c r="Q541" i="33"/>
  <c r="O541" i="33" l="1"/>
  <c r="M541" i="33"/>
  <c r="L542" i="33"/>
  <c r="L540" i="33"/>
  <c r="L541" i="33"/>
  <c r="L539" i="33"/>
  <c r="M539" i="33" l="1"/>
  <c r="F539" i="33" s="1"/>
  <c r="E539" i="33" l="1"/>
  <c r="D539" i="33"/>
  <c r="H544" i="33" l="1"/>
  <c r="K544" i="33" s="1"/>
  <c r="H545" i="33" l="1"/>
  <c r="H546" i="33" s="1"/>
  <c r="K545" i="33" l="1"/>
  <c r="H547" i="33"/>
  <c r="K547" i="33" s="1"/>
  <c r="K546" i="33"/>
  <c r="AQ544" i="33" l="1"/>
  <c r="AQ545" i="33" s="1"/>
  <c r="BW544" i="33"/>
  <c r="BW545" i="33" s="1"/>
  <c r="AB544" i="33"/>
  <c r="AB545" i="33" s="1"/>
  <c r="BH544" i="33"/>
  <c r="BH545" i="33" s="1"/>
  <c r="CN544" i="33"/>
  <c r="CN545" i="33" s="1"/>
  <c r="BM544" i="33"/>
  <c r="BM545" i="33" s="1"/>
  <c r="BF544" i="33"/>
  <c r="BF545" i="33" s="1"/>
  <c r="AT544" i="33"/>
  <c r="AT545" i="33" s="1"/>
  <c r="BA544" i="33"/>
  <c r="BA545" i="33" s="1"/>
  <c r="R544" i="33"/>
  <c r="R545" i="33" s="1"/>
  <c r="AH544" i="33"/>
  <c r="AH545" i="33" s="1"/>
  <c r="T544" i="33"/>
  <c r="T545" i="33" s="1"/>
  <c r="AC544" i="33"/>
  <c r="AC545" i="33" s="1"/>
  <c r="AM544" i="33"/>
  <c r="AM545" i="33" s="1"/>
  <c r="BE544" i="33"/>
  <c r="BE545" i="33" s="1"/>
  <c r="BY544" i="33"/>
  <c r="BY545" i="33" s="1"/>
  <c r="AU544" i="33"/>
  <c r="AU545" i="33" s="1"/>
  <c r="CA544" i="33"/>
  <c r="CA545" i="33" s="1"/>
  <c r="AF544" i="33"/>
  <c r="AF545" i="33" s="1"/>
  <c r="BL544" i="33"/>
  <c r="BL545" i="33" s="1"/>
  <c r="CR544" i="33"/>
  <c r="CR545" i="33" s="1"/>
  <c r="BU544" i="33"/>
  <c r="BU545" i="33" s="1"/>
  <c r="BN544" i="33"/>
  <c r="BN545" i="33" s="1"/>
  <c r="BB544" i="33"/>
  <c r="BB545" i="33" s="1"/>
  <c r="BQ544" i="33"/>
  <c r="BQ545" i="33" s="1"/>
  <c r="CO544" i="33"/>
  <c r="CO545" i="33" s="1"/>
  <c r="W544" i="33"/>
  <c r="W545" i="33" s="1"/>
  <c r="CI544" i="33"/>
  <c r="CI545" i="33" s="1"/>
  <c r="BT544" i="33"/>
  <c r="BT545" i="33" s="1"/>
  <c r="CK544" i="33"/>
  <c r="CK545" i="33" s="1"/>
  <c r="BR544" i="33"/>
  <c r="BR545" i="33" s="1"/>
  <c r="CB544" i="33"/>
  <c r="CB545" i="33" s="1"/>
  <c r="CH544" i="33"/>
  <c r="CH545" i="33" s="1"/>
  <c r="BO544" i="33"/>
  <c r="BO545" i="33" s="1"/>
  <c r="AW544" i="33"/>
  <c r="AW545" i="33" s="1"/>
  <c r="AS544" i="33"/>
  <c r="AS545" i="33" s="1"/>
  <c r="BD544" i="33"/>
  <c r="BD545" i="33" s="1"/>
  <c r="AL544" i="33"/>
  <c r="AL545" i="33" s="1"/>
  <c r="S544" i="33"/>
  <c r="S545" i="33" s="1"/>
  <c r="AY544" i="33"/>
  <c r="AY545" i="33" s="1"/>
  <c r="CE544" i="33"/>
  <c r="CE545" i="33" s="1"/>
  <c r="AJ544" i="33"/>
  <c r="AJ545" i="33" s="1"/>
  <c r="BP544" i="33"/>
  <c r="BP545" i="33" s="1"/>
  <c r="Q544" i="33"/>
  <c r="CC544" i="33"/>
  <c r="CC545" i="33" s="1"/>
  <c r="BV544" i="33"/>
  <c r="BV545" i="33" s="1"/>
  <c r="BJ544" i="33"/>
  <c r="BJ545" i="33" s="1"/>
  <c r="CG544" i="33"/>
  <c r="CG545" i="33" s="1"/>
  <c r="BI544" i="33"/>
  <c r="BI545" i="33" s="1"/>
  <c r="BC544" i="33"/>
  <c r="BC545" i="33" s="1"/>
  <c r="AN544" i="33"/>
  <c r="AN545" i="33" s="1"/>
  <c r="Y544" i="33"/>
  <c r="Y545" i="33" s="1"/>
  <c r="CD544" i="33"/>
  <c r="CD545" i="33" s="1"/>
  <c r="U544" i="33"/>
  <c r="U545" i="33" s="1"/>
  <c r="Z544" i="33"/>
  <c r="Z545" i="33" s="1"/>
  <c r="AI544" i="33"/>
  <c r="AI545" i="33" s="1"/>
  <c r="CF544" i="33"/>
  <c r="CF545" i="33" s="1"/>
  <c r="CP544" i="33"/>
  <c r="CP545" i="33" s="1"/>
  <c r="X544" i="33"/>
  <c r="X545" i="33" s="1"/>
  <c r="AX544" i="33"/>
  <c r="AX545" i="33" s="1"/>
  <c r="AA544" i="33"/>
  <c r="AA545" i="33" s="1"/>
  <c r="BG544" i="33"/>
  <c r="BG545" i="33" s="1"/>
  <c r="CM544" i="33"/>
  <c r="CM545" i="33" s="1"/>
  <c r="AR544" i="33"/>
  <c r="AR545" i="33" s="1"/>
  <c r="BX544" i="33"/>
  <c r="BX545" i="33" s="1"/>
  <c r="AG544" i="33"/>
  <c r="AG545" i="33" s="1"/>
  <c r="CS544" i="33"/>
  <c r="CS545" i="33" s="1"/>
  <c r="CL544" i="33"/>
  <c r="CL545" i="33" s="1"/>
  <c r="BZ544" i="33"/>
  <c r="BZ545" i="33" s="1"/>
  <c r="V544" i="33"/>
  <c r="V545" i="33" s="1"/>
  <c r="AE544" i="33"/>
  <c r="AE545" i="33" s="1"/>
  <c r="BK544" i="33"/>
  <c r="BK545" i="33" s="1"/>
  <c r="CQ544" i="33"/>
  <c r="CQ545" i="33" s="1"/>
  <c r="AV544" i="33"/>
  <c r="AV545" i="33" s="1"/>
  <c r="AO544" i="33"/>
  <c r="AO545" i="33" s="1"/>
  <c r="AD544" i="33"/>
  <c r="AD545" i="33" s="1"/>
  <c r="AZ544" i="33"/>
  <c r="AZ545" i="33" s="1"/>
  <c r="AP544" i="33"/>
  <c r="AP545" i="33" s="1"/>
  <c r="BS544" i="33"/>
  <c r="BS545" i="33" s="1"/>
  <c r="CJ544" i="33"/>
  <c r="CJ545" i="33" s="1"/>
  <c r="AK544" i="33"/>
  <c r="AK545" i="33" s="1"/>
  <c r="Q545" i="33" l="1"/>
  <c r="O544" i="33"/>
  <c r="O545" i="33" l="1"/>
  <c r="AI546" i="33" l="1"/>
  <c r="AM546" i="33"/>
  <c r="BT546" i="33"/>
  <c r="BH546" i="33"/>
  <c r="BY546" i="33"/>
  <c r="BM546" i="33"/>
  <c r="CR546" i="33"/>
  <c r="BG546" i="33"/>
  <c r="AO546" i="33"/>
  <c r="AH546" i="33"/>
  <c r="V546" i="33"/>
  <c r="AG546" i="33"/>
  <c r="BW546" i="33"/>
  <c r="BX546" i="33"/>
  <c r="AQ546" i="33"/>
  <c r="BZ546" i="33"/>
  <c r="CL546" i="33"/>
  <c r="CJ546" i="33"/>
  <c r="BC546" i="33"/>
  <c r="BI546" i="33"/>
  <c r="CB546" i="33"/>
  <c r="BB546" i="33"/>
  <c r="BO546" i="33"/>
  <c r="CH546" i="33"/>
  <c r="CC546" i="33"/>
  <c r="AW546" i="33"/>
  <c r="BL546" i="33"/>
  <c r="BF546" i="33"/>
  <c r="BU546" i="33"/>
  <c r="BJ546" i="33"/>
  <c r="W546" i="33"/>
  <c r="AK546" i="33"/>
  <c r="AF546" i="33"/>
  <c r="R546" i="33"/>
  <c r="CM546" i="33"/>
  <c r="AZ546" i="33"/>
  <c r="AC546" i="33"/>
  <c r="AL546" i="33"/>
  <c r="CS546" i="33"/>
  <c r="AB546" i="33"/>
  <c r="BV546" i="33"/>
  <c r="CP546" i="33"/>
  <c r="BK546" i="33"/>
  <c r="CF546" i="33"/>
  <c r="BR546" i="33"/>
  <c r="CN546" i="33"/>
  <c r="X546" i="33"/>
  <c r="AD546" i="33"/>
  <c r="AY546" i="33"/>
  <c r="BP546" i="33"/>
  <c r="AS546" i="33"/>
  <c r="Z546" i="33"/>
  <c r="CK546" i="33"/>
  <c r="T546" i="33"/>
  <c r="AU546" i="33"/>
  <c r="BN546" i="33"/>
  <c r="CQ546" i="33"/>
  <c r="AP546" i="33"/>
  <c r="AA546" i="33"/>
  <c r="AR546" i="33"/>
  <c r="Y546" i="33"/>
  <c r="AN546" i="33"/>
  <c r="CG546" i="33"/>
  <c r="AX546" i="33"/>
  <c r="AJ546" i="33"/>
  <c r="AT546" i="33"/>
  <c r="CE546" i="33"/>
  <c r="U546" i="33"/>
  <c r="CD546" i="33"/>
  <c r="BS546" i="33"/>
  <c r="AE546" i="33"/>
  <c r="CO546" i="33"/>
  <c r="BQ546" i="33"/>
  <c r="BD546" i="33"/>
  <c r="CI546" i="33"/>
  <c r="S546" i="33"/>
  <c r="CA546" i="33"/>
  <c r="BE546" i="33"/>
  <c r="AV546" i="33"/>
  <c r="BA546" i="33"/>
  <c r="Q546" i="33"/>
  <c r="O546" i="33" l="1"/>
  <c r="M546" i="33"/>
  <c r="L544" i="33"/>
  <c r="L547" i="33"/>
  <c r="L545" i="33"/>
  <c r="L546" i="33"/>
  <c r="M544" i="33" l="1"/>
  <c r="F544" i="33" l="1"/>
  <c r="E544" i="33"/>
  <c r="D544" i="33"/>
  <c r="H549" i="33" l="1"/>
  <c r="R498" i="33" l="1"/>
  <c r="H567" i="33"/>
  <c r="G20" i="33"/>
  <c r="H550" i="33"/>
  <c r="K549" i="33"/>
  <c r="B556" i="33" l="1"/>
  <c r="R499" i="33"/>
  <c r="H551" i="33"/>
  <c r="K550" i="33"/>
  <c r="B557" i="33" s="1"/>
  <c r="E567" i="33"/>
  <c r="H568" i="33"/>
  <c r="H569" i="33" s="1"/>
  <c r="H570" i="33" s="1"/>
  <c r="I563" i="33" l="1"/>
  <c r="C21" i="33"/>
  <c r="R500" i="33"/>
  <c r="H552" i="33"/>
  <c r="K551" i="33"/>
  <c r="I562" i="33"/>
  <c r="B21" i="33"/>
  <c r="B558" i="33" l="1"/>
  <c r="I567" i="33"/>
  <c r="R501" i="33"/>
  <c r="K552" i="33"/>
  <c r="U549" i="33" s="1"/>
  <c r="U550" i="33" s="1"/>
  <c r="I568" i="33"/>
  <c r="CQ549" i="33" l="1"/>
  <c r="CQ550" i="33" s="1"/>
  <c r="BH549" i="33"/>
  <c r="BH550" i="33" s="1"/>
  <c r="CR549" i="33"/>
  <c r="CR550" i="33" s="1"/>
  <c r="BR549" i="33"/>
  <c r="BR550" i="33" s="1"/>
  <c r="AS549" i="33"/>
  <c r="AS550" i="33" s="1"/>
  <c r="CO549" i="33"/>
  <c r="CO550" i="33" s="1"/>
  <c r="AT549" i="33"/>
  <c r="AT550" i="33" s="1"/>
  <c r="AU549" i="33"/>
  <c r="AU550" i="33" s="1"/>
  <c r="AC549" i="33"/>
  <c r="AC550" i="33" s="1"/>
  <c r="BF549" i="33"/>
  <c r="BF550" i="33" s="1"/>
  <c r="BI549" i="33"/>
  <c r="BI550" i="33" s="1"/>
  <c r="BY549" i="33"/>
  <c r="BY550" i="33" s="1"/>
  <c r="BA549" i="33"/>
  <c r="BA550" i="33" s="1"/>
  <c r="CF549" i="33"/>
  <c r="CF550" i="33" s="1"/>
  <c r="BW549" i="33"/>
  <c r="BW550" i="33" s="1"/>
  <c r="CA549" i="33"/>
  <c r="CA550" i="33" s="1"/>
  <c r="AX549" i="33"/>
  <c r="AX550" i="33" s="1"/>
  <c r="BE549" i="33"/>
  <c r="BE550" i="33" s="1"/>
  <c r="CK549" i="33"/>
  <c r="CK550" i="33" s="1"/>
  <c r="AZ549" i="33"/>
  <c r="AZ550" i="33" s="1"/>
  <c r="AF549" i="33"/>
  <c r="AF550" i="33" s="1"/>
  <c r="AL549" i="33"/>
  <c r="AL550" i="33" s="1"/>
  <c r="BB549" i="33"/>
  <c r="BB550" i="33" s="1"/>
  <c r="Y549" i="33"/>
  <c r="Y550" i="33" s="1"/>
  <c r="AQ549" i="33"/>
  <c r="AQ550" i="33" s="1"/>
  <c r="AP549" i="33"/>
  <c r="AP550" i="33" s="1"/>
  <c r="CG549" i="33"/>
  <c r="CG550" i="33" s="1"/>
  <c r="B559" i="33"/>
  <c r="DE556" i="33" s="1"/>
  <c r="DE557" i="33" s="1"/>
  <c r="BU549" i="33"/>
  <c r="BU550" i="33" s="1"/>
  <c r="AB549" i="33"/>
  <c r="AB550" i="33" s="1"/>
  <c r="BQ549" i="33"/>
  <c r="BQ550" i="33" s="1"/>
  <c r="CN549" i="33"/>
  <c r="CN550" i="33" s="1"/>
  <c r="CE549" i="33"/>
  <c r="CE550" i="33" s="1"/>
  <c r="AE549" i="33"/>
  <c r="AE550" i="33" s="1"/>
  <c r="BD549" i="33"/>
  <c r="BD550" i="33" s="1"/>
  <c r="CC549" i="33"/>
  <c r="CC550" i="33" s="1"/>
  <c r="AI549" i="33"/>
  <c r="AI550" i="33" s="1"/>
  <c r="BO549" i="33"/>
  <c r="BO550" i="33" s="1"/>
  <c r="AG549" i="33"/>
  <c r="AG550" i="33" s="1"/>
  <c r="AO549" i="33"/>
  <c r="AO550" i="33" s="1"/>
  <c r="BP549" i="33"/>
  <c r="BP550" i="33" s="1"/>
  <c r="AK549" i="33"/>
  <c r="AK550" i="33" s="1"/>
  <c r="AJ549" i="33"/>
  <c r="AJ550" i="33" s="1"/>
  <c r="AY549" i="33"/>
  <c r="AY550" i="33" s="1"/>
  <c r="CB549" i="33"/>
  <c r="CB550" i="33" s="1"/>
  <c r="BV549" i="33"/>
  <c r="BV550" i="33" s="1"/>
  <c r="W549" i="33"/>
  <c r="W550" i="33" s="1"/>
  <c r="BX549" i="33"/>
  <c r="BX550" i="33" s="1"/>
  <c r="CS549" i="33"/>
  <c r="CS550" i="33" s="1"/>
  <c r="CD549" i="33"/>
  <c r="CD550" i="33" s="1"/>
  <c r="Z549" i="33"/>
  <c r="Z550" i="33" s="1"/>
  <c r="CM549" i="33"/>
  <c r="CM550" i="33" s="1"/>
  <c r="BZ549" i="33"/>
  <c r="BZ550" i="33" s="1"/>
  <c r="CI549" i="33"/>
  <c r="CI550" i="33" s="1"/>
  <c r="BJ549" i="33"/>
  <c r="BJ550" i="33" s="1"/>
  <c r="S549" i="33"/>
  <c r="S550" i="33" s="1"/>
  <c r="BC549" i="33"/>
  <c r="BC550" i="33" s="1"/>
  <c r="CP549" i="33"/>
  <c r="CP550" i="33" s="1"/>
  <c r="BN549" i="33"/>
  <c r="BN550" i="33" s="1"/>
  <c r="AN549" i="33"/>
  <c r="AN550" i="33" s="1"/>
  <c r="AW549" i="33"/>
  <c r="AW550" i="33" s="1"/>
  <c r="AH549" i="33"/>
  <c r="AH550" i="33" s="1"/>
  <c r="BM549" i="33"/>
  <c r="BM550" i="33" s="1"/>
  <c r="R549" i="33"/>
  <c r="R550" i="33" s="1"/>
  <c r="Q549" i="33"/>
  <c r="BK549" i="33"/>
  <c r="BK550" i="33" s="1"/>
  <c r="AV549" i="33"/>
  <c r="AV550" i="33" s="1"/>
  <c r="BG549" i="33"/>
  <c r="BG550" i="33" s="1"/>
  <c r="X549" i="33"/>
  <c r="X550" i="33" s="1"/>
  <c r="CH549" i="33"/>
  <c r="CH550" i="33" s="1"/>
  <c r="AA549" i="33"/>
  <c r="AA550" i="33" s="1"/>
  <c r="BT549" i="33"/>
  <c r="BT550" i="33" s="1"/>
  <c r="T549" i="33"/>
  <c r="T550" i="33" s="1"/>
  <c r="CL549" i="33"/>
  <c r="CL550" i="33" s="1"/>
  <c r="AR549" i="33"/>
  <c r="AR550" i="33" s="1"/>
  <c r="AD549" i="33"/>
  <c r="AD550" i="33" s="1"/>
  <c r="BL549" i="33"/>
  <c r="BL550" i="33" s="1"/>
  <c r="I572" i="33"/>
  <c r="I573" i="33"/>
  <c r="V549" i="33"/>
  <c r="V550" i="33" s="1"/>
  <c r="CJ549" i="33"/>
  <c r="CJ550" i="33" s="1"/>
  <c r="BS549" i="33"/>
  <c r="BS550" i="33" s="1"/>
  <c r="AM549" i="33"/>
  <c r="AM550" i="33" s="1"/>
  <c r="D21" i="33"/>
  <c r="I564" i="33"/>
  <c r="AR556" i="33" l="1"/>
  <c r="AR557" i="33" s="1"/>
  <c r="AE556" i="33"/>
  <c r="AE557" i="33" s="1"/>
  <c r="BU556" i="33"/>
  <c r="BU557" i="33" s="1"/>
  <c r="BD556" i="33"/>
  <c r="BD557" i="33" s="1"/>
  <c r="AG556" i="33"/>
  <c r="AG557" i="33" s="1"/>
  <c r="CG556" i="33"/>
  <c r="CG557" i="33" s="1"/>
  <c r="BP556" i="33"/>
  <c r="BP557" i="33" s="1"/>
  <c r="BB556" i="33"/>
  <c r="BB557" i="33" s="1"/>
  <c r="CT556" i="33"/>
  <c r="CT557" i="33" s="1"/>
  <c r="CR556" i="33"/>
  <c r="CR557" i="33" s="1"/>
  <c r="BG556" i="33"/>
  <c r="BG557" i="33" s="1"/>
  <c r="AK556" i="33"/>
  <c r="AK557" i="33" s="1"/>
  <c r="CM556" i="33"/>
  <c r="CM557" i="33" s="1"/>
  <c r="CU556" i="33"/>
  <c r="CU557" i="33" s="1"/>
  <c r="BJ556" i="33"/>
  <c r="BJ557" i="33" s="1"/>
  <c r="AM556" i="33"/>
  <c r="AM557" i="33" s="1"/>
  <c r="AN556" i="33"/>
  <c r="AN557" i="33" s="1"/>
  <c r="AJ556" i="33"/>
  <c r="AJ557" i="33" s="1"/>
  <c r="BQ556" i="33"/>
  <c r="BQ557" i="33" s="1"/>
  <c r="CK556" i="33"/>
  <c r="CK557" i="33" s="1"/>
  <c r="BF556" i="33"/>
  <c r="BF557" i="33" s="1"/>
  <c r="BZ556" i="33"/>
  <c r="BZ557" i="33" s="1"/>
  <c r="BC556" i="33"/>
  <c r="BC557" i="33" s="1"/>
  <c r="CX556" i="33"/>
  <c r="CX557" i="33" s="1"/>
  <c r="CI556" i="33"/>
  <c r="CI557" i="33" s="1"/>
  <c r="BS556" i="33"/>
  <c r="BS557" i="33" s="1"/>
  <c r="AI556" i="33"/>
  <c r="AI557" i="33" s="1"/>
  <c r="BY556" i="33"/>
  <c r="BY557" i="33" s="1"/>
  <c r="AF556" i="33"/>
  <c r="AF557" i="33" s="1"/>
  <c r="BM556" i="33"/>
  <c r="BM557" i="33" s="1"/>
  <c r="AL556" i="33"/>
  <c r="AL557" i="33" s="1"/>
  <c r="BN556" i="33"/>
  <c r="BN557" i="33" s="1"/>
  <c r="CZ556" i="33"/>
  <c r="CZ557" i="33" s="1"/>
  <c r="AW556" i="33"/>
  <c r="AW557" i="33" s="1"/>
  <c r="CF556" i="33"/>
  <c r="CF557" i="33" s="1"/>
  <c r="AU556" i="33"/>
  <c r="AU557" i="33" s="1"/>
  <c r="BV556" i="33"/>
  <c r="BV557" i="33" s="1"/>
  <c r="AZ556" i="33"/>
  <c r="AZ557" i="33" s="1"/>
  <c r="BA556" i="33"/>
  <c r="BA557" i="33" s="1"/>
  <c r="BT556" i="33"/>
  <c r="BT557" i="33" s="1"/>
  <c r="I577" i="33"/>
  <c r="BK556" i="33"/>
  <c r="BK557" i="33" s="1"/>
  <c r="CD556" i="33"/>
  <c r="CD557" i="33" s="1"/>
  <c r="BL556" i="33"/>
  <c r="BL557" i="33" s="1"/>
  <c r="CP556" i="33"/>
  <c r="CP557" i="33" s="1"/>
  <c r="I569" i="33"/>
  <c r="AV556" i="33"/>
  <c r="AV557" i="33" s="1"/>
  <c r="CL556" i="33"/>
  <c r="CL557" i="33" s="1"/>
  <c r="BW556" i="33"/>
  <c r="BW557" i="33" s="1"/>
  <c r="AO556" i="33"/>
  <c r="AO557" i="33" s="1"/>
  <c r="AT556" i="33"/>
  <c r="AT557" i="33" s="1"/>
  <c r="CO556" i="33"/>
  <c r="CO557" i="33" s="1"/>
  <c r="AQ556" i="33"/>
  <c r="AQ557" i="33" s="1"/>
  <c r="CH556" i="33"/>
  <c r="CH557" i="33" s="1"/>
  <c r="DA556" i="33"/>
  <c r="DA557" i="33" s="1"/>
  <c r="I565" i="33"/>
  <c r="E21" i="33"/>
  <c r="DD556" i="33"/>
  <c r="DD557" i="33" s="1"/>
  <c r="DF556" i="33"/>
  <c r="DF557" i="33" s="1"/>
  <c r="DC556" i="33"/>
  <c r="DC557" i="33" s="1"/>
  <c r="DB556" i="33"/>
  <c r="DB557" i="33" s="1"/>
  <c r="BR556" i="33"/>
  <c r="BR557" i="33" s="1"/>
  <c r="AP556" i="33"/>
  <c r="AP557" i="33" s="1"/>
  <c r="CW556" i="33"/>
  <c r="CW557" i="33" s="1"/>
  <c r="CY556" i="33"/>
  <c r="CY557" i="33" s="1"/>
  <c r="BI556" i="33"/>
  <c r="BI557" i="33" s="1"/>
  <c r="AY556" i="33"/>
  <c r="AY557" i="33" s="1"/>
  <c r="CJ556" i="33"/>
  <c r="CJ557" i="33" s="1"/>
  <c r="CE556" i="33"/>
  <c r="CE557" i="33" s="1"/>
  <c r="CN556" i="33"/>
  <c r="CN557" i="33" s="1"/>
  <c r="AS556" i="33"/>
  <c r="AS557" i="33" s="1"/>
  <c r="O549" i="33"/>
  <c r="Q550" i="33"/>
  <c r="CB556" i="33"/>
  <c r="CB557" i="33" s="1"/>
  <c r="AX556" i="33"/>
  <c r="AX557" i="33" s="1"/>
  <c r="CA556" i="33"/>
  <c r="CA557" i="33" s="1"/>
  <c r="DG556" i="33"/>
  <c r="DG557" i="33" s="1"/>
  <c r="CS556" i="33"/>
  <c r="CS557" i="33" s="1"/>
  <c r="AH556" i="33"/>
  <c r="AH557" i="33" s="1"/>
  <c r="BO556" i="33"/>
  <c r="BO557" i="33" s="1"/>
  <c r="BX556" i="33"/>
  <c r="BX557" i="33" s="1"/>
  <c r="CV556" i="33"/>
  <c r="CV557" i="33" s="1"/>
  <c r="CC556" i="33"/>
  <c r="CC557" i="33" s="1"/>
  <c r="BE556" i="33"/>
  <c r="BE557" i="33" s="1"/>
  <c r="CQ556" i="33"/>
  <c r="CQ557" i="33" s="1"/>
  <c r="BH556" i="33"/>
  <c r="BH557" i="33" s="1"/>
  <c r="I578" i="33"/>
  <c r="O550" i="33" l="1"/>
  <c r="I574" i="33"/>
  <c r="I570" i="33"/>
  <c r="AC556" i="33"/>
  <c r="I582" i="33"/>
  <c r="AC557" i="33"/>
  <c r="AO558" i="33" s="1"/>
  <c r="I583" i="33"/>
  <c r="BR558" i="33" l="1"/>
  <c r="BE558" i="33"/>
  <c r="CS558" i="33"/>
  <c r="AY558" i="33"/>
  <c r="AX558" i="33"/>
  <c r="CE558" i="33"/>
  <c r="CB558" i="33"/>
  <c r="CH558" i="33"/>
  <c r="CC558" i="33"/>
  <c r="AE558" i="33"/>
  <c r="BW558" i="33"/>
  <c r="BL558" i="33"/>
  <c r="AT558" i="33"/>
  <c r="CN558" i="33"/>
  <c r="BH558" i="33"/>
  <c r="CV558" i="33"/>
  <c r="DG558" i="33"/>
  <c r="AV558" i="33"/>
  <c r="CL558" i="33"/>
  <c r="BO558" i="33"/>
  <c r="CD558" i="33"/>
  <c r="AS558" i="33"/>
  <c r="CP558" i="33"/>
  <c r="CO558" i="33"/>
  <c r="CW558" i="33"/>
  <c r="CJ558" i="33"/>
  <c r="DB558" i="33"/>
  <c r="BI558" i="33"/>
  <c r="AH558" i="33"/>
  <c r="DD558" i="33"/>
  <c r="BK558" i="33"/>
  <c r="I587" i="33"/>
  <c r="I579" i="33"/>
  <c r="I588" i="33"/>
  <c r="DA558" i="33"/>
  <c r="CY558" i="33"/>
  <c r="CQ558" i="33"/>
  <c r="U551" i="33"/>
  <c r="BR551" i="33"/>
  <c r="BA551" i="33"/>
  <c r="CF551" i="33"/>
  <c r="BY551" i="33"/>
  <c r="BF551" i="33"/>
  <c r="BI551" i="33"/>
  <c r="BH551" i="33"/>
  <c r="AT551" i="33"/>
  <c r="AU551" i="33"/>
  <c r="AS551" i="33"/>
  <c r="CQ551" i="33"/>
  <c r="CR551" i="33"/>
  <c r="CO551" i="33"/>
  <c r="AC551" i="33"/>
  <c r="BB551" i="33"/>
  <c r="W551" i="33"/>
  <c r="CA551" i="33"/>
  <c r="AH551" i="33"/>
  <c r="CS551" i="33"/>
  <c r="BZ551" i="33"/>
  <c r="S551" i="33"/>
  <c r="BN551" i="33"/>
  <c r="X551" i="33"/>
  <c r="CD551" i="33"/>
  <c r="AW551" i="33"/>
  <c r="AI551" i="33"/>
  <c r="CG551" i="33"/>
  <c r="CC551" i="33"/>
  <c r="BW551" i="33"/>
  <c r="BD551" i="33"/>
  <c r="BE551" i="33"/>
  <c r="AB551" i="33"/>
  <c r="CJ551" i="33"/>
  <c r="AX551" i="33"/>
  <c r="AG551" i="33"/>
  <c r="BL551" i="33"/>
  <c r="V551" i="33"/>
  <c r="AZ551" i="33"/>
  <c r="BP551" i="33"/>
  <c r="BU551" i="33"/>
  <c r="BX551" i="33"/>
  <c r="CH551" i="33"/>
  <c r="CP551" i="33"/>
  <c r="AL551" i="33"/>
  <c r="Z551" i="33"/>
  <c r="BV551" i="33"/>
  <c r="BM551" i="33"/>
  <c r="BG551" i="33"/>
  <c r="BO551" i="33"/>
  <c r="AE551" i="33"/>
  <c r="BS551" i="33"/>
  <c r="AR551" i="33"/>
  <c r="CB551" i="33"/>
  <c r="CL551" i="33"/>
  <c r="AD551" i="33"/>
  <c r="CE551" i="33"/>
  <c r="AO551" i="33"/>
  <c r="CN551" i="33"/>
  <c r="Y551" i="33"/>
  <c r="AF551" i="33"/>
  <c r="T551" i="33"/>
  <c r="AP551" i="33"/>
  <c r="BQ551" i="33"/>
  <c r="AJ551" i="33"/>
  <c r="AN551" i="33"/>
  <c r="AK551" i="33"/>
  <c r="AQ551" i="33"/>
  <c r="BT551" i="33"/>
  <c r="BC551" i="33"/>
  <c r="AM551" i="33"/>
  <c r="CM551" i="33"/>
  <c r="AV551" i="33"/>
  <c r="CK551" i="33"/>
  <c r="BK551" i="33"/>
  <c r="AA551" i="33"/>
  <c r="AY551" i="33"/>
  <c r="CI551" i="33"/>
  <c r="BJ551" i="33"/>
  <c r="R551" i="33"/>
  <c r="DE558" i="33"/>
  <c r="BM558" i="33"/>
  <c r="CF558" i="33"/>
  <c r="BA558" i="33"/>
  <c r="CR558" i="33"/>
  <c r="BJ558" i="33"/>
  <c r="AW558" i="33"/>
  <c r="BU558" i="33"/>
  <c r="AK558" i="33"/>
  <c r="BV558" i="33"/>
  <c r="AL558" i="33"/>
  <c r="CU558" i="33"/>
  <c r="BF558" i="33"/>
  <c r="AI558" i="33"/>
  <c r="AG558" i="33"/>
  <c r="BP558" i="33"/>
  <c r="BT558" i="33"/>
  <c r="CX558" i="33"/>
  <c r="AJ558" i="33"/>
  <c r="AF558" i="33"/>
  <c r="BC558" i="33"/>
  <c r="BS558" i="33"/>
  <c r="BD558" i="33"/>
  <c r="BG558" i="33"/>
  <c r="CM558" i="33"/>
  <c r="AU558" i="33"/>
  <c r="AN558" i="33"/>
  <c r="CK558" i="33"/>
  <c r="BQ558" i="33"/>
  <c r="CI558" i="33"/>
  <c r="CZ558" i="33"/>
  <c r="CT558" i="33"/>
  <c r="BN558" i="33"/>
  <c r="AZ558" i="33"/>
  <c r="BZ558" i="33"/>
  <c r="CG558" i="33"/>
  <c r="AR558" i="33"/>
  <c r="AM558" i="33"/>
  <c r="BY558" i="33"/>
  <c r="BB558" i="33"/>
  <c r="BX558" i="33"/>
  <c r="DC558" i="33"/>
  <c r="AQ558" i="33"/>
  <c r="CA558" i="33"/>
  <c r="DF558" i="33"/>
  <c r="I575" i="33"/>
  <c r="AP558" i="33"/>
  <c r="Q551" i="33"/>
  <c r="D557" i="33" l="1"/>
  <c r="L563" i="33" s="1"/>
  <c r="D556" i="33"/>
  <c r="L562" i="33" s="1"/>
  <c r="D559" i="33"/>
  <c r="L565" i="33" s="1"/>
  <c r="D558" i="33"/>
  <c r="L564" i="33" s="1"/>
  <c r="I584" i="33"/>
  <c r="F558" i="33"/>
  <c r="I592" i="33"/>
  <c r="AC558" i="33"/>
  <c r="O551" i="33"/>
  <c r="M551" i="33"/>
  <c r="L549" i="33"/>
  <c r="L552" i="33"/>
  <c r="P501" i="33" s="1"/>
  <c r="T501" i="33" s="1"/>
  <c r="L551" i="33"/>
  <c r="P500" i="33" s="1"/>
  <c r="T500" i="33" s="1"/>
  <c r="L550" i="33"/>
  <c r="P499" i="33" s="1"/>
  <c r="T499" i="33" s="1"/>
  <c r="I580" i="33"/>
  <c r="I593" i="33"/>
  <c r="F556" i="33" l="1"/>
  <c r="H21" i="33" s="1"/>
  <c r="I597" i="33"/>
  <c r="P498" i="33"/>
  <c r="T498" i="33" s="1"/>
  <c r="V498" i="33" s="1" a="1"/>
  <c r="M549" i="33"/>
  <c r="F21" i="33"/>
  <c r="M564" i="33"/>
  <c r="I585" i="33"/>
  <c r="I598" i="33"/>
  <c r="I589" i="33"/>
  <c r="I594" i="33" l="1"/>
  <c r="F549" i="33"/>
  <c r="D549" i="33"/>
  <c r="E549" i="33"/>
  <c r="I603" i="33"/>
  <c r="V498" i="33"/>
  <c r="V499" i="33"/>
  <c r="V501" i="33"/>
  <c r="V500" i="33"/>
  <c r="I602" i="33"/>
  <c r="I590" i="33"/>
  <c r="X498" i="33" l="1" a="1"/>
  <c r="Y498" i="33" s="1"/>
  <c r="I556" i="33" s="1"/>
  <c r="I608" i="33"/>
  <c r="I595" i="33"/>
  <c r="I607" i="33"/>
  <c r="I599" i="33"/>
  <c r="AA500" i="33" l="1"/>
  <c r="K558" i="33" s="1"/>
  <c r="Z501" i="33"/>
  <c r="J559" i="33" s="1"/>
  <c r="X501" i="33"/>
  <c r="H559" i="33" s="1"/>
  <c r="X499" i="33"/>
  <c r="H557" i="33" s="1"/>
  <c r="Z498" i="33"/>
  <c r="J556" i="33" s="1"/>
  <c r="X498" i="33"/>
  <c r="H556" i="33" s="1"/>
  <c r="Y500" i="33"/>
  <c r="I558" i="33" s="1"/>
  <c r="Z500" i="33"/>
  <c r="J558" i="33" s="1"/>
  <c r="AA498" i="33"/>
  <c r="K556" i="33" s="1"/>
  <c r="Z499" i="33"/>
  <c r="J557" i="33" s="1"/>
  <c r="X500" i="33"/>
  <c r="H558" i="33" s="1"/>
  <c r="Y501" i="33"/>
  <c r="I559" i="33" s="1"/>
  <c r="AA501" i="33"/>
  <c r="K559" i="33" s="1"/>
  <c r="Y499" i="33"/>
  <c r="I557" i="33" s="1"/>
  <c r="AA499" i="33"/>
  <c r="K557" i="33" s="1"/>
  <c r="I604" i="33"/>
  <c r="I600" i="33"/>
  <c r="M556" i="33" l="1" a="1"/>
  <c r="M558" i="33" s="1"/>
  <c r="I609" i="33"/>
  <c r="I605" i="33"/>
  <c r="M557" i="33" l="1"/>
  <c r="M556" i="33"/>
  <c r="M559" i="33"/>
  <c r="I610" i="33"/>
  <c r="N558" i="33" l="1"/>
  <c r="N559" i="33"/>
  <c r="N556" i="33"/>
  <c r="N557" i="33"/>
  <c r="J562" i="33" l="1"/>
  <c r="J567" i="33" s="1"/>
  <c r="J565" i="33"/>
  <c r="J570" i="33" s="1"/>
  <c r="J563" i="33"/>
  <c r="K563" i="33" s="1"/>
  <c r="J564" i="33"/>
  <c r="J569" i="33" s="1"/>
  <c r="K562" i="33" l="1"/>
  <c r="K565" i="33"/>
  <c r="J568" i="33"/>
  <c r="M562" i="33"/>
  <c r="K564" i="33"/>
  <c r="J572" i="33"/>
  <c r="K567" i="33"/>
  <c r="J575" i="33"/>
  <c r="K570" i="33"/>
  <c r="J573" i="33"/>
  <c r="K568" i="33"/>
  <c r="J574" i="33"/>
  <c r="K569" i="33"/>
  <c r="J577" i="33" l="1"/>
  <c r="J580" i="33"/>
  <c r="J579" i="33"/>
  <c r="J578" i="33"/>
  <c r="R567" i="33"/>
  <c r="R568" i="33" s="1"/>
  <c r="Z567" i="33"/>
  <c r="Z568" i="33" s="1"/>
  <c r="AH567" i="33"/>
  <c r="AH568" i="33" s="1"/>
  <c r="AP567" i="33"/>
  <c r="AP568" i="33" s="1"/>
  <c r="AX567" i="33"/>
  <c r="AX568" i="33" s="1"/>
  <c r="BF567" i="33"/>
  <c r="BF568" i="33" s="1"/>
  <c r="BN567" i="33"/>
  <c r="BN568" i="33" s="1"/>
  <c r="BV567" i="33"/>
  <c r="BV568" i="33" s="1"/>
  <c r="CD567" i="33"/>
  <c r="CD568" i="33" s="1"/>
  <c r="CL567" i="33"/>
  <c r="CL568" i="33" s="1"/>
  <c r="S567" i="33"/>
  <c r="S568" i="33" s="1"/>
  <c r="AA567" i="33"/>
  <c r="AA568" i="33" s="1"/>
  <c r="AI567" i="33"/>
  <c r="AI568" i="33" s="1"/>
  <c r="AQ567" i="33"/>
  <c r="AQ568" i="33" s="1"/>
  <c r="AY567" i="33"/>
  <c r="AY568" i="33" s="1"/>
  <c r="BG567" i="33"/>
  <c r="BG568" i="33" s="1"/>
  <c r="BO567" i="33"/>
  <c r="BO568" i="33" s="1"/>
  <c r="BW567" i="33"/>
  <c r="BW568" i="33" s="1"/>
  <c r="CE567" i="33"/>
  <c r="CE568" i="33" s="1"/>
  <c r="CM567" i="33"/>
  <c r="CM568" i="33" s="1"/>
  <c r="T567" i="33"/>
  <c r="T568" i="33" s="1"/>
  <c r="AB567" i="33"/>
  <c r="AB568" i="33" s="1"/>
  <c r="AJ567" i="33"/>
  <c r="AJ568" i="33" s="1"/>
  <c r="AR567" i="33"/>
  <c r="AR568" i="33" s="1"/>
  <c r="AZ567" i="33"/>
  <c r="AZ568" i="33" s="1"/>
  <c r="BH567" i="33"/>
  <c r="BH568" i="33" s="1"/>
  <c r="BP567" i="33"/>
  <c r="BP568" i="33" s="1"/>
  <c r="BX567" i="33"/>
  <c r="BX568" i="33" s="1"/>
  <c r="CF567" i="33"/>
  <c r="CF568" i="33" s="1"/>
  <c r="CN567" i="33"/>
  <c r="CN568" i="33" s="1"/>
  <c r="W567" i="33"/>
  <c r="W568" i="33" s="1"/>
  <c r="AE567" i="33"/>
  <c r="AE568" i="33" s="1"/>
  <c r="AM567" i="33"/>
  <c r="AM568" i="33" s="1"/>
  <c r="AU567" i="33"/>
  <c r="AU568" i="33" s="1"/>
  <c r="BC567" i="33"/>
  <c r="BC568" i="33" s="1"/>
  <c r="BK567" i="33"/>
  <c r="BK568" i="33" s="1"/>
  <c r="BS567" i="33"/>
  <c r="BS568" i="33" s="1"/>
  <c r="CA567" i="33"/>
  <c r="CA568" i="33" s="1"/>
  <c r="CI567" i="33"/>
  <c r="CI568" i="33" s="1"/>
  <c r="CQ567" i="33"/>
  <c r="CQ568" i="33" s="1"/>
  <c r="AD567" i="33"/>
  <c r="AD568" i="33" s="1"/>
  <c r="AT567" i="33"/>
  <c r="AT568" i="33" s="1"/>
  <c r="BJ567" i="33"/>
  <c r="BJ568" i="33" s="1"/>
  <c r="BZ567" i="33"/>
  <c r="BZ568" i="33" s="1"/>
  <c r="CP567" i="33"/>
  <c r="CP568" i="33" s="1"/>
  <c r="AF567" i="33"/>
  <c r="AF568" i="33" s="1"/>
  <c r="AV567" i="33"/>
  <c r="AV568" i="33" s="1"/>
  <c r="BL567" i="33"/>
  <c r="BL568" i="33" s="1"/>
  <c r="CB567" i="33"/>
  <c r="CB568" i="33" s="1"/>
  <c r="CR567" i="33"/>
  <c r="CR568" i="33" s="1"/>
  <c r="Q567" i="33"/>
  <c r="AG567" i="33"/>
  <c r="AG568" i="33" s="1"/>
  <c r="AW567" i="33"/>
  <c r="AW568" i="33" s="1"/>
  <c r="BM567" i="33"/>
  <c r="BM568" i="33" s="1"/>
  <c r="CC567" i="33"/>
  <c r="CC568" i="33" s="1"/>
  <c r="CS567" i="33"/>
  <c r="CS568" i="33" s="1"/>
  <c r="X567" i="33"/>
  <c r="X568" i="33" s="1"/>
  <c r="AN567" i="33"/>
  <c r="AN568" i="33" s="1"/>
  <c r="BD567" i="33"/>
  <c r="BD568" i="33" s="1"/>
  <c r="BT567" i="33"/>
  <c r="BT568" i="33" s="1"/>
  <c r="CJ567" i="33"/>
  <c r="CJ568" i="33" s="1"/>
  <c r="AL567" i="33"/>
  <c r="AL568" i="33" s="1"/>
  <c r="BR567" i="33"/>
  <c r="BR568" i="33" s="1"/>
  <c r="AO567" i="33"/>
  <c r="AO568" i="33" s="1"/>
  <c r="BU567" i="33"/>
  <c r="BU568" i="33" s="1"/>
  <c r="AS567" i="33"/>
  <c r="AS568" i="33" s="1"/>
  <c r="BY567" i="33"/>
  <c r="BY568" i="33" s="1"/>
  <c r="Y567" i="33"/>
  <c r="Y568" i="33" s="1"/>
  <c r="BE567" i="33"/>
  <c r="BE568" i="33" s="1"/>
  <c r="CK567" i="33"/>
  <c r="CK568" i="33" s="1"/>
  <c r="V567" i="33"/>
  <c r="V568" i="33" s="1"/>
  <c r="CH567" i="33"/>
  <c r="CH568" i="33" s="1"/>
  <c r="AC567" i="33"/>
  <c r="AC568" i="33" s="1"/>
  <c r="CO567" i="33"/>
  <c r="CO568" i="33" s="1"/>
  <c r="AK567" i="33"/>
  <c r="AK568" i="33" s="1"/>
  <c r="BA567" i="33"/>
  <c r="BA568" i="33" s="1"/>
  <c r="BI567" i="33"/>
  <c r="BI568" i="33" s="1"/>
  <c r="BQ567" i="33"/>
  <c r="BQ568" i="33" s="1"/>
  <c r="U567" i="33"/>
  <c r="U568" i="33" s="1"/>
  <c r="BB567" i="33"/>
  <c r="BB568" i="33" s="1"/>
  <c r="CG567" i="33"/>
  <c r="CG568" i="33" s="1"/>
  <c r="J584" i="33" l="1"/>
  <c r="O567" i="33"/>
  <c r="Q568" i="33"/>
  <c r="J585" i="33"/>
  <c r="J583" i="33"/>
  <c r="J582" i="33"/>
  <c r="O568" i="33" l="1"/>
  <c r="Q569" i="33" s="1"/>
  <c r="J588" i="33"/>
  <c r="J589" i="33"/>
  <c r="J587" i="33"/>
  <c r="J590" i="33"/>
  <c r="J593" i="33" l="1"/>
  <c r="J592" i="33"/>
  <c r="J594" i="33"/>
  <c r="J595" i="33"/>
  <c r="AB569" i="33"/>
  <c r="CQ569" i="33"/>
  <c r="AQ569" i="33"/>
  <c r="CF569" i="33"/>
  <c r="BG569" i="33"/>
  <c r="CM569" i="33"/>
  <c r="BC569" i="33"/>
  <c r="AR569" i="33"/>
  <c r="BT569" i="33"/>
  <c r="AT569" i="33"/>
  <c r="CC569" i="33"/>
  <c r="CB569" i="33"/>
  <c r="AJ569" i="33"/>
  <c r="AD569" i="33"/>
  <c r="BR569" i="33"/>
  <c r="AI569" i="33"/>
  <c r="AK569" i="33"/>
  <c r="CI569" i="33"/>
  <c r="BH569" i="33"/>
  <c r="AM569" i="33"/>
  <c r="AZ569" i="33"/>
  <c r="CJ569" i="33"/>
  <c r="AH569" i="33"/>
  <c r="CL569" i="33"/>
  <c r="AF569" i="33"/>
  <c r="Y569" i="33"/>
  <c r="AS569" i="33"/>
  <c r="AC569" i="33"/>
  <c r="CN569" i="33"/>
  <c r="BB569" i="33"/>
  <c r="AN569" i="33"/>
  <c r="R569" i="33"/>
  <c r="BL569" i="33"/>
  <c r="CS569" i="33"/>
  <c r="CR569" i="33"/>
  <c r="BV569" i="33"/>
  <c r="BF569" i="33"/>
  <c r="T569" i="33"/>
  <c r="U569" i="33"/>
  <c r="AA569" i="33"/>
  <c r="BP569" i="33"/>
  <c r="V569" i="33"/>
  <c r="BZ569" i="33"/>
  <c r="AU569" i="33"/>
  <c r="BI569" i="33"/>
  <c r="AV569" i="33"/>
  <c r="CE569" i="33"/>
  <c r="BX569" i="33"/>
  <c r="CK569" i="33"/>
  <c r="BQ569" i="33"/>
  <c r="BM569" i="33"/>
  <c r="BD569" i="33"/>
  <c r="CO569" i="33"/>
  <c r="CG569" i="33"/>
  <c r="AW569" i="33"/>
  <c r="AG569" i="33"/>
  <c r="AL569" i="33"/>
  <c r="AO569" i="33"/>
  <c r="CH569" i="33"/>
  <c r="BJ569" i="33"/>
  <c r="AE569" i="33"/>
  <c r="W569" i="33"/>
  <c r="BE569" i="33"/>
  <c r="AX569" i="33"/>
  <c r="BN569" i="33"/>
  <c r="BY569" i="33"/>
  <c r="S569" i="33"/>
  <c r="AY569" i="33"/>
  <c r="AP569" i="33"/>
  <c r="BW569" i="33"/>
  <c r="CA569" i="33"/>
  <c r="BO569" i="33"/>
  <c r="Z569" i="33"/>
  <c r="CD569" i="33"/>
  <c r="CP569" i="33"/>
  <c r="BU569" i="33"/>
  <c r="BS569" i="33"/>
  <c r="BK569" i="33"/>
  <c r="BA569" i="33"/>
  <c r="X569" i="33"/>
  <c r="L570" i="33" l="1"/>
  <c r="M569" i="33"/>
  <c r="L569" i="33"/>
  <c r="J600" i="33"/>
  <c r="L568" i="33"/>
  <c r="L567" i="33"/>
  <c r="J599" i="33"/>
  <c r="O569" i="33"/>
  <c r="J598" i="33"/>
  <c r="J597" i="33"/>
  <c r="M567" i="33" l="1"/>
  <c r="F567" i="33" s="1"/>
  <c r="H572" i="33" s="1"/>
  <c r="J604" i="33"/>
  <c r="J602" i="33"/>
  <c r="J605" i="33"/>
  <c r="J603" i="33"/>
  <c r="J609" i="33" l="1"/>
  <c r="J610" i="33"/>
  <c r="J607" i="33"/>
  <c r="H573" i="33"/>
  <c r="K572" i="33"/>
  <c r="J608" i="33"/>
  <c r="H574" i="33" l="1"/>
  <c r="K573" i="33"/>
  <c r="H575" i="33" l="1"/>
  <c r="K575" i="33" s="1"/>
  <c r="K574" i="33"/>
  <c r="CF572" i="33" l="1"/>
  <c r="CF573" i="33" s="1"/>
  <c r="AH572" i="33"/>
  <c r="AH573" i="33" s="1"/>
  <c r="BH572" i="33"/>
  <c r="BH573" i="33" s="1"/>
  <c r="BD572" i="33"/>
  <c r="BD573" i="33" s="1"/>
  <c r="CJ572" i="33"/>
  <c r="CJ573" i="33" s="1"/>
  <c r="BY572" i="33"/>
  <c r="BY573" i="33" s="1"/>
  <c r="CP572" i="33"/>
  <c r="CP573" i="33" s="1"/>
  <c r="BW572" i="33"/>
  <c r="BW573" i="33" s="1"/>
  <c r="CR572" i="33"/>
  <c r="CR573" i="33" s="1"/>
  <c r="AB572" i="33"/>
  <c r="AB573" i="33" s="1"/>
  <c r="AX572" i="33"/>
  <c r="AX573" i="33" s="1"/>
  <c r="BN572" i="33"/>
  <c r="BN573" i="33" s="1"/>
  <c r="AT572" i="33"/>
  <c r="AT573" i="33" s="1"/>
  <c r="S572" i="33"/>
  <c r="S573" i="33" s="1"/>
  <c r="BV572" i="33"/>
  <c r="BV573" i="33" s="1"/>
  <c r="BZ572" i="33"/>
  <c r="BZ573" i="33" s="1"/>
  <c r="AJ572" i="33"/>
  <c r="AJ573" i="33" s="1"/>
  <c r="BA572" i="33"/>
  <c r="BA573" i="33" s="1"/>
  <c r="CE572" i="33"/>
  <c r="CE573" i="33" s="1"/>
  <c r="BU572" i="33"/>
  <c r="BU573" i="33" s="1"/>
  <c r="AA572" i="33"/>
  <c r="AA573" i="33" s="1"/>
  <c r="W572" i="33"/>
  <c r="W573" i="33" s="1"/>
  <c r="AQ572" i="33"/>
  <c r="AQ573" i="33" s="1"/>
  <c r="BP572" i="33"/>
  <c r="BP573" i="33" s="1"/>
  <c r="Y572" i="33"/>
  <c r="Y573" i="33" s="1"/>
  <c r="AL572" i="33"/>
  <c r="AL573" i="33" s="1"/>
  <c r="AI572" i="33"/>
  <c r="AI573" i="33" s="1"/>
  <c r="CB572" i="33"/>
  <c r="CB573" i="33" s="1"/>
  <c r="AO572" i="33"/>
  <c r="AO573" i="33" s="1"/>
  <c r="CM572" i="33"/>
  <c r="CM573" i="33" s="1"/>
  <c r="AM572" i="33"/>
  <c r="AM573" i="33" s="1"/>
  <c r="AD572" i="33"/>
  <c r="AD573" i="33" s="1"/>
  <c r="T572" i="33"/>
  <c r="T573" i="33" s="1"/>
  <c r="CQ572" i="33"/>
  <c r="CQ573" i="33" s="1"/>
  <c r="AY572" i="33"/>
  <c r="AY573" i="33" s="1"/>
  <c r="BE572" i="33"/>
  <c r="BE573" i="33" s="1"/>
  <c r="CD572" i="33"/>
  <c r="CD573" i="33" s="1"/>
  <c r="CK572" i="33"/>
  <c r="CK573" i="33" s="1"/>
  <c r="AE572" i="33"/>
  <c r="AE573" i="33" s="1"/>
  <c r="BT572" i="33"/>
  <c r="BT573" i="33" s="1"/>
  <c r="AU572" i="33"/>
  <c r="AU573" i="33" s="1"/>
  <c r="AR572" i="33"/>
  <c r="AR573" i="33" s="1"/>
  <c r="BO572" i="33"/>
  <c r="BO573" i="33" s="1"/>
  <c r="BQ572" i="33"/>
  <c r="BQ573" i="33" s="1"/>
  <c r="CS572" i="33"/>
  <c r="CS573" i="33" s="1"/>
  <c r="BB572" i="33"/>
  <c r="BB573" i="33" s="1"/>
  <c r="BS572" i="33"/>
  <c r="BS573" i="33" s="1"/>
  <c r="AK572" i="33"/>
  <c r="AK573" i="33" s="1"/>
  <c r="BF572" i="33"/>
  <c r="BF573" i="33" s="1"/>
  <c r="BK572" i="33"/>
  <c r="BK573" i="33" s="1"/>
  <c r="AW572" i="33"/>
  <c r="AW573" i="33" s="1"/>
  <c r="V572" i="33"/>
  <c r="V573" i="33" s="1"/>
  <c r="BG572" i="33"/>
  <c r="BG573" i="33" s="1"/>
  <c r="Z572" i="33"/>
  <c r="Z573" i="33" s="1"/>
  <c r="CI572" i="33"/>
  <c r="CI573" i="33" s="1"/>
  <c r="AN572" i="33"/>
  <c r="AN573" i="33" s="1"/>
  <c r="CH572" i="33"/>
  <c r="CH573" i="33" s="1"/>
  <c r="CC572" i="33"/>
  <c r="CC573" i="33" s="1"/>
  <c r="BX572" i="33"/>
  <c r="BX573" i="33" s="1"/>
  <c r="CL572" i="33"/>
  <c r="CL573" i="33" s="1"/>
  <c r="U572" i="33"/>
  <c r="U573" i="33" s="1"/>
  <c r="AP572" i="33"/>
  <c r="AP573" i="33" s="1"/>
  <c r="CN572" i="33"/>
  <c r="CN573" i="33" s="1"/>
  <c r="CA572" i="33"/>
  <c r="CA573" i="33" s="1"/>
  <c r="BR572" i="33"/>
  <c r="BR573" i="33" s="1"/>
  <c r="AS572" i="33"/>
  <c r="AS573" i="33" s="1"/>
  <c r="AG572" i="33"/>
  <c r="AG573" i="33" s="1"/>
  <c r="CO572" i="33"/>
  <c r="CO573" i="33" s="1"/>
  <c r="R572" i="33"/>
  <c r="R573" i="33" s="1"/>
  <c r="BJ572" i="33"/>
  <c r="BJ573" i="33" s="1"/>
  <c r="AZ572" i="33"/>
  <c r="AZ573" i="33" s="1"/>
  <c r="CG572" i="33"/>
  <c r="CG573" i="33" s="1"/>
  <c r="X572" i="33"/>
  <c r="X573" i="33" s="1"/>
  <c r="BI572" i="33"/>
  <c r="BI573" i="33" s="1"/>
  <c r="AF572" i="33"/>
  <c r="AF573" i="33" s="1"/>
  <c r="Q572" i="33"/>
  <c r="BC572" i="33"/>
  <c r="BC573" i="33" s="1"/>
  <c r="AC572" i="33"/>
  <c r="AC573" i="33" s="1"/>
  <c r="BL572" i="33"/>
  <c r="BL573" i="33" s="1"/>
  <c r="BM572" i="33"/>
  <c r="BM573" i="33" s="1"/>
  <c r="AV572" i="33"/>
  <c r="AV573" i="33" s="1"/>
  <c r="Q573" i="33" l="1"/>
  <c r="O572" i="33"/>
  <c r="O573" i="33" l="1"/>
  <c r="AX574" i="33" l="1"/>
  <c r="CP574" i="33"/>
  <c r="CF574" i="33"/>
  <c r="CJ574" i="33"/>
  <c r="BY574" i="33"/>
  <c r="AH574" i="33"/>
  <c r="BH574" i="33"/>
  <c r="BW574" i="33"/>
  <c r="CR574" i="33"/>
  <c r="AB574" i="33"/>
  <c r="BD574" i="33"/>
  <c r="BV574" i="33"/>
  <c r="AZ574" i="33"/>
  <c r="BN574" i="33"/>
  <c r="AK574" i="33"/>
  <c r="BG574" i="33"/>
  <c r="AY574" i="33"/>
  <c r="AJ574" i="33"/>
  <c r="AW574" i="33"/>
  <c r="AS574" i="33"/>
  <c r="BO574" i="33"/>
  <c r="BF574" i="33"/>
  <c r="CI574" i="33"/>
  <c r="AR574" i="33"/>
  <c r="AM574" i="33"/>
  <c r="CO574" i="33"/>
  <c r="CD574" i="33"/>
  <c r="AC574" i="33"/>
  <c r="AD574" i="33"/>
  <c r="V574" i="33"/>
  <c r="AN574" i="33"/>
  <c r="BC574" i="33"/>
  <c r="BQ574" i="33"/>
  <c r="CQ574" i="33"/>
  <c r="R574" i="33"/>
  <c r="CK574" i="33"/>
  <c r="BU574" i="33"/>
  <c r="CH574" i="33"/>
  <c r="BX574" i="33"/>
  <c r="X574" i="33"/>
  <c r="CN574" i="33"/>
  <c r="BI574" i="33"/>
  <c r="AL574" i="33"/>
  <c r="CS574" i="33"/>
  <c r="W574" i="33"/>
  <c r="BJ574" i="33"/>
  <c r="CA574" i="33"/>
  <c r="BE574" i="33"/>
  <c r="AO574" i="33"/>
  <c r="AE574" i="33"/>
  <c r="BM574" i="33"/>
  <c r="AV574" i="33"/>
  <c r="T574" i="33"/>
  <c r="BK574" i="33"/>
  <c r="AF574" i="33"/>
  <c r="Y574" i="33"/>
  <c r="AQ574" i="33"/>
  <c r="AG574" i="33"/>
  <c r="AT574" i="33"/>
  <c r="U574" i="33"/>
  <c r="CM574" i="33"/>
  <c r="AI574" i="33"/>
  <c r="BS574" i="33"/>
  <c r="CB574" i="33"/>
  <c r="Z574" i="33"/>
  <c r="BA574" i="33"/>
  <c r="BT574" i="33"/>
  <c r="CL574" i="33"/>
  <c r="BL574" i="33"/>
  <c r="BR574" i="33"/>
  <c r="AA574" i="33"/>
  <c r="BP574" i="33"/>
  <c r="AU574" i="33"/>
  <c r="AP574" i="33"/>
  <c r="BZ574" i="33"/>
  <c r="S574" i="33"/>
  <c r="BB574" i="33"/>
  <c r="CC574" i="33"/>
  <c r="CG574" i="33"/>
  <c r="CE574" i="33"/>
  <c r="Q574" i="33"/>
  <c r="M574" i="33" l="1"/>
  <c r="O574" i="33"/>
  <c r="L573" i="33"/>
  <c r="L574" i="33"/>
  <c r="L572" i="33"/>
  <c r="L575" i="33"/>
  <c r="M572" i="33" l="1"/>
  <c r="F572" i="33" l="1"/>
  <c r="E572" i="33"/>
  <c r="D572" i="33"/>
  <c r="H577" i="33" l="1"/>
  <c r="H578" i="33" l="1"/>
  <c r="K577" i="33"/>
  <c r="H579" i="33" l="1"/>
  <c r="K578" i="33"/>
  <c r="H580" i="33" l="1"/>
  <c r="K580" i="33" s="1"/>
  <c r="K579" i="33"/>
  <c r="CH577" i="33" l="1"/>
  <c r="CH578" i="33" s="1"/>
  <c r="BX577" i="33"/>
  <c r="BX578" i="33" s="1"/>
  <c r="AD577" i="33"/>
  <c r="AD578" i="33" s="1"/>
  <c r="AE577" i="33"/>
  <c r="AE578" i="33" s="1"/>
  <c r="CF577" i="33"/>
  <c r="CF578" i="33" s="1"/>
  <c r="BS577" i="33"/>
  <c r="BS578" i="33" s="1"/>
  <c r="BD577" i="33"/>
  <c r="BD578" i="33" s="1"/>
  <c r="AI577" i="33"/>
  <c r="AI578" i="33" s="1"/>
  <c r="R577" i="33"/>
  <c r="R578" i="33" s="1"/>
  <c r="BP577" i="33"/>
  <c r="BP578" i="33" s="1"/>
  <c r="AW577" i="33"/>
  <c r="AW578" i="33" s="1"/>
  <c r="AT577" i="33"/>
  <c r="AT578" i="33" s="1"/>
  <c r="CI577" i="33"/>
  <c r="CI578" i="33" s="1"/>
  <c r="BT577" i="33"/>
  <c r="BT578" i="33" s="1"/>
  <c r="BH577" i="33"/>
  <c r="BH578" i="33" s="1"/>
  <c r="BM577" i="33"/>
  <c r="BM578" i="33" s="1"/>
  <c r="BU577" i="33"/>
  <c r="BU578" i="33" s="1"/>
  <c r="CP577" i="33"/>
  <c r="CP578" i="33" s="1"/>
  <c r="BL577" i="33"/>
  <c r="BL578" i="33" s="1"/>
  <c r="AY577" i="33"/>
  <c r="AY578" i="33" s="1"/>
  <c r="AX577" i="33"/>
  <c r="AX578" i="33" s="1"/>
  <c r="CL577" i="33"/>
  <c r="CL578" i="33" s="1"/>
  <c r="CB577" i="33"/>
  <c r="CB578" i="33" s="1"/>
  <c r="V577" i="33"/>
  <c r="V578" i="33" s="1"/>
  <c r="CQ577" i="33"/>
  <c r="CQ578" i="33" s="1"/>
  <c r="CA577" i="33"/>
  <c r="CA578" i="33" s="1"/>
  <c r="BB577" i="33"/>
  <c r="BB578" i="33" s="1"/>
  <c r="BO577" i="33"/>
  <c r="BO578" i="33" s="1"/>
  <c r="BI577" i="33"/>
  <c r="BI578" i="33" s="1"/>
  <c r="AU577" i="33"/>
  <c r="AU578" i="33" s="1"/>
  <c r="BW577" i="33"/>
  <c r="BW578" i="33" s="1"/>
  <c r="CO577" i="33"/>
  <c r="CO578" i="33" s="1"/>
  <c r="AN577" i="33"/>
  <c r="AN578" i="33" s="1"/>
  <c r="CG577" i="33"/>
  <c r="CG578" i="33" s="1"/>
  <c r="BZ577" i="33"/>
  <c r="BZ578" i="33" s="1"/>
  <c r="CM577" i="33"/>
  <c r="CM578" i="33" s="1"/>
  <c r="CK577" i="33"/>
  <c r="CK578" i="33" s="1"/>
  <c r="AG577" i="33"/>
  <c r="AG578" i="33" s="1"/>
  <c r="X577" i="33"/>
  <c r="X578" i="33" s="1"/>
  <c r="AP577" i="33"/>
  <c r="AP578" i="33" s="1"/>
  <c r="BJ577" i="33"/>
  <c r="BJ578" i="33" s="1"/>
  <c r="T577" i="33"/>
  <c r="T578" i="33" s="1"/>
  <c r="AO577" i="33"/>
  <c r="AO578" i="33" s="1"/>
  <c r="S577" i="33"/>
  <c r="S578" i="33" s="1"/>
  <c r="AS577" i="33"/>
  <c r="AS578" i="33" s="1"/>
  <c r="BK577" i="33"/>
  <c r="BK578" i="33" s="1"/>
  <c r="AB577" i="33"/>
  <c r="AB578" i="33" s="1"/>
  <c r="AC577" i="33"/>
  <c r="AC578" i="33" s="1"/>
  <c r="CJ577" i="33"/>
  <c r="CJ578" i="33" s="1"/>
  <c r="BA577" i="33"/>
  <c r="BA578" i="33" s="1"/>
  <c r="AF577" i="33"/>
  <c r="AF578" i="33" s="1"/>
  <c r="BQ577" i="33"/>
  <c r="BQ578" i="33" s="1"/>
  <c r="BC577" i="33"/>
  <c r="BC578" i="33" s="1"/>
  <c r="AJ577" i="33"/>
  <c r="AJ578" i="33" s="1"/>
  <c r="Z577" i="33"/>
  <c r="Z578" i="33" s="1"/>
  <c r="AA577" i="33"/>
  <c r="AA578" i="33" s="1"/>
  <c r="BY577" i="33"/>
  <c r="BY578" i="33" s="1"/>
  <c r="AM577" i="33"/>
  <c r="AM578" i="33" s="1"/>
  <c r="CD577" i="33"/>
  <c r="CD578" i="33" s="1"/>
  <c r="CS577" i="33"/>
  <c r="CS578" i="33" s="1"/>
  <c r="CR577" i="33"/>
  <c r="CR578" i="33" s="1"/>
  <c r="BV577" i="33"/>
  <c r="BV578" i="33" s="1"/>
  <c r="BR577" i="33"/>
  <c r="BR578" i="33" s="1"/>
  <c r="CE577" i="33"/>
  <c r="CE578" i="33" s="1"/>
  <c r="BF577" i="33"/>
  <c r="BF578" i="33" s="1"/>
  <c r="AV577" i="33"/>
  <c r="AV578" i="33" s="1"/>
  <c r="AZ577" i="33"/>
  <c r="AZ578" i="33" s="1"/>
  <c r="BE577" i="33"/>
  <c r="BE578" i="33" s="1"/>
  <c r="U577" i="33"/>
  <c r="U578" i="33" s="1"/>
  <c r="BG577" i="33"/>
  <c r="BG578" i="33" s="1"/>
  <c r="AR577" i="33"/>
  <c r="AR578" i="33" s="1"/>
  <c r="AQ577" i="33"/>
  <c r="AQ578" i="33" s="1"/>
  <c r="AL577" i="33"/>
  <c r="AL578" i="33" s="1"/>
  <c r="CC577" i="33"/>
  <c r="CC578" i="33" s="1"/>
  <c r="AK577" i="33"/>
  <c r="AK578" i="33" s="1"/>
  <c r="BN577" i="33"/>
  <c r="BN578" i="33" s="1"/>
  <c r="Q577" i="33"/>
  <c r="AH577" i="33"/>
  <c r="AH578" i="33" s="1"/>
  <c r="W577" i="33"/>
  <c r="W578" i="33" s="1"/>
  <c r="Y577" i="33"/>
  <c r="Y578" i="33" s="1"/>
  <c r="CN577" i="33"/>
  <c r="CN578" i="33" s="1"/>
  <c r="Q578" i="33" l="1"/>
  <c r="O577" i="33"/>
  <c r="O578" i="33" l="1"/>
  <c r="BX579" i="33" l="1"/>
  <c r="AY579" i="33"/>
  <c r="V579" i="33"/>
  <c r="CH579" i="33"/>
  <c r="AI579" i="33"/>
  <c r="BM579" i="33"/>
  <c r="AW579" i="33"/>
  <c r="CF579" i="33"/>
  <c r="AX579" i="33"/>
  <c r="BS579" i="33"/>
  <c r="BU579" i="33"/>
  <c r="CL579" i="33"/>
  <c r="AE579" i="33"/>
  <c r="AD579" i="33"/>
  <c r="CP579" i="33"/>
  <c r="CB579" i="33"/>
  <c r="BD579" i="33"/>
  <c r="AT579" i="33"/>
  <c r="BT579" i="33"/>
  <c r="BL579" i="33"/>
  <c r="CQ579" i="33"/>
  <c r="BH579" i="33"/>
  <c r="CI579" i="33"/>
  <c r="R579" i="33"/>
  <c r="BP579" i="33"/>
  <c r="AA579" i="33"/>
  <c r="CK579" i="33"/>
  <c r="W579" i="33"/>
  <c r="BF579" i="33"/>
  <c r="CC579" i="33"/>
  <c r="BN579" i="33"/>
  <c r="CJ579" i="33"/>
  <c r="AK579" i="33"/>
  <c r="Z579" i="33"/>
  <c r="BJ579" i="33"/>
  <c r="BE579" i="33"/>
  <c r="AZ579" i="33"/>
  <c r="AV579" i="33"/>
  <c r="AM579" i="33"/>
  <c r="AC579" i="33"/>
  <c r="X579" i="33"/>
  <c r="BA579" i="33"/>
  <c r="S579" i="33"/>
  <c r="BW579" i="33"/>
  <c r="BC579" i="33"/>
  <c r="AJ579" i="33"/>
  <c r="CG579" i="33"/>
  <c r="BK579" i="33"/>
  <c r="BB579" i="33"/>
  <c r="AQ579" i="33"/>
  <c r="BI579" i="33"/>
  <c r="AH579" i="33"/>
  <c r="AN579" i="33"/>
  <c r="AP579" i="33"/>
  <c r="AL579" i="33"/>
  <c r="CO579" i="33"/>
  <c r="AG579" i="33"/>
  <c r="BQ579" i="33"/>
  <c r="BR579" i="33"/>
  <c r="AB579" i="33"/>
  <c r="AO579" i="33"/>
  <c r="T579" i="33"/>
  <c r="CM579" i="33"/>
  <c r="BG579" i="33"/>
  <c r="AS579" i="33"/>
  <c r="BO579" i="33"/>
  <c r="AU579" i="33"/>
  <c r="BV579" i="33"/>
  <c r="CE579" i="33"/>
  <c r="CS579" i="33"/>
  <c r="CN579" i="33"/>
  <c r="CD579" i="33"/>
  <c r="AF579" i="33"/>
  <c r="CR579" i="33"/>
  <c r="AR579" i="33"/>
  <c r="Y579" i="33"/>
  <c r="BZ579" i="33"/>
  <c r="BY579" i="33"/>
  <c r="U579" i="33"/>
  <c r="CA579" i="33"/>
  <c r="Q579" i="33"/>
  <c r="O579" i="33" l="1"/>
  <c r="M579" i="33"/>
  <c r="L578" i="33"/>
  <c r="L580" i="33"/>
  <c r="L577" i="33"/>
  <c r="L579" i="33"/>
  <c r="M577" i="33" l="1"/>
  <c r="F577" i="33" l="1"/>
  <c r="E577" i="33"/>
  <c r="D577" i="33"/>
  <c r="H582" i="33" l="1"/>
  <c r="H583" i="33" l="1"/>
  <c r="K582" i="33"/>
  <c r="H584" i="33" l="1"/>
  <c r="K583" i="33"/>
  <c r="H585" i="33" l="1"/>
  <c r="K585" i="33" s="1"/>
  <c r="K584" i="33"/>
  <c r="AR582" i="33" l="1"/>
  <c r="AR583" i="33" s="1"/>
  <c r="BX582" i="33"/>
  <c r="BX583" i="33" s="1"/>
  <c r="Y582" i="33"/>
  <c r="Y583" i="33" s="1"/>
  <c r="BE582" i="33"/>
  <c r="BE583" i="33" s="1"/>
  <c r="CK582" i="33"/>
  <c r="CK583" i="33" s="1"/>
  <c r="BF582" i="33"/>
  <c r="BF583" i="33" s="1"/>
  <c r="AQ582" i="33"/>
  <c r="AQ583" i="33" s="1"/>
  <c r="AE582" i="33"/>
  <c r="AE583" i="33" s="1"/>
  <c r="CQ582" i="33"/>
  <c r="CQ583" i="33" s="1"/>
  <c r="CP582" i="33"/>
  <c r="CP583" i="33" s="1"/>
  <c r="CE582" i="33"/>
  <c r="CE583" i="33" s="1"/>
  <c r="Q582" i="33"/>
  <c r="AA582" i="33"/>
  <c r="AA583" i="33" s="1"/>
  <c r="AN582" i="33"/>
  <c r="AN583" i="33" s="1"/>
  <c r="CG582" i="33"/>
  <c r="CG583" i="33" s="1"/>
  <c r="CI582" i="33"/>
  <c r="CI583" i="33" s="1"/>
  <c r="AV582" i="33"/>
  <c r="AV583" i="33" s="1"/>
  <c r="CB582" i="33"/>
  <c r="CB583" i="33" s="1"/>
  <c r="AC582" i="33"/>
  <c r="AC583" i="33" s="1"/>
  <c r="BI582" i="33"/>
  <c r="BI583" i="33" s="1"/>
  <c r="CO582" i="33"/>
  <c r="CO583" i="33" s="1"/>
  <c r="BN582" i="33"/>
  <c r="BN583" i="33" s="1"/>
  <c r="AY582" i="33"/>
  <c r="AY583" i="33" s="1"/>
  <c r="AM582" i="33"/>
  <c r="AM583" i="33" s="1"/>
  <c r="V582" i="33"/>
  <c r="V583" i="33" s="1"/>
  <c r="AT582" i="33"/>
  <c r="AT583" i="33" s="1"/>
  <c r="BZ582" i="33"/>
  <c r="BZ583" i="33" s="1"/>
  <c r="BD582" i="33"/>
  <c r="BD583" i="33" s="1"/>
  <c r="AK582" i="33"/>
  <c r="AK583" i="33" s="1"/>
  <c r="R582" i="33"/>
  <c r="R583" i="33" s="1"/>
  <c r="BO582" i="33"/>
  <c r="BO583" i="33" s="1"/>
  <c r="BB582" i="33"/>
  <c r="BB583" i="33" s="1"/>
  <c r="S582" i="33"/>
  <c r="S583" i="33" s="1"/>
  <c r="AJ582" i="33"/>
  <c r="AJ583" i="33" s="1"/>
  <c r="CC582" i="33"/>
  <c r="CC583" i="33" s="1"/>
  <c r="CA582" i="33"/>
  <c r="CA583" i="33" s="1"/>
  <c r="U582" i="33"/>
  <c r="U583" i="33" s="1"/>
  <c r="AI582" i="33"/>
  <c r="AI583" i="33" s="1"/>
  <c r="T582" i="33"/>
  <c r="T583" i="33" s="1"/>
  <c r="AZ582" i="33"/>
  <c r="AZ583" i="33" s="1"/>
  <c r="CF582" i="33"/>
  <c r="CF583" i="33" s="1"/>
  <c r="AG582" i="33"/>
  <c r="AG583" i="33" s="1"/>
  <c r="BM582" i="33"/>
  <c r="BM583" i="33" s="1"/>
  <c r="CS582" i="33"/>
  <c r="CS583" i="33" s="1"/>
  <c r="BV582" i="33"/>
  <c r="BV583" i="33" s="1"/>
  <c r="BG582" i="33"/>
  <c r="BG583" i="33" s="1"/>
  <c r="AU582" i="33"/>
  <c r="AU583" i="33" s="1"/>
  <c r="AL582" i="33"/>
  <c r="AL583" i="33" s="1"/>
  <c r="X582" i="33"/>
  <c r="X583" i="33" s="1"/>
  <c r="CJ582" i="33"/>
  <c r="CJ583" i="33" s="1"/>
  <c r="BQ582" i="33"/>
  <c r="BQ583" i="33" s="1"/>
  <c r="CD582" i="33"/>
  <c r="CD583" i="33" s="1"/>
  <c r="BC582" i="33"/>
  <c r="BC583" i="33" s="1"/>
  <c r="BY582" i="33"/>
  <c r="BY583" i="33" s="1"/>
  <c r="BS582" i="33"/>
  <c r="BS583" i="33" s="1"/>
  <c r="BP582" i="33"/>
  <c r="BP583" i="33" s="1"/>
  <c r="AP582" i="33"/>
  <c r="AP583" i="33" s="1"/>
  <c r="AD582" i="33"/>
  <c r="AD583" i="33" s="1"/>
  <c r="BA582" i="33"/>
  <c r="BA583" i="33" s="1"/>
  <c r="W582" i="33"/>
  <c r="W583" i="33" s="1"/>
  <c r="AB582" i="33"/>
  <c r="AB583" i="33" s="1"/>
  <c r="BH582" i="33"/>
  <c r="BH583" i="33" s="1"/>
  <c r="CN582" i="33"/>
  <c r="CN583" i="33" s="1"/>
  <c r="AO582" i="33"/>
  <c r="AO583" i="33" s="1"/>
  <c r="BU582" i="33"/>
  <c r="BU583" i="33" s="1"/>
  <c r="Z582" i="33"/>
  <c r="Z583" i="33" s="1"/>
  <c r="CL582" i="33"/>
  <c r="CL583" i="33" s="1"/>
  <c r="BW582" i="33"/>
  <c r="BW583" i="33" s="1"/>
  <c r="BK582" i="33"/>
  <c r="BK583" i="33" s="1"/>
  <c r="BR582" i="33"/>
  <c r="BR583" i="33" s="1"/>
  <c r="AF582" i="33"/>
  <c r="AF583" i="33" s="1"/>
  <c r="BL582" i="33"/>
  <c r="BL583" i="33" s="1"/>
  <c r="CR582" i="33"/>
  <c r="CR583" i="33" s="1"/>
  <c r="AS582" i="33"/>
  <c r="AS583" i="33" s="1"/>
  <c r="AH582" i="33"/>
  <c r="AH583" i="33" s="1"/>
  <c r="CH582" i="33"/>
  <c r="CH583" i="33" s="1"/>
  <c r="AW582" i="33"/>
  <c r="AW583" i="33" s="1"/>
  <c r="CM582" i="33"/>
  <c r="CM583" i="33" s="1"/>
  <c r="BT582" i="33"/>
  <c r="BT583" i="33" s="1"/>
  <c r="AX582" i="33"/>
  <c r="AX583" i="33" s="1"/>
  <c r="BJ582" i="33"/>
  <c r="BJ583" i="33" s="1"/>
  <c r="O582" i="33" l="1"/>
  <c r="Q583" i="33"/>
  <c r="O583" i="33" l="1"/>
  <c r="Q584" i="33" s="1"/>
  <c r="BL584" i="33" l="1"/>
  <c r="BN584" i="33"/>
  <c r="U584" i="33"/>
  <c r="CG584" i="33"/>
  <c r="AZ584" i="33"/>
  <c r="AN584" i="33"/>
  <c r="AK584" i="33"/>
  <c r="BO584" i="33"/>
  <c r="AC584" i="33"/>
  <c r="BH584" i="33"/>
  <c r="Z584" i="33"/>
  <c r="BX584" i="33"/>
  <c r="BU584" i="33"/>
  <c r="AR584" i="33"/>
  <c r="AW584" i="33"/>
  <c r="CL584" i="33"/>
  <c r="CH584" i="33"/>
  <c r="AM584" i="33"/>
  <c r="AX584" i="33"/>
  <c r="CS584" i="33"/>
  <c r="S584" i="33"/>
  <c r="AL584" i="33"/>
  <c r="AF584" i="33"/>
  <c r="AQ584" i="33"/>
  <c r="BV584" i="33"/>
  <c r="CC584" i="33"/>
  <c r="CB584" i="33"/>
  <c r="BS584" i="33"/>
  <c r="CP584" i="33"/>
  <c r="CQ584" i="33"/>
  <c r="CI584" i="33"/>
  <c r="BF584" i="33"/>
  <c r="CO584" i="33"/>
  <c r="BR584" i="33"/>
  <c r="AH584" i="33"/>
  <c r="CE584" i="33"/>
  <c r="BG584" i="33"/>
  <c r="AD584" i="33"/>
  <c r="AO584" i="33"/>
  <c r="AP584" i="33"/>
  <c r="CN584" i="33"/>
  <c r="AA584" i="33"/>
  <c r="AI584" i="33"/>
  <c r="Y584" i="33"/>
  <c r="CJ584" i="33"/>
  <c r="X584" i="33"/>
  <c r="BQ584" i="33"/>
  <c r="AJ584" i="33"/>
  <c r="BY584" i="33"/>
  <c r="CA584" i="33"/>
  <c r="BD584" i="33"/>
  <c r="V584" i="33"/>
  <c r="AE584" i="33"/>
  <c r="BE584" i="33"/>
  <c r="AV584" i="33"/>
  <c r="BZ584" i="33"/>
  <c r="AS584" i="33"/>
  <c r="CR584" i="33"/>
  <c r="AY584" i="33"/>
  <c r="BK584" i="33"/>
  <c r="CK584" i="33"/>
  <c r="BW584" i="33"/>
  <c r="BA584" i="33"/>
  <c r="BP584" i="33"/>
  <c r="W584" i="33"/>
  <c r="AG584" i="33"/>
  <c r="BT584" i="33"/>
  <c r="CF584" i="33"/>
  <c r="CM584" i="33"/>
  <c r="AB584" i="33"/>
  <c r="CD584" i="33"/>
  <c r="BB584" i="33"/>
  <c r="AU584" i="33"/>
  <c r="BC584" i="33"/>
  <c r="BM584" i="33"/>
  <c r="AT584" i="33"/>
  <c r="R584" i="33"/>
  <c r="BI584" i="33"/>
  <c r="T584" i="33"/>
  <c r="BJ584" i="33"/>
  <c r="L584" i="33" l="1"/>
  <c r="O584" i="33"/>
  <c r="L582" i="33"/>
  <c r="L583" i="33"/>
  <c r="L585" i="33"/>
  <c r="M584" i="33"/>
  <c r="M582" i="33" l="1"/>
  <c r="F582" i="33" s="1"/>
  <c r="D582" i="33" l="1"/>
  <c r="E582" i="33"/>
  <c r="H587" i="33" l="1"/>
  <c r="H588" i="33" s="1"/>
  <c r="K587" i="33" l="1"/>
  <c r="H589" i="33"/>
  <c r="K588" i="33"/>
  <c r="H590" i="33" l="1"/>
  <c r="K590" i="33" s="1"/>
  <c r="K589" i="33"/>
  <c r="CL587" i="33" l="1"/>
  <c r="CL588" i="33" s="1"/>
  <c r="CJ587" i="33"/>
  <c r="CJ588" i="33" s="1"/>
  <c r="BP587" i="33"/>
  <c r="BP588" i="33" s="1"/>
  <c r="AP587" i="33"/>
  <c r="AP588" i="33" s="1"/>
  <c r="Q587" i="33"/>
  <c r="Q588" i="33" s="1"/>
  <c r="AK587" i="33"/>
  <c r="AK588" i="33" s="1"/>
  <c r="T587" i="33"/>
  <c r="T588" i="33" s="1"/>
  <c r="CH587" i="33"/>
  <c r="CH588" i="33" s="1"/>
  <c r="BA587" i="33"/>
  <c r="BA588" i="33" s="1"/>
  <c r="BM587" i="33"/>
  <c r="BM588" i="33" s="1"/>
  <c r="BU587" i="33"/>
  <c r="BU588" i="33" s="1"/>
  <c r="AJ587" i="33"/>
  <c r="AJ588" i="33" s="1"/>
  <c r="S587" i="33"/>
  <c r="S588" i="33" s="1"/>
  <c r="BJ587" i="33"/>
  <c r="BJ588" i="33" s="1"/>
  <c r="AV587" i="33"/>
  <c r="AV588" i="33" s="1"/>
  <c r="AF587" i="33"/>
  <c r="AF588" i="33" s="1"/>
  <c r="CR587" i="33"/>
  <c r="CR588" i="33" s="1"/>
  <c r="CC587" i="33"/>
  <c r="CC588" i="33" s="1"/>
  <c r="BF587" i="33"/>
  <c r="BF588" i="33" s="1"/>
  <c r="BG587" i="33"/>
  <c r="BG588" i="33" s="1"/>
  <c r="AY587" i="33"/>
  <c r="AY588" i="33" s="1"/>
  <c r="X587" i="33"/>
  <c r="X588" i="33" s="1"/>
  <c r="CQ587" i="33"/>
  <c r="CQ588" i="33" s="1"/>
  <c r="Y587" i="33"/>
  <c r="Y588" i="33" s="1"/>
  <c r="CK587" i="33"/>
  <c r="CK588" i="33" s="1"/>
  <c r="AI587" i="33"/>
  <c r="AI588" i="33" s="1"/>
  <c r="AZ587" i="33"/>
  <c r="AZ588" i="33" s="1"/>
  <c r="BN587" i="33"/>
  <c r="BN588" i="33" s="1"/>
  <c r="W587" i="33"/>
  <c r="W588" i="33" s="1"/>
  <c r="BR587" i="33"/>
  <c r="BR588" i="33" s="1"/>
  <c r="AX587" i="33"/>
  <c r="AX588" i="33" s="1"/>
  <c r="BZ587" i="33"/>
  <c r="BZ588" i="33" s="1"/>
  <c r="BD587" i="33"/>
  <c r="BD588" i="33" s="1"/>
  <c r="BQ587" i="33"/>
  <c r="BQ588" i="33" s="1"/>
  <c r="BK587" i="33"/>
  <c r="BK588" i="33" s="1"/>
  <c r="R587" i="33"/>
  <c r="R588" i="33" s="1"/>
  <c r="BS587" i="33"/>
  <c r="BS588" i="33" s="1"/>
  <c r="BT587" i="33"/>
  <c r="BT588" i="33" s="1"/>
  <c r="CG587" i="33"/>
  <c r="CG588" i="33" s="1"/>
  <c r="AB587" i="33"/>
  <c r="AB588" i="33" s="1"/>
  <c r="CB587" i="33"/>
  <c r="CB588" i="33" s="1"/>
  <c r="AD587" i="33"/>
  <c r="AD588" i="33" s="1"/>
  <c r="AE587" i="33"/>
  <c r="AE588" i="33" s="1"/>
  <c r="AG587" i="33"/>
  <c r="AG588" i="33" s="1"/>
  <c r="CF587" i="33"/>
  <c r="CF588" i="33" s="1"/>
  <c r="BO587" i="33"/>
  <c r="BO588" i="33" s="1"/>
  <c r="CD587" i="33"/>
  <c r="CD588" i="33" s="1"/>
  <c r="BX587" i="33"/>
  <c r="BX588" i="33" s="1"/>
  <c r="AW587" i="33"/>
  <c r="AW588" i="33" s="1"/>
  <c r="AL587" i="33"/>
  <c r="AL588" i="33" s="1"/>
  <c r="AA587" i="33"/>
  <c r="AA588" i="33" s="1"/>
  <c r="AC587" i="33"/>
  <c r="AC588" i="33" s="1"/>
  <c r="CA587" i="33"/>
  <c r="CA588" i="33" s="1"/>
  <c r="AQ587" i="33"/>
  <c r="AQ588" i="33" s="1"/>
  <c r="BV587" i="33"/>
  <c r="BV588" i="33" s="1"/>
  <c r="AR587" i="33"/>
  <c r="AR588" i="33" s="1"/>
  <c r="AO587" i="33"/>
  <c r="AO588" i="33" s="1"/>
  <c r="BY587" i="33"/>
  <c r="BY588" i="33" s="1"/>
  <c r="CP587" i="33"/>
  <c r="CP588" i="33" s="1"/>
  <c r="Z587" i="33"/>
  <c r="Z588" i="33" s="1"/>
  <c r="CI587" i="33"/>
  <c r="CI588" i="33" s="1"/>
  <c r="BE587" i="33"/>
  <c r="BE588" i="33" s="1"/>
  <c r="BB587" i="33"/>
  <c r="BB588" i="33" s="1"/>
  <c r="BH587" i="33"/>
  <c r="BH588" i="33" s="1"/>
  <c r="CN587" i="33"/>
  <c r="CN588" i="33" s="1"/>
  <c r="CS587" i="33"/>
  <c r="CS588" i="33" s="1"/>
  <c r="BC587" i="33"/>
  <c r="BC588" i="33" s="1"/>
  <c r="BL587" i="33"/>
  <c r="BL588" i="33" s="1"/>
  <c r="V587" i="33"/>
  <c r="V588" i="33" s="1"/>
  <c r="BW587" i="33"/>
  <c r="BW588" i="33" s="1"/>
  <c r="U587" i="33"/>
  <c r="U588" i="33" s="1"/>
  <c r="AU587" i="33"/>
  <c r="AU588" i="33" s="1"/>
  <c r="AH587" i="33"/>
  <c r="AH588" i="33" s="1"/>
  <c r="CO587" i="33"/>
  <c r="CO588" i="33" s="1"/>
  <c r="CM587" i="33"/>
  <c r="CM588" i="33" s="1"/>
  <c r="BI587" i="33"/>
  <c r="BI588" i="33" s="1"/>
  <c r="AT587" i="33"/>
  <c r="AT588" i="33" s="1"/>
  <c r="AS587" i="33"/>
  <c r="AS588" i="33" s="1"/>
  <c r="AN587" i="33"/>
  <c r="AN588" i="33" s="1"/>
  <c r="CE587" i="33"/>
  <c r="CE588" i="33" s="1"/>
  <c r="AM587" i="33"/>
  <c r="AM588" i="33" s="1"/>
  <c r="O588" i="33" l="1"/>
  <c r="CS589" i="33" s="1"/>
  <c r="O587" i="33"/>
  <c r="W589" i="33" l="1"/>
  <c r="BR589" i="33"/>
  <c r="BI589" i="33"/>
  <c r="AU589" i="33"/>
  <c r="Q589" i="33"/>
  <c r="BO589" i="33"/>
  <c r="CE589" i="33"/>
  <c r="V589" i="33"/>
  <c r="BV589" i="33"/>
  <c r="AT589" i="33"/>
  <c r="BK589" i="33"/>
  <c r="BB589" i="33"/>
  <c r="AA589" i="33"/>
  <c r="CB589" i="33"/>
  <c r="BP589" i="33"/>
  <c r="T589" i="33"/>
  <c r="BJ589" i="33"/>
  <c r="CQ589" i="33"/>
  <c r="CL589" i="33"/>
  <c r="BG589" i="33"/>
  <c r="AF589" i="33"/>
  <c r="X589" i="33"/>
  <c r="CH589" i="33"/>
  <c r="BU589" i="33"/>
  <c r="AP589" i="33"/>
  <c r="AV589" i="33"/>
  <c r="S589" i="33"/>
  <c r="CK589" i="33"/>
  <c r="BF589" i="33"/>
  <c r="AJ589" i="33"/>
  <c r="CR589" i="33"/>
  <c r="AY589" i="33"/>
  <c r="BM589" i="33"/>
  <c r="AK589" i="33"/>
  <c r="Y589" i="33"/>
  <c r="CJ589" i="33"/>
  <c r="CC589" i="33"/>
  <c r="BA589" i="33"/>
  <c r="CA589" i="33"/>
  <c r="CG589" i="33"/>
  <c r="AM589" i="33"/>
  <c r="AL589" i="33"/>
  <c r="BZ589" i="33"/>
  <c r="AQ589" i="33"/>
  <c r="BY589" i="33"/>
  <c r="AD589" i="33"/>
  <c r="BE589" i="33"/>
  <c r="BC589" i="33"/>
  <c r="BW589" i="33"/>
  <c r="CP589" i="33"/>
  <c r="U589" i="33"/>
  <c r="AW589" i="33"/>
  <c r="AZ589" i="33"/>
  <c r="R589" i="33"/>
  <c r="AN589" i="33"/>
  <c r="AI589" i="33"/>
  <c r="AO589" i="33"/>
  <c r="CM589" i="33"/>
  <c r="CF589" i="33"/>
  <c r="AR589" i="33"/>
  <c r="BX589" i="33"/>
  <c r="AH589" i="33"/>
  <c r="BT589" i="33"/>
  <c r="BH589" i="33"/>
  <c r="CI589" i="33"/>
  <c r="CD589" i="33"/>
  <c r="BQ589" i="33"/>
  <c r="CO589" i="33"/>
  <c r="BD589" i="33"/>
  <c r="AE589" i="33"/>
  <c r="Z589" i="33"/>
  <c r="AS589" i="33"/>
  <c r="BS589" i="33"/>
  <c r="BN589" i="33"/>
  <c r="AB589" i="33"/>
  <c r="BL589" i="33"/>
  <c r="AX589" i="33"/>
  <c r="AC589" i="33"/>
  <c r="CN589" i="33"/>
  <c r="AG589" i="33"/>
  <c r="M589" i="33" l="1"/>
  <c r="O589" i="33"/>
  <c r="L587" i="33"/>
  <c r="L588" i="33"/>
  <c r="L589" i="33"/>
  <c r="L590" i="33"/>
  <c r="M587" i="33" l="1"/>
  <c r="F587" i="33" l="1"/>
  <c r="D587" i="33"/>
  <c r="E587" i="33"/>
  <c r="H592" i="33" l="1"/>
  <c r="H593" i="33" l="1"/>
  <c r="K592" i="33"/>
  <c r="H594" i="33" l="1"/>
  <c r="K593" i="33"/>
  <c r="H595" i="33" l="1"/>
  <c r="K595" i="33" s="1"/>
  <c r="K594" i="33"/>
  <c r="AB592" i="33" l="1"/>
  <c r="AB593" i="33" s="1"/>
  <c r="CO592" i="33"/>
  <c r="CO593" i="33" s="1"/>
  <c r="BJ592" i="33"/>
  <c r="BJ593" i="33" s="1"/>
  <c r="BO592" i="33"/>
  <c r="BO593" i="33" s="1"/>
  <c r="BC592" i="33"/>
  <c r="BC593" i="33" s="1"/>
  <c r="BG592" i="33"/>
  <c r="BG593" i="33" s="1"/>
  <c r="AZ592" i="33"/>
  <c r="AZ593" i="33" s="1"/>
  <c r="CN592" i="33"/>
  <c r="CN593" i="33" s="1"/>
  <c r="BK592" i="33"/>
  <c r="BK593" i="33" s="1"/>
  <c r="BL592" i="33"/>
  <c r="BL593" i="33" s="1"/>
  <c r="T592" i="33"/>
  <c r="T593" i="33" s="1"/>
  <c r="BP592" i="33"/>
  <c r="BP593" i="33" s="1"/>
  <c r="AW592" i="33"/>
  <c r="AW593" i="33" s="1"/>
  <c r="BV592" i="33"/>
  <c r="BV593" i="33" s="1"/>
  <c r="CK592" i="33"/>
  <c r="CK593" i="33" s="1"/>
  <c r="AX592" i="33"/>
  <c r="AX593" i="33" s="1"/>
  <c r="BB592" i="33"/>
  <c r="BB593" i="33" s="1"/>
  <c r="AQ592" i="33"/>
  <c r="AQ593" i="33" s="1"/>
  <c r="CS592" i="33"/>
  <c r="CS593" i="33" s="1"/>
  <c r="BS592" i="33"/>
  <c r="BS593" i="33" s="1"/>
  <c r="BT592" i="33"/>
  <c r="BT593" i="33" s="1"/>
  <c r="BH592" i="33"/>
  <c r="BH593" i="33" s="1"/>
  <c r="CQ592" i="33"/>
  <c r="CQ593" i="33" s="1"/>
  <c r="BI592" i="33"/>
  <c r="BI593" i="33" s="1"/>
  <c r="AJ592" i="33"/>
  <c r="AJ593" i="33" s="1"/>
  <c r="AA592" i="33"/>
  <c r="AA593" i="33" s="1"/>
  <c r="AI592" i="33"/>
  <c r="AI593" i="33" s="1"/>
  <c r="U592" i="33"/>
  <c r="U593" i="33" s="1"/>
  <c r="W592" i="33"/>
  <c r="W593" i="33" s="1"/>
  <c r="CL592" i="33"/>
  <c r="CL593" i="33" s="1"/>
  <c r="AP592" i="33"/>
  <c r="AP593" i="33" s="1"/>
  <c r="CM592" i="33"/>
  <c r="CM593" i="33" s="1"/>
  <c r="CJ592" i="33"/>
  <c r="CJ593" i="33" s="1"/>
  <c r="AG592" i="33"/>
  <c r="AG593" i="33" s="1"/>
  <c r="AE592" i="33"/>
  <c r="AE593" i="33" s="1"/>
  <c r="S592" i="33"/>
  <c r="S593" i="33" s="1"/>
  <c r="BA592" i="33"/>
  <c r="BA593" i="33" s="1"/>
  <c r="V592" i="33"/>
  <c r="V593" i="33" s="1"/>
  <c r="Q592" i="33"/>
  <c r="AV592" i="33"/>
  <c r="AV593" i="33" s="1"/>
  <c r="R592" i="33"/>
  <c r="R593" i="33" s="1"/>
  <c r="BX592" i="33"/>
  <c r="BX593" i="33" s="1"/>
  <c r="CC592" i="33"/>
  <c r="CC593" i="33" s="1"/>
  <c r="BQ592" i="33"/>
  <c r="BQ593" i="33" s="1"/>
  <c r="AF592" i="33"/>
  <c r="AF593" i="33" s="1"/>
  <c r="BR592" i="33"/>
  <c r="BR593" i="33" s="1"/>
  <c r="BU592" i="33"/>
  <c r="BU593" i="33" s="1"/>
  <c r="AU592" i="33"/>
  <c r="AU593" i="33" s="1"/>
  <c r="CD592" i="33"/>
  <c r="CD593" i="33" s="1"/>
  <c r="BE592" i="33"/>
  <c r="BE593" i="33" s="1"/>
  <c r="CG592" i="33"/>
  <c r="CG593" i="33" s="1"/>
  <c r="BZ592" i="33"/>
  <c r="BZ593" i="33" s="1"/>
  <c r="CA592" i="33"/>
  <c r="CA593" i="33" s="1"/>
  <c r="CF592" i="33"/>
  <c r="CF593" i="33" s="1"/>
  <c r="AL592" i="33"/>
  <c r="AL593" i="33" s="1"/>
  <c r="CB592" i="33"/>
  <c r="CB593" i="33" s="1"/>
  <c r="AO592" i="33"/>
  <c r="AO593" i="33" s="1"/>
  <c r="CH592" i="33"/>
  <c r="CH593" i="33" s="1"/>
  <c r="BF592" i="33"/>
  <c r="BF593" i="33" s="1"/>
  <c r="CE592" i="33"/>
  <c r="CE593" i="33" s="1"/>
  <c r="Y592" i="33"/>
  <c r="Y593" i="33" s="1"/>
  <c r="BN592" i="33"/>
  <c r="BN593" i="33" s="1"/>
  <c r="AH592" i="33"/>
  <c r="AH593" i="33" s="1"/>
  <c r="X592" i="33"/>
  <c r="X593" i="33" s="1"/>
  <c r="CP592" i="33"/>
  <c r="CP593" i="33" s="1"/>
  <c r="CI592" i="33"/>
  <c r="CI593" i="33" s="1"/>
  <c r="AY592" i="33"/>
  <c r="AY593" i="33" s="1"/>
  <c r="BD592" i="33"/>
  <c r="BD593" i="33" s="1"/>
  <c r="AS592" i="33"/>
  <c r="AS593" i="33" s="1"/>
  <c r="AD592" i="33"/>
  <c r="AD593" i="33" s="1"/>
  <c r="AC592" i="33"/>
  <c r="AC593" i="33" s="1"/>
  <c r="BW592" i="33"/>
  <c r="BW593" i="33" s="1"/>
  <c r="AM592" i="33"/>
  <c r="AM593" i="33" s="1"/>
  <c r="AN592" i="33"/>
  <c r="AN593" i="33" s="1"/>
  <c r="Z592" i="33"/>
  <c r="Z593" i="33" s="1"/>
  <c r="BM592" i="33"/>
  <c r="BM593" i="33" s="1"/>
  <c r="AR592" i="33"/>
  <c r="AR593" i="33" s="1"/>
  <c r="CR592" i="33"/>
  <c r="CR593" i="33" s="1"/>
  <c r="AK592" i="33"/>
  <c r="AK593" i="33" s="1"/>
  <c r="AT592" i="33"/>
  <c r="AT593" i="33" s="1"/>
  <c r="BY592" i="33"/>
  <c r="BY593" i="33" s="1"/>
  <c r="Q593" i="33" l="1"/>
  <c r="O592" i="33"/>
  <c r="O593" i="33" l="1"/>
  <c r="Q594" i="33" s="1"/>
  <c r="AT594" i="33" l="1"/>
  <c r="BH594" i="33"/>
  <c r="BA594" i="33"/>
  <c r="CQ594" i="33"/>
  <c r="Z594" i="33"/>
  <c r="T594" i="33"/>
  <c r="BR594" i="33"/>
  <c r="CH594" i="33"/>
  <c r="X594" i="33"/>
  <c r="AM594" i="33"/>
  <c r="BK594" i="33"/>
  <c r="AC594" i="33"/>
  <c r="AV594" i="33"/>
  <c r="CD594" i="33"/>
  <c r="BC594" i="33"/>
  <c r="CN594" i="33"/>
  <c r="R594" i="33"/>
  <c r="Y594" i="33"/>
  <c r="AE594" i="33"/>
  <c r="BP594" i="33"/>
  <c r="CO594" i="33"/>
  <c r="AU594" i="33"/>
  <c r="BV594" i="33"/>
  <c r="W594" i="33"/>
  <c r="CR594" i="33"/>
  <c r="AY594" i="33"/>
  <c r="BJ594" i="33"/>
  <c r="BM594" i="33"/>
  <c r="BE594" i="33"/>
  <c r="CM594" i="33"/>
  <c r="CP594" i="33"/>
  <c r="AB594" i="33"/>
  <c r="AO594" i="33"/>
  <c r="BD594" i="33"/>
  <c r="BQ594" i="33"/>
  <c r="CK594" i="33"/>
  <c r="CC594" i="33"/>
  <c r="AQ594" i="33"/>
  <c r="CA594" i="33"/>
  <c r="AI594" i="33"/>
  <c r="BL594" i="33"/>
  <c r="CL594" i="33"/>
  <c r="CS594" i="33"/>
  <c r="BY594" i="33"/>
  <c r="AX594" i="33"/>
  <c r="BG594" i="33"/>
  <c r="BT594" i="33"/>
  <c r="CF594" i="33"/>
  <c r="BF594" i="33"/>
  <c r="BW594" i="33"/>
  <c r="CE594" i="33"/>
  <c r="BX594" i="33"/>
  <c r="AK594" i="33"/>
  <c r="AW594" i="33"/>
  <c r="CG594" i="33"/>
  <c r="AG594" i="33"/>
  <c r="AS594" i="33"/>
  <c r="BZ594" i="33"/>
  <c r="AA594" i="33"/>
  <c r="CB594" i="33"/>
  <c r="BU594" i="33"/>
  <c r="CJ594" i="33"/>
  <c r="BI594" i="33"/>
  <c r="BS594" i="33"/>
  <c r="AN594" i="33"/>
  <c r="AJ594" i="33"/>
  <c r="AH594" i="33"/>
  <c r="AD594" i="33"/>
  <c r="BB594" i="33"/>
  <c r="AR594" i="33"/>
  <c r="AL594" i="33"/>
  <c r="U594" i="33"/>
  <c r="BN594" i="33"/>
  <c r="S594" i="33"/>
  <c r="BO594" i="33"/>
  <c r="V594" i="33"/>
  <c r="AP594" i="33"/>
  <c r="AZ594" i="33"/>
  <c r="AF594" i="33"/>
  <c r="CI594" i="33"/>
  <c r="M594" i="33" l="1"/>
  <c r="L593" i="33"/>
  <c r="L594" i="33"/>
  <c r="L595" i="33"/>
  <c r="L592" i="33"/>
  <c r="O594" i="33"/>
  <c r="M592" i="33" l="1"/>
  <c r="F592" i="33" s="1"/>
  <c r="E592" i="33" l="1"/>
  <c r="D592" i="33"/>
  <c r="H597" i="33" l="1"/>
  <c r="H598" i="33" s="1"/>
  <c r="K597" i="33" l="1"/>
  <c r="H599" i="33"/>
  <c r="K598" i="33"/>
  <c r="H600" i="33" l="1"/>
  <c r="K600" i="33" s="1"/>
  <c r="K599" i="33"/>
  <c r="BN597" i="33" l="1"/>
  <c r="BN598" i="33" s="1"/>
  <c r="AY597" i="33"/>
  <c r="AY598" i="33" s="1"/>
  <c r="AJ597" i="33"/>
  <c r="AJ598" i="33" s="1"/>
  <c r="W597" i="33"/>
  <c r="W598" i="33" s="1"/>
  <c r="CI597" i="33"/>
  <c r="CI598" i="33" s="1"/>
  <c r="AV597" i="33"/>
  <c r="AV598" i="33" s="1"/>
  <c r="CC597" i="33"/>
  <c r="CC598" i="33" s="1"/>
  <c r="BB597" i="33"/>
  <c r="BB598" i="33" s="1"/>
  <c r="CO597" i="33"/>
  <c r="CO598" i="33" s="1"/>
  <c r="BR597" i="33"/>
  <c r="BR598" i="33" s="1"/>
  <c r="BT597" i="33"/>
  <c r="BT598" i="33" s="1"/>
  <c r="T597" i="33"/>
  <c r="T598" i="33" s="1"/>
  <c r="AW597" i="33"/>
  <c r="AW598" i="33" s="1"/>
  <c r="BF597" i="33"/>
  <c r="BF598" i="33" s="1"/>
  <c r="BM597" i="33"/>
  <c r="BM598" i="33" s="1"/>
  <c r="BV597" i="33"/>
  <c r="BV598" i="33" s="1"/>
  <c r="BG597" i="33"/>
  <c r="BG598" i="33" s="1"/>
  <c r="AR597" i="33"/>
  <c r="AR598" i="33" s="1"/>
  <c r="AE597" i="33"/>
  <c r="AE598" i="33" s="1"/>
  <c r="CQ597" i="33"/>
  <c r="CQ598" i="33" s="1"/>
  <c r="BL597" i="33"/>
  <c r="BL598" i="33" s="1"/>
  <c r="CS597" i="33"/>
  <c r="CS598" i="33" s="1"/>
  <c r="CH597" i="33"/>
  <c r="CH598" i="33" s="1"/>
  <c r="AK597" i="33"/>
  <c r="AK598" i="33" s="1"/>
  <c r="U597" i="33"/>
  <c r="U598" i="33" s="1"/>
  <c r="BA597" i="33"/>
  <c r="BA598" i="33" s="1"/>
  <c r="CL597" i="33"/>
  <c r="CL598" i="33" s="1"/>
  <c r="BH597" i="33"/>
  <c r="BH598" i="33" s="1"/>
  <c r="AT597" i="33"/>
  <c r="AT598" i="33" s="1"/>
  <c r="AN597" i="33"/>
  <c r="AN598" i="33" s="1"/>
  <c r="BU597" i="33"/>
  <c r="BU598" i="33" s="1"/>
  <c r="AG597" i="33"/>
  <c r="AG598" i="33" s="1"/>
  <c r="AX597" i="33"/>
  <c r="AX598" i="33" s="1"/>
  <c r="BS597" i="33"/>
  <c r="BS598" i="33" s="1"/>
  <c r="AC597" i="33"/>
  <c r="AC598" i="33" s="1"/>
  <c r="AB597" i="33"/>
  <c r="AB598" i="33" s="1"/>
  <c r="CA597" i="33"/>
  <c r="CA598" i="33" s="1"/>
  <c r="BI597" i="33"/>
  <c r="BI598" i="33" s="1"/>
  <c r="R597" i="33"/>
  <c r="R598" i="33" s="1"/>
  <c r="CD597" i="33"/>
  <c r="CD598" i="33" s="1"/>
  <c r="BO597" i="33"/>
  <c r="BO598" i="33" s="1"/>
  <c r="AZ597" i="33"/>
  <c r="AZ598" i="33" s="1"/>
  <c r="AM597" i="33"/>
  <c r="AM598" i="33" s="1"/>
  <c r="AD597" i="33"/>
  <c r="AD598" i="33" s="1"/>
  <c r="CB597" i="33"/>
  <c r="CB598" i="33" s="1"/>
  <c r="X597" i="33"/>
  <c r="X598" i="33" s="1"/>
  <c r="BQ597" i="33"/>
  <c r="BQ598" i="33" s="1"/>
  <c r="AO597" i="33"/>
  <c r="AO598" i="33" s="1"/>
  <c r="Z597" i="33"/>
  <c r="Z598" i="33" s="1"/>
  <c r="BW597" i="33"/>
  <c r="BW598" i="33" s="1"/>
  <c r="AU597" i="33"/>
  <c r="AU598" i="33" s="1"/>
  <c r="CR597" i="33"/>
  <c r="CR598" i="33" s="1"/>
  <c r="Y597" i="33"/>
  <c r="Y598" i="33" s="1"/>
  <c r="BK597" i="33"/>
  <c r="BK598" i="33" s="1"/>
  <c r="CK597" i="33"/>
  <c r="CK598" i="33" s="1"/>
  <c r="AI597" i="33"/>
  <c r="AI598" i="33" s="1"/>
  <c r="CP597" i="33"/>
  <c r="CP598" i="33" s="1"/>
  <c r="CG597" i="33"/>
  <c r="CG598" i="33" s="1"/>
  <c r="CN597" i="33"/>
  <c r="CN598" i="33" s="1"/>
  <c r="V597" i="33"/>
  <c r="V598" i="33" s="1"/>
  <c r="AH597" i="33"/>
  <c r="AH598" i="33" s="1"/>
  <c r="S597" i="33"/>
  <c r="S598" i="33" s="1"/>
  <c r="CE597" i="33"/>
  <c r="CE598" i="33" s="1"/>
  <c r="BP597" i="33"/>
  <c r="BP598" i="33" s="1"/>
  <c r="BC597" i="33"/>
  <c r="BC598" i="33" s="1"/>
  <c r="BJ597" i="33"/>
  <c r="BJ598" i="33" s="1"/>
  <c r="Q597" i="33"/>
  <c r="BD597" i="33"/>
  <c r="BD598" i="33" s="1"/>
  <c r="BE597" i="33"/>
  <c r="BE598" i="33" s="1"/>
  <c r="AS597" i="33"/>
  <c r="AS598" i="33" s="1"/>
  <c r="AP597" i="33"/>
  <c r="AP598" i="33" s="1"/>
  <c r="AA597" i="33"/>
  <c r="AA598" i="33" s="1"/>
  <c r="CM597" i="33"/>
  <c r="CM598" i="33" s="1"/>
  <c r="BX597" i="33"/>
  <c r="BX598" i="33" s="1"/>
  <c r="BZ597" i="33"/>
  <c r="BZ598" i="33" s="1"/>
  <c r="BY597" i="33"/>
  <c r="BY598" i="33" s="1"/>
  <c r="CF597" i="33"/>
  <c r="CF598" i="33" s="1"/>
  <c r="CJ597" i="33"/>
  <c r="CJ598" i="33" s="1"/>
  <c r="AQ597" i="33"/>
  <c r="AQ598" i="33" s="1"/>
  <c r="AF597" i="33"/>
  <c r="AF598" i="33" s="1"/>
  <c r="AL597" i="33"/>
  <c r="AL598" i="33" s="1"/>
  <c r="O597" i="33" l="1"/>
  <c r="Q598" i="33"/>
  <c r="O598" i="33" l="1"/>
  <c r="AF599" i="33" l="1"/>
  <c r="AH599" i="33"/>
  <c r="T599" i="33"/>
  <c r="AV599" i="33"/>
  <c r="AU599" i="33"/>
  <c r="CD599" i="33"/>
  <c r="CA599" i="33"/>
  <c r="BS599" i="33"/>
  <c r="R599" i="33"/>
  <c r="AO599" i="33"/>
  <c r="AT599" i="33"/>
  <c r="W599" i="33"/>
  <c r="Y599" i="33"/>
  <c r="AM599" i="33"/>
  <c r="AK599" i="33"/>
  <c r="AW599" i="33"/>
  <c r="BA599" i="33"/>
  <c r="CC599" i="33"/>
  <c r="BC599" i="33"/>
  <c r="BN599" i="33"/>
  <c r="AQ599" i="33"/>
  <c r="BB599" i="33"/>
  <c r="CL599" i="33"/>
  <c r="BX599" i="33"/>
  <c r="AN599" i="33"/>
  <c r="AB599" i="33"/>
  <c r="X599" i="33"/>
  <c r="CG599" i="33"/>
  <c r="CB599" i="33"/>
  <c r="BK599" i="33"/>
  <c r="U599" i="33"/>
  <c r="BI599" i="33"/>
  <c r="BE599" i="33"/>
  <c r="AL599" i="33"/>
  <c r="CO599" i="33"/>
  <c r="AG599" i="33"/>
  <c r="BD599" i="33"/>
  <c r="BP599" i="33"/>
  <c r="BL599" i="33"/>
  <c r="AC599" i="33"/>
  <c r="CE599" i="33"/>
  <c r="V599" i="33"/>
  <c r="AR599" i="33"/>
  <c r="S599" i="33"/>
  <c r="CP599" i="33"/>
  <c r="CR599" i="33"/>
  <c r="BY599" i="33"/>
  <c r="CH599" i="33"/>
  <c r="BR599" i="33"/>
  <c r="Z599" i="33"/>
  <c r="CS599" i="33"/>
  <c r="BV599" i="33"/>
  <c r="BF599" i="33"/>
  <c r="AA599" i="33"/>
  <c r="AP599" i="33"/>
  <c r="CM599" i="33"/>
  <c r="BQ599" i="33"/>
  <c r="AD599" i="33"/>
  <c r="CK599" i="33"/>
  <c r="BZ599" i="33"/>
  <c r="AE599" i="33"/>
  <c r="AS599" i="33"/>
  <c r="BJ599" i="33"/>
  <c r="AY599" i="33"/>
  <c r="CF599" i="33"/>
  <c r="BO599" i="33"/>
  <c r="BM599" i="33"/>
  <c r="BU599" i="33"/>
  <c r="BT599" i="33"/>
  <c r="AI599" i="33"/>
  <c r="AX599" i="33"/>
  <c r="BH599" i="33"/>
  <c r="CJ599" i="33"/>
  <c r="AJ599" i="33"/>
  <c r="BW599" i="33"/>
  <c r="CI599" i="33"/>
  <c r="CQ599" i="33"/>
  <c r="CN599" i="33"/>
  <c r="AZ599" i="33"/>
  <c r="BG599" i="33"/>
  <c r="Q599" i="33"/>
  <c r="M599" i="33" l="1"/>
  <c r="O599" i="33"/>
  <c r="L597" i="33"/>
  <c r="L598" i="33"/>
  <c r="L599" i="33"/>
  <c r="L600" i="33"/>
  <c r="M597" i="33" l="1"/>
  <c r="F597" i="33" l="1"/>
  <c r="E597" i="33"/>
  <c r="D597" i="33"/>
  <c r="H602" i="33" l="1"/>
  <c r="H603" i="33" l="1"/>
  <c r="K602" i="33"/>
  <c r="H604" i="33" l="1"/>
  <c r="K603" i="33"/>
  <c r="H605" i="33" l="1"/>
  <c r="K605" i="33" s="1"/>
  <c r="K604" i="33"/>
  <c r="AP602" i="33" l="1"/>
  <c r="AP603" i="33" s="1"/>
  <c r="BV602" i="33"/>
  <c r="BV603" i="33" s="1"/>
  <c r="AA602" i="33"/>
  <c r="AA603" i="33" s="1"/>
  <c r="BG602" i="33"/>
  <c r="BG603" i="33" s="1"/>
  <c r="CM602" i="33"/>
  <c r="CM603" i="33" s="1"/>
  <c r="BT602" i="33"/>
  <c r="BT603" i="33" s="1"/>
  <c r="AW602" i="33"/>
  <c r="AW603" i="33" s="1"/>
  <c r="AC602" i="33"/>
  <c r="AC603" i="33" s="1"/>
  <c r="CO602" i="33"/>
  <c r="CO603" i="33" s="1"/>
  <c r="BP602" i="33"/>
  <c r="BP603" i="33" s="1"/>
  <c r="Y602" i="33"/>
  <c r="Y603" i="33" s="1"/>
  <c r="AH602" i="33"/>
  <c r="AH603" i="33" s="1"/>
  <c r="BD602" i="33"/>
  <c r="BD603" i="33" s="1"/>
  <c r="AZ602" i="33"/>
  <c r="AZ603" i="33" s="1"/>
  <c r="BC602" i="33"/>
  <c r="BC603" i="33" s="1"/>
  <c r="U602" i="33"/>
  <c r="U603" i="33" s="1"/>
  <c r="AT602" i="33"/>
  <c r="AT603" i="33" s="1"/>
  <c r="BZ602" i="33"/>
  <c r="BZ603" i="33" s="1"/>
  <c r="AE602" i="33"/>
  <c r="AE603" i="33" s="1"/>
  <c r="BK602" i="33"/>
  <c r="BK603" i="33" s="1"/>
  <c r="CQ602" i="33"/>
  <c r="CQ603" i="33" s="1"/>
  <c r="CB602" i="33"/>
  <c r="CB603" i="33" s="1"/>
  <c r="BE602" i="33"/>
  <c r="BE603" i="33" s="1"/>
  <c r="AK602" i="33"/>
  <c r="AK603" i="33" s="1"/>
  <c r="AB602" i="33"/>
  <c r="AB603" i="33" s="1"/>
  <c r="T602" i="33"/>
  <c r="T603" i="33" s="1"/>
  <c r="AJ602" i="33"/>
  <c r="AJ603" i="33" s="1"/>
  <c r="BB602" i="33"/>
  <c r="BB603" i="33" s="1"/>
  <c r="AM602" i="33"/>
  <c r="AM603" i="33" s="1"/>
  <c r="AF602" i="33"/>
  <c r="AF603" i="33" s="1"/>
  <c r="BU602" i="33"/>
  <c r="BU603" i="33" s="1"/>
  <c r="BH602" i="33"/>
  <c r="BH603" i="33" s="1"/>
  <c r="CK602" i="33"/>
  <c r="CK603" i="33" s="1"/>
  <c r="BN602" i="33"/>
  <c r="BN603" i="33" s="1"/>
  <c r="CE602" i="33"/>
  <c r="CE603" i="33" s="1"/>
  <c r="BY602" i="33"/>
  <c r="BY603" i="33" s="1"/>
  <c r="W602" i="33"/>
  <c r="W603" i="33" s="1"/>
  <c r="AO602" i="33"/>
  <c r="AO603" i="33" s="1"/>
  <c r="R602" i="33"/>
  <c r="R603" i="33" s="1"/>
  <c r="AX602" i="33"/>
  <c r="AX603" i="33" s="1"/>
  <c r="CD602" i="33"/>
  <c r="CD603" i="33" s="1"/>
  <c r="AI602" i="33"/>
  <c r="AI603" i="33" s="1"/>
  <c r="BO602" i="33"/>
  <c r="BO603" i="33" s="1"/>
  <c r="X602" i="33"/>
  <c r="X603" i="33" s="1"/>
  <c r="CJ602" i="33"/>
  <c r="CJ603" i="33" s="1"/>
  <c r="BM602" i="33"/>
  <c r="BM603" i="33" s="1"/>
  <c r="AS602" i="33"/>
  <c r="AS603" i="33" s="1"/>
  <c r="AR602" i="33"/>
  <c r="AR603" i="33" s="1"/>
  <c r="V602" i="33"/>
  <c r="V603" i="33" s="1"/>
  <c r="CH602" i="33"/>
  <c r="CH603" i="33" s="1"/>
  <c r="BS602" i="33"/>
  <c r="BS603" i="33" s="1"/>
  <c r="CR602" i="33"/>
  <c r="CR603" i="33" s="1"/>
  <c r="BA602" i="33"/>
  <c r="BA603" i="33" s="1"/>
  <c r="CA602" i="33"/>
  <c r="CA603" i="33" s="1"/>
  <c r="BQ602" i="33"/>
  <c r="BQ603" i="33" s="1"/>
  <c r="S602" i="33"/>
  <c r="S603" i="33" s="1"/>
  <c r="AG602" i="33"/>
  <c r="AG603" i="33" s="1"/>
  <c r="AL602" i="33"/>
  <c r="AL603" i="33" s="1"/>
  <c r="CI602" i="33"/>
  <c r="CI603" i="33" s="1"/>
  <c r="CG602" i="33"/>
  <c r="CG603" i="33" s="1"/>
  <c r="Z602" i="33"/>
  <c r="Z603" i="33" s="1"/>
  <c r="BF602" i="33"/>
  <c r="BF603" i="33" s="1"/>
  <c r="CL602" i="33"/>
  <c r="CL603" i="33" s="1"/>
  <c r="AQ602" i="33"/>
  <c r="AQ603" i="33" s="1"/>
  <c r="BW602" i="33"/>
  <c r="BW603" i="33" s="1"/>
  <c r="AN602" i="33"/>
  <c r="AN603" i="33" s="1"/>
  <c r="Q602" i="33"/>
  <c r="CC602" i="33"/>
  <c r="CC603" i="33" s="1"/>
  <c r="BI602" i="33"/>
  <c r="BI603" i="33" s="1"/>
  <c r="BX602" i="33"/>
  <c r="BX603" i="33" s="1"/>
  <c r="AD602" i="33"/>
  <c r="AD603" i="33" s="1"/>
  <c r="BJ602" i="33"/>
  <c r="BJ603" i="33" s="1"/>
  <c r="CP602" i="33"/>
  <c r="CP603" i="33" s="1"/>
  <c r="AU602" i="33"/>
  <c r="AU603" i="33" s="1"/>
  <c r="AV602" i="33"/>
  <c r="AV603" i="33" s="1"/>
  <c r="CN602" i="33"/>
  <c r="CN603" i="33" s="1"/>
  <c r="AY602" i="33"/>
  <c r="AY603" i="33" s="1"/>
  <c r="CS602" i="33"/>
  <c r="CS603" i="33" s="1"/>
  <c r="BR602" i="33"/>
  <c r="BR603" i="33" s="1"/>
  <c r="BL602" i="33"/>
  <c r="BL603" i="33" s="1"/>
  <c r="CF602" i="33"/>
  <c r="CF603" i="33" s="1"/>
  <c r="Q603" i="33" l="1"/>
  <c r="O602" i="33"/>
  <c r="O603" i="33" l="1"/>
  <c r="AQ604" i="33" l="1"/>
  <c r="BD604" i="33"/>
  <c r="BL604" i="33"/>
  <c r="Z604" i="33"/>
  <c r="BO604" i="33"/>
  <c r="AD604" i="33"/>
  <c r="CR604" i="33"/>
  <c r="BZ604" i="33"/>
  <c r="CS604" i="33"/>
  <c r="CP604" i="33"/>
  <c r="CO604" i="33"/>
  <c r="AF604" i="33"/>
  <c r="BQ604" i="33"/>
  <c r="CA604" i="33"/>
  <c r="V604" i="33"/>
  <c r="BE604" i="33"/>
  <c r="AZ604" i="33"/>
  <c r="AR604" i="33"/>
  <c r="BF604" i="33"/>
  <c r="AA604" i="33"/>
  <c r="AK604" i="33"/>
  <c r="CB604" i="33"/>
  <c r="CI604" i="33"/>
  <c r="BN604" i="33"/>
  <c r="BA604" i="33"/>
  <c r="CM604" i="33"/>
  <c r="BH604" i="33"/>
  <c r="CG604" i="33"/>
  <c r="AX604" i="33"/>
  <c r="AM604" i="33"/>
  <c r="CE604" i="33"/>
  <c r="R604" i="33"/>
  <c r="AU604" i="33"/>
  <c r="BP604" i="33"/>
  <c r="BM604" i="33"/>
  <c r="BW604" i="33"/>
  <c r="AP604" i="33"/>
  <c r="AG604" i="33"/>
  <c r="AV604" i="33"/>
  <c r="AL604" i="33"/>
  <c r="BC604" i="33"/>
  <c r="BX604" i="33"/>
  <c r="AI604" i="33"/>
  <c r="CK604" i="33"/>
  <c r="AO604" i="33"/>
  <c r="W604" i="33"/>
  <c r="CN604" i="33"/>
  <c r="BS604" i="33"/>
  <c r="T604" i="33"/>
  <c r="AT604" i="33"/>
  <c r="BR604" i="33"/>
  <c r="X604" i="33"/>
  <c r="AC604" i="33"/>
  <c r="CC604" i="33"/>
  <c r="AJ604" i="33"/>
  <c r="AW604" i="33"/>
  <c r="AN604" i="33"/>
  <c r="BV604" i="33"/>
  <c r="AS604" i="33"/>
  <c r="AE604" i="33"/>
  <c r="AY604" i="33"/>
  <c r="BB604" i="33"/>
  <c r="Y604" i="33"/>
  <c r="CJ604" i="33"/>
  <c r="BK604" i="33"/>
  <c r="BI604" i="33"/>
  <c r="CQ604" i="33"/>
  <c r="AH604" i="33"/>
  <c r="S604" i="33"/>
  <c r="CL604" i="33"/>
  <c r="BG604" i="33"/>
  <c r="U604" i="33"/>
  <c r="CF604" i="33"/>
  <c r="BY604" i="33"/>
  <c r="BJ604" i="33"/>
  <c r="CH604" i="33"/>
  <c r="CD604" i="33"/>
  <c r="AB604" i="33"/>
  <c r="BT604" i="33"/>
  <c r="BU604" i="33"/>
  <c r="Q604" i="33"/>
  <c r="O604" i="33" l="1"/>
  <c r="M604" i="33"/>
  <c r="L604" i="33"/>
  <c r="L605" i="33"/>
  <c r="L603" i="33"/>
  <c r="L602" i="33"/>
  <c r="M602" i="33" l="1"/>
  <c r="F602" i="33" s="1"/>
  <c r="E602" i="33" l="1"/>
  <c r="D602" i="33"/>
  <c r="H607" i="33" l="1"/>
  <c r="R556" i="33" s="1"/>
  <c r="G21" i="33"/>
  <c r="K607" i="33" l="1"/>
  <c r="B614" i="33" s="1"/>
  <c r="H608" i="33"/>
  <c r="R557" i="33" s="1"/>
  <c r="H625" i="33"/>
  <c r="H626" i="33" s="1"/>
  <c r="H627" i="33" s="1"/>
  <c r="H628" i="33" s="1"/>
  <c r="H609" i="33"/>
  <c r="E625" i="33" l="1"/>
  <c r="K608" i="33"/>
  <c r="B615" i="33" s="1"/>
  <c r="I621" i="33" s="1"/>
  <c r="C22" i="33"/>
  <c r="R558" i="33"/>
  <c r="H610" i="33"/>
  <c r="K609" i="33"/>
  <c r="B22" i="33"/>
  <c r="I620" i="33"/>
  <c r="B616" i="33" l="1"/>
  <c r="R559" i="33"/>
  <c r="K610" i="33"/>
  <c r="CD607" i="33" s="1"/>
  <c r="CD608" i="33" s="1"/>
  <c r="I626" i="33"/>
  <c r="I625" i="33"/>
  <c r="AE607" i="33" l="1"/>
  <c r="AE608" i="33" s="1"/>
  <c r="AV607" i="33"/>
  <c r="AV608" i="33" s="1"/>
  <c r="B617" i="33"/>
  <c r="BT614" i="33" s="1"/>
  <c r="BT615" i="33" s="1"/>
  <c r="AR607" i="33"/>
  <c r="AR608" i="33" s="1"/>
  <c r="S607" i="33"/>
  <c r="S608" i="33" s="1"/>
  <c r="CQ607" i="33"/>
  <c r="CQ608" i="33" s="1"/>
  <c r="CL607" i="33"/>
  <c r="CL608" i="33" s="1"/>
  <c r="CO607" i="33"/>
  <c r="CO608" i="33" s="1"/>
  <c r="BI607" i="33"/>
  <c r="BI608" i="33" s="1"/>
  <c r="AF607" i="33"/>
  <c r="AF608" i="33" s="1"/>
  <c r="CE607" i="33"/>
  <c r="CE608" i="33" s="1"/>
  <c r="BY607" i="33"/>
  <c r="BY608" i="33" s="1"/>
  <c r="CP607" i="33"/>
  <c r="CP608" i="33" s="1"/>
  <c r="BB607" i="33"/>
  <c r="BB608" i="33" s="1"/>
  <c r="AI607" i="33"/>
  <c r="AI608" i="33" s="1"/>
  <c r="R607" i="33"/>
  <c r="R608" i="33" s="1"/>
  <c r="W607" i="33"/>
  <c r="W608" i="33" s="1"/>
  <c r="AT607" i="33"/>
  <c r="AT608" i="33" s="1"/>
  <c r="V607" i="33"/>
  <c r="V608" i="33" s="1"/>
  <c r="CC607" i="33"/>
  <c r="CC608" i="33" s="1"/>
  <c r="BK607" i="33"/>
  <c r="BK608" i="33" s="1"/>
  <c r="BF607" i="33"/>
  <c r="BF608" i="33" s="1"/>
  <c r="BE607" i="33"/>
  <c r="BE608" i="33" s="1"/>
  <c r="BD607" i="33"/>
  <c r="BD608" i="33" s="1"/>
  <c r="Y607" i="33"/>
  <c r="Y608" i="33" s="1"/>
  <c r="BL607" i="33"/>
  <c r="BL608" i="33" s="1"/>
  <c r="BR607" i="33"/>
  <c r="BR608" i="33" s="1"/>
  <c r="BO607" i="33"/>
  <c r="BO608" i="33" s="1"/>
  <c r="AA607" i="33"/>
  <c r="AA608" i="33" s="1"/>
  <c r="AL607" i="33"/>
  <c r="AL608" i="33" s="1"/>
  <c r="AX607" i="33"/>
  <c r="AX608" i="33" s="1"/>
  <c r="Q607" i="33"/>
  <c r="AO607" i="33"/>
  <c r="AO608" i="33" s="1"/>
  <c r="AY607" i="33"/>
  <c r="AY608" i="33" s="1"/>
  <c r="CS607" i="33"/>
  <c r="CS608" i="33" s="1"/>
  <c r="AU607" i="33"/>
  <c r="AU608" i="33" s="1"/>
  <c r="AZ607" i="33"/>
  <c r="AZ608" i="33" s="1"/>
  <c r="AW607" i="33"/>
  <c r="AW608" i="33" s="1"/>
  <c r="BA607" i="33"/>
  <c r="BA608" i="33" s="1"/>
  <c r="BG607" i="33"/>
  <c r="BG608" i="33" s="1"/>
  <c r="CM607" i="33"/>
  <c r="CM608" i="33" s="1"/>
  <c r="BQ607" i="33"/>
  <c r="BQ608" i="33" s="1"/>
  <c r="Z607" i="33"/>
  <c r="Z608" i="33" s="1"/>
  <c r="CJ607" i="33"/>
  <c r="CJ608" i="33" s="1"/>
  <c r="CK607" i="33"/>
  <c r="CK608" i="33" s="1"/>
  <c r="BT607" i="33"/>
  <c r="BT608" i="33" s="1"/>
  <c r="BW607" i="33"/>
  <c r="BW608" i="33" s="1"/>
  <c r="AH607" i="33"/>
  <c r="AH608" i="33" s="1"/>
  <c r="CG607" i="33"/>
  <c r="CG608" i="33" s="1"/>
  <c r="AQ607" i="33"/>
  <c r="AQ608" i="33" s="1"/>
  <c r="CI607" i="33"/>
  <c r="CI608" i="33" s="1"/>
  <c r="BX607" i="33"/>
  <c r="BX608" i="33" s="1"/>
  <c r="AC607" i="33"/>
  <c r="AC608" i="33" s="1"/>
  <c r="CH607" i="33"/>
  <c r="CH608" i="33" s="1"/>
  <c r="I631" i="33"/>
  <c r="X607" i="33"/>
  <c r="X608" i="33" s="1"/>
  <c r="AM607" i="33"/>
  <c r="AM608" i="33" s="1"/>
  <c r="BS607" i="33"/>
  <c r="BS608" i="33" s="1"/>
  <c r="BP607" i="33"/>
  <c r="BP608" i="33" s="1"/>
  <c r="CB607" i="33"/>
  <c r="CB608" i="33" s="1"/>
  <c r="AN607" i="33"/>
  <c r="AN608" i="33" s="1"/>
  <c r="CF607" i="33"/>
  <c r="CF608" i="33" s="1"/>
  <c r="AK607" i="33"/>
  <c r="AK608" i="33" s="1"/>
  <c r="BN607" i="33"/>
  <c r="BN608" i="33" s="1"/>
  <c r="T607" i="33"/>
  <c r="T608" i="33" s="1"/>
  <c r="BZ607" i="33"/>
  <c r="BZ608" i="33" s="1"/>
  <c r="BU607" i="33"/>
  <c r="BU608" i="33" s="1"/>
  <c r="I630" i="33"/>
  <c r="CR607" i="33"/>
  <c r="CR608" i="33" s="1"/>
  <c r="AD607" i="33"/>
  <c r="AD608" i="33" s="1"/>
  <c r="AS607" i="33"/>
  <c r="AS608" i="33" s="1"/>
  <c r="CA607" i="33"/>
  <c r="CA608" i="33" s="1"/>
  <c r="CN607" i="33"/>
  <c r="CN608" i="33" s="1"/>
  <c r="BM607" i="33"/>
  <c r="BM608" i="33" s="1"/>
  <c r="D22" i="33"/>
  <c r="I622" i="33"/>
  <c r="BU614" i="33"/>
  <c r="BU615" i="33" s="1"/>
  <c r="BF614" i="33"/>
  <c r="BF615" i="33" s="1"/>
  <c r="AP614" i="33"/>
  <c r="AP615" i="33" s="1"/>
  <c r="BZ614" i="33"/>
  <c r="BZ615" i="33" s="1"/>
  <c r="BC607" i="33"/>
  <c r="BC608" i="33" s="1"/>
  <c r="BJ607" i="33"/>
  <c r="BJ608" i="33" s="1"/>
  <c r="AJ607" i="33"/>
  <c r="AJ608" i="33" s="1"/>
  <c r="BH607" i="33"/>
  <c r="BH608" i="33" s="1"/>
  <c r="BV607" i="33"/>
  <c r="BV608" i="33" s="1"/>
  <c r="AP607" i="33"/>
  <c r="AP608" i="33" s="1"/>
  <c r="AB607" i="33"/>
  <c r="AB608" i="33" s="1"/>
  <c r="U607" i="33"/>
  <c r="U608" i="33" s="1"/>
  <c r="AG607" i="33"/>
  <c r="AG608" i="33" s="1"/>
  <c r="BD614" i="33" l="1"/>
  <c r="BD615" i="33" s="1"/>
  <c r="AR614" i="33"/>
  <c r="AR615" i="33" s="1"/>
  <c r="AN614" i="33"/>
  <c r="AN615" i="33" s="1"/>
  <c r="BE614" i="33"/>
  <c r="BE615" i="33" s="1"/>
  <c r="DC614" i="33"/>
  <c r="DC615" i="33" s="1"/>
  <c r="DE614" i="33"/>
  <c r="DE615" i="33" s="1"/>
  <c r="BS614" i="33"/>
  <c r="BS615" i="33" s="1"/>
  <c r="BX614" i="33"/>
  <c r="BX615" i="33" s="1"/>
  <c r="CR614" i="33"/>
  <c r="CR615" i="33" s="1"/>
  <c r="BJ614" i="33"/>
  <c r="BJ615" i="33" s="1"/>
  <c r="CV614" i="33"/>
  <c r="CV615" i="33" s="1"/>
  <c r="DF614" i="33"/>
  <c r="DF615" i="33" s="1"/>
  <c r="BW614" i="33"/>
  <c r="BW615" i="33" s="1"/>
  <c r="AE614" i="33"/>
  <c r="AE615" i="33" s="1"/>
  <c r="BQ614" i="33"/>
  <c r="BQ615" i="33" s="1"/>
  <c r="BV614" i="33"/>
  <c r="BV615" i="33" s="1"/>
  <c r="AV614" i="33"/>
  <c r="AV615" i="33" s="1"/>
  <c r="CL614" i="33"/>
  <c r="CL615" i="33" s="1"/>
  <c r="BB614" i="33"/>
  <c r="BB615" i="33" s="1"/>
  <c r="CU614" i="33"/>
  <c r="CU615" i="33" s="1"/>
  <c r="BC614" i="33"/>
  <c r="BC615" i="33" s="1"/>
  <c r="BY614" i="33"/>
  <c r="BY615" i="33" s="1"/>
  <c r="CE614" i="33"/>
  <c r="CE615" i="33" s="1"/>
  <c r="CI614" i="33"/>
  <c r="CI615" i="33" s="1"/>
  <c r="AO614" i="33"/>
  <c r="AO615" i="33" s="1"/>
  <c r="AQ614" i="33"/>
  <c r="AQ615" i="33" s="1"/>
  <c r="AY614" i="33"/>
  <c r="AY615" i="33" s="1"/>
  <c r="DG614" i="33"/>
  <c r="DG615" i="33" s="1"/>
  <c r="AX614" i="33"/>
  <c r="AX615" i="33" s="1"/>
  <c r="AH614" i="33"/>
  <c r="AH615" i="33" s="1"/>
  <c r="DD614" i="33"/>
  <c r="DD615" i="33" s="1"/>
  <c r="CA614" i="33"/>
  <c r="CA615" i="33" s="1"/>
  <c r="BN614" i="33"/>
  <c r="BN615" i="33" s="1"/>
  <c r="AG614" i="33"/>
  <c r="AG615" i="33" s="1"/>
  <c r="BH614" i="33"/>
  <c r="BH615" i="33" s="1"/>
  <c r="AZ614" i="33"/>
  <c r="AZ615" i="33" s="1"/>
  <c r="DA614" i="33"/>
  <c r="DA615" i="33" s="1"/>
  <c r="BA614" i="33"/>
  <c r="BA615" i="33" s="1"/>
  <c r="CW614" i="33"/>
  <c r="CW615" i="33" s="1"/>
  <c r="CJ614" i="33"/>
  <c r="CJ615" i="33" s="1"/>
  <c r="AT614" i="33"/>
  <c r="AT615" i="33" s="1"/>
  <c r="BO614" i="33"/>
  <c r="BO615" i="33" s="1"/>
  <c r="BP614" i="33"/>
  <c r="BP615" i="33" s="1"/>
  <c r="BM614" i="33"/>
  <c r="BM615" i="33" s="1"/>
  <c r="CT614" i="33"/>
  <c r="CT615" i="33" s="1"/>
  <c r="CF614" i="33"/>
  <c r="CF615" i="33" s="1"/>
  <c r="AW614" i="33"/>
  <c r="AW615" i="33" s="1"/>
  <c r="CX614" i="33"/>
  <c r="CX615" i="33" s="1"/>
  <c r="CH614" i="33"/>
  <c r="CH615" i="33" s="1"/>
  <c r="CO614" i="33"/>
  <c r="CO615" i="33" s="1"/>
  <c r="AJ614" i="33"/>
  <c r="AJ615" i="33" s="1"/>
  <c r="CN614" i="33"/>
  <c r="CN615" i="33" s="1"/>
  <c r="CY614" i="33"/>
  <c r="CY615" i="33" s="1"/>
  <c r="CC614" i="33"/>
  <c r="CC615" i="33" s="1"/>
  <c r="AI614" i="33"/>
  <c r="AI615" i="33" s="1"/>
  <c r="CG614" i="33"/>
  <c r="CG615" i="33" s="1"/>
  <c r="CM614" i="33"/>
  <c r="CM615" i="33" s="1"/>
  <c r="CP614" i="33"/>
  <c r="CP615" i="33" s="1"/>
  <c r="BI614" i="33"/>
  <c r="BI615" i="33" s="1"/>
  <c r="BG614" i="33"/>
  <c r="BG615" i="33" s="1"/>
  <c r="CQ614" i="33"/>
  <c r="CQ615" i="33" s="1"/>
  <c r="BL614" i="33"/>
  <c r="BL615" i="33" s="1"/>
  <c r="AS614" i="33"/>
  <c r="AS615" i="33" s="1"/>
  <c r="CB614" i="33"/>
  <c r="CB615" i="33" s="1"/>
  <c r="AL614" i="33"/>
  <c r="AL615" i="33" s="1"/>
  <c r="DB614" i="33"/>
  <c r="DB615" i="33" s="1"/>
  <c r="AF614" i="33"/>
  <c r="AF615" i="33" s="1"/>
  <c r="AM614" i="33"/>
  <c r="AM615" i="33" s="1"/>
  <c r="AK614" i="33"/>
  <c r="AK615" i="33" s="1"/>
  <c r="CD614" i="33"/>
  <c r="CD615" i="33" s="1"/>
  <c r="CS614" i="33"/>
  <c r="CS615" i="33" s="1"/>
  <c r="CZ614" i="33"/>
  <c r="CZ615" i="33" s="1"/>
  <c r="AU614" i="33"/>
  <c r="AU615" i="33" s="1"/>
  <c r="BR614" i="33"/>
  <c r="BR615" i="33" s="1"/>
  <c r="BK614" i="33"/>
  <c r="BK615" i="33" s="1"/>
  <c r="CK614" i="33"/>
  <c r="CK615" i="33" s="1"/>
  <c r="I636" i="33"/>
  <c r="I627" i="33"/>
  <c r="I623" i="33"/>
  <c r="E22" i="33"/>
  <c r="I635" i="33"/>
  <c r="Q608" i="33"/>
  <c r="O607" i="33"/>
  <c r="AC614" i="33" l="1"/>
  <c r="I641" i="33"/>
  <c r="I640" i="33"/>
  <c r="O608" i="33"/>
  <c r="Q609" i="33" s="1"/>
  <c r="AC615" i="33"/>
  <c r="AE616" i="33" s="1"/>
  <c r="I632" i="33"/>
  <c r="I628" i="33"/>
  <c r="I637" i="33" l="1"/>
  <c r="DF616" i="33"/>
  <c r="AQ616" i="33"/>
  <c r="DG616" i="33"/>
  <c r="CB616" i="33"/>
  <c r="BZ616" i="33"/>
  <c r="DA616" i="33"/>
  <c r="BA616" i="33"/>
  <c r="DE616" i="33"/>
  <c r="AT616" i="33"/>
  <c r="BV616" i="33"/>
  <c r="AV616" i="33"/>
  <c r="AL616" i="33"/>
  <c r="AO616" i="33"/>
  <c r="BY616" i="33"/>
  <c r="AK616" i="33"/>
  <c r="AY616" i="33"/>
  <c r="AR616" i="33"/>
  <c r="CO616" i="33"/>
  <c r="AX616" i="33"/>
  <c r="BI616" i="33"/>
  <c r="AF616" i="33"/>
  <c r="DD616" i="33"/>
  <c r="AM616" i="33"/>
  <c r="AP616" i="33"/>
  <c r="CI616" i="33"/>
  <c r="BR616" i="33"/>
  <c r="BU616" i="33"/>
  <c r="AN616" i="33"/>
  <c r="AH616" i="33"/>
  <c r="CA616" i="33"/>
  <c r="AW616" i="33"/>
  <c r="BF616" i="33"/>
  <c r="CR616" i="33"/>
  <c r="BD616" i="33"/>
  <c r="BS616" i="33"/>
  <c r="CM616" i="33"/>
  <c r="AG616" i="33"/>
  <c r="CP616" i="33"/>
  <c r="DB616" i="33"/>
  <c r="BB616" i="33"/>
  <c r="CZ616" i="33"/>
  <c r="CU616" i="33"/>
  <c r="CJ616" i="33"/>
  <c r="AJ616" i="33"/>
  <c r="BQ616" i="33"/>
  <c r="CN616" i="33"/>
  <c r="BL616" i="33"/>
  <c r="BH616" i="33"/>
  <c r="CE616" i="33"/>
  <c r="BO616" i="33"/>
  <c r="BT616" i="33"/>
  <c r="DC616" i="33"/>
  <c r="CG616" i="33"/>
  <c r="CW616" i="33"/>
  <c r="BG616" i="33"/>
  <c r="BJ616" i="33"/>
  <c r="CD616" i="33"/>
  <c r="CV616" i="33"/>
  <c r="CT616" i="33"/>
  <c r="CK616" i="33"/>
  <c r="BE616" i="33"/>
  <c r="BX616" i="33"/>
  <c r="CS616" i="33"/>
  <c r="CY616" i="33"/>
  <c r="CQ616" i="33"/>
  <c r="AU616" i="33"/>
  <c r="CF616" i="33"/>
  <c r="BP616" i="33"/>
  <c r="BW616" i="33"/>
  <c r="CC616" i="33"/>
  <c r="BK616" i="33"/>
  <c r="AZ616" i="33"/>
  <c r="AI616" i="33"/>
  <c r="BM616" i="33"/>
  <c r="AS616" i="33"/>
  <c r="CL616" i="33"/>
  <c r="BC616" i="33"/>
  <c r="BN616" i="33"/>
  <c r="CX616" i="33"/>
  <c r="CH616" i="33"/>
  <c r="AE609" i="33"/>
  <c r="AV609" i="33"/>
  <c r="CD609" i="33"/>
  <c r="CQ609" i="33"/>
  <c r="AZ609" i="33"/>
  <c r="CF609" i="33"/>
  <c r="BZ609" i="33"/>
  <c r="CA609" i="33"/>
  <c r="CE609" i="33"/>
  <c r="CB609" i="33"/>
  <c r="BH609" i="33"/>
  <c r="AA609" i="33"/>
  <c r="BG609" i="33"/>
  <c r="BX609" i="33"/>
  <c r="T609" i="33"/>
  <c r="AR609" i="33"/>
  <c r="BQ609" i="33"/>
  <c r="AH609" i="33"/>
  <c r="AD609" i="33"/>
  <c r="AK609" i="33"/>
  <c r="BT609" i="33"/>
  <c r="BF609" i="33"/>
  <c r="BD609" i="33"/>
  <c r="Y609" i="33"/>
  <c r="BB609" i="33"/>
  <c r="CH609" i="33"/>
  <c r="W609" i="33"/>
  <c r="AQ609" i="33"/>
  <c r="AC609" i="33"/>
  <c r="BK609" i="33"/>
  <c r="CO609" i="33"/>
  <c r="AU609" i="33"/>
  <c r="AM609" i="33"/>
  <c r="AG609" i="33"/>
  <c r="AY609" i="33"/>
  <c r="CP609" i="33"/>
  <c r="CC609" i="33"/>
  <c r="CI609" i="33"/>
  <c r="BL609" i="33"/>
  <c r="AJ609" i="33"/>
  <c r="CG609" i="33"/>
  <c r="AO609" i="33"/>
  <c r="BV609" i="33"/>
  <c r="CL609" i="33"/>
  <c r="BN609" i="33"/>
  <c r="BC609" i="33"/>
  <c r="CK609" i="33"/>
  <c r="V609" i="33"/>
  <c r="CJ609" i="33"/>
  <c r="AI609" i="33"/>
  <c r="BI609" i="33"/>
  <c r="BW609" i="33"/>
  <c r="AW609" i="33"/>
  <c r="BM609" i="33"/>
  <c r="S609" i="33"/>
  <c r="BY609" i="33"/>
  <c r="Z609" i="33"/>
  <c r="BA609" i="33"/>
  <c r="AT609" i="33"/>
  <c r="AP609" i="33"/>
  <c r="CM609" i="33"/>
  <c r="AX609" i="33"/>
  <c r="AL609" i="33"/>
  <c r="BU609" i="33"/>
  <c r="AB609" i="33"/>
  <c r="AN609" i="33"/>
  <c r="BJ609" i="33"/>
  <c r="CS609" i="33"/>
  <c r="CR609" i="33"/>
  <c r="BE609" i="33"/>
  <c r="CN609" i="33"/>
  <c r="AS609" i="33"/>
  <c r="AF609" i="33"/>
  <c r="U609" i="33"/>
  <c r="R609" i="33"/>
  <c r="BP609" i="33"/>
  <c r="BR609" i="33"/>
  <c r="BS609" i="33"/>
  <c r="X609" i="33"/>
  <c r="BO609" i="33"/>
  <c r="I645" i="33"/>
  <c r="I633" i="33"/>
  <c r="I646" i="33"/>
  <c r="D615" i="33" l="1"/>
  <c r="L621" i="33" s="1"/>
  <c r="AC616" i="33"/>
  <c r="L608" i="33"/>
  <c r="P557" i="33" s="1"/>
  <c r="T557" i="33" s="1"/>
  <c r="O609" i="33"/>
  <c r="D617" i="33"/>
  <c r="L623" i="33" s="1"/>
  <c r="M609" i="33"/>
  <c r="I642" i="33"/>
  <c r="D616" i="33"/>
  <c r="L622" i="33" s="1"/>
  <c r="L610" i="33"/>
  <c r="P559" i="33" s="1"/>
  <c r="T559" i="33" s="1"/>
  <c r="L609" i="33"/>
  <c r="P558" i="33" s="1"/>
  <c r="T558" i="33" s="1"/>
  <c r="D614" i="33"/>
  <c r="I638" i="33"/>
  <c r="L607" i="33"/>
  <c r="F616" i="33"/>
  <c r="I650" i="33"/>
  <c r="I651" i="33"/>
  <c r="F22" i="33" l="1"/>
  <c r="M622" i="33"/>
  <c r="I643" i="33"/>
  <c r="I655" i="33"/>
  <c r="M607" i="33"/>
  <c r="P556" i="33"/>
  <c r="T556" i="33" s="1"/>
  <c r="I647" i="33"/>
  <c r="L620" i="33"/>
  <c r="F614" i="33"/>
  <c r="H22" i="33" s="1"/>
  <c r="I656" i="33"/>
  <c r="F607" i="33" l="1"/>
  <c r="E607" i="33"/>
  <c r="D607" i="33"/>
  <c r="I660" i="33"/>
  <c r="I648" i="33"/>
  <c r="I652" i="33"/>
  <c r="V556" i="33" a="1"/>
  <c r="I661" i="33"/>
  <c r="I657" i="33" l="1"/>
  <c r="V557" i="33"/>
  <c r="V558" i="33"/>
  <c r="V559" i="33"/>
  <c r="V556" i="33"/>
  <c r="X556" i="33" s="1" a="1"/>
  <c r="I653" i="33"/>
  <c r="I665" i="33"/>
  <c r="I666" i="33"/>
  <c r="Y556" i="33" l="1"/>
  <c r="I614" i="33" s="1"/>
  <c r="Y557" i="33"/>
  <c r="I615" i="33" s="1"/>
  <c r="Y558" i="33"/>
  <c r="I616" i="33" s="1"/>
  <c r="Y559" i="33"/>
  <c r="I617" i="33" s="1"/>
  <c r="AA556" i="33"/>
  <c r="K614" i="33" s="1"/>
  <c r="AA557" i="33"/>
  <c r="K615" i="33" s="1"/>
  <c r="AA558" i="33"/>
  <c r="K616" i="33" s="1"/>
  <c r="AA559" i="33"/>
  <c r="K617" i="33" s="1"/>
  <c r="X556" i="33"/>
  <c r="H614" i="33" s="1"/>
  <c r="X558" i="33"/>
  <c r="H616" i="33" s="1"/>
  <c r="X557" i="33"/>
  <c r="H615" i="33" s="1"/>
  <c r="Z557" i="33"/>
  <c r="J615" i="33" s="1"/>
  <c r="Z558" i="33"/>
  <c r="J616" i="33" s="1"/>
  <c r="X559" i="33"/>
  <c r="H617" i="33" s="1"/>
  <c r="Z559" i="33"/>
  <c r="J617" i="33" s="1"/>
  <c r="Z556" i="33"/>
  <c r="J614" i="33" s="1"/>
  <c r="I658" i="33"/>
  <c r="I662" i="33"/>
  <c r="I667" i="33" l="1"/>
  <c r="I663" i="33"/>
  <c r="M614" i="33" a="1"/>
  <c r="I668" i="33" l="1"/>
  <c r="M614" i="33"/>
  <c r="M615" i="33"/>
  <c r="M616" i="33"/>
  <c r="M617" i="33"/>
  <c r="N617" i="33" l="1"/>
  <c r="N615" i="33"/>
  <c r="N616" i="33"/>
  <c r="N614" i="33"/>
  <c r="J623" i="33" l="1"/>
  <c r="J620" i="33"/>
  <c r="J621" i="33"/>
  <c r="J622" i="33"/>
  <c r="J628" i="33" l="1"/>
  <c r="K623" i="33"/>
  <c r="J626" i="33"/>
  <c r="K621" i="33"/>
  <c r="J627" i="33"/>
  <c r="K622" i="33"/>
  <c r="J625" i="33"/>
  <c r="K620" i="33"/>
  <c r="M620" i="33"/>
  <c r="J633" i="33" l="1"/>
  <c r="K628" i="33"/>
  <c r="J630" i="33"/>
  <c r="K625" i="33"/>
  <c r="J632" i="33"/>
  <c r="K627" i="33"/>
  <c r="J631" i="33"/>
  <c r="K626" i="33"/>
  <c r="J635" i="33" l="1"/>
  <c r="J638" i="33"/>
  <c r="J636" i="33"/>
  <c r="J637" i="33"/>
  <c r="Q625" i="33"/>
  <c r="U625" i="33"/>
  <c r="U626" i="33" s="1"/>
  <c r="Y625" i="33"/>
  <c r="Y626" i="33" s="1"/>
  <c r="AC625" i="33"/>
  <c r="AC626" i="33" s="1"/>
  <c r="AG625" i="33"/>
  <c r="AG626" i="33" s="1"/>
  <c r="AK625" i="33"/>
  <c r="AK626" i="33" s="1"/>
  <c r="AO625" i="33"/>
  <c r="AO626" i="33" s="1"/>
  <c r="AS625" i="33"/>
  <c r="AS626" i="33" s="1"/>
  <c r="AW625" i="33"/>
  <c r="AW626" i="33" s="1"/>
  <c r="BA625" i="33"/>
  <c r="BA626" i="33" s="1"/>
  <c r="BE625" i="33"/>
  <c r="BE626" i="33" s="1"/>
  <c r="BI625" i="33"/>
  <c r="BI626" i="33" s="1"/>
  <c r="BM625" i="33"/>
  <c r="BM626" i="33" s="1"/>
  <c r="BQ625" i="33"/>
  <c r="BQ626" i="33" s="1"/>
  <c r="BU625" i="33"/>
  <c r="BU626" i="33" s="1"/>
  <c r="BY625" i="33"/>
  <c r="BY626" i="33" s="1"/>
  <c r="CC625" i="33"/>
  <c r="CC626" i="33" s="1"/>
  <c r="CG625" i="33"/>
  <c r="CG626" i="33" s="1"/>
  <c r="CK625" i="33"/>
  <c r="CK626" i="33" s="1"/>
  <c r="CO625" i="33"/>
  <c r="CO626" i="33" s="1"/>
  <c r="CS625" i="33"/>
  <c r="CS626" i="33" s="1"/>
  <c r="S625" i="33"/>
  <c r="S626" i="33" s="1"/>
  <c r="W625" i="33"/>
  <c r="W626" i="33" s="1"/>
  <c r="AA625" i="33"/>
  <c r="AA626" i="33" s="1"/>
  <c r="AE625" i="33"/>
  <c r="AE626" i="33" s="1"/>
  <c r="AI625" i="33"/>
  <c r="AI626" i="33" s="1"/>
  <c r="AM625" i="33"/>
  <c r="AM626" i="33" s="1"/>
  <c r="AQ625" i="33"/>
  <c r="AQ626" i="33" s="1"/>
  <c r="AU625" i="33"/>
  <c r="AU626" i="33" s="1"/>
  <c r="AY625" i="33"/>
  <c r="AY626" i="33" s="1"/>
  <c r="BC625" i="33"/>
  <c r="BC626" i="33" s="1"/>
  <c r="BG625" i="33"/>
  <c r="BG626" i="33" s="1"/>
  <c r="BK625" i="33"/>
  <c r="BK626" i="33" s="1"/>
  <c r="BO625" i="33"/>
  <c r="BO626" i="33" s="1"/>
  <c r="BS625" i="33"/>
  <c r="BS626" i="33" s="1"/>
  <c r="BW625" i="33"/>
  <c r="BW626" i="33" s="1"/>
  <c r="CA625" i="33"/>
  <c r="CA626" i="33" s="1"/>
  <c r="CE625" i="33"/>
  <c r="CE626" i="33" s="1"/>
  <c r="CI625" i="33"/>
  <c r="CI626" i="33" s="1"/>
  <c r="CM625" i="33"/>
  <c r="CM626" i="33" s="1"/>
  <c r="CQ625" i="33"/>
  <c r="CQ626" i="33" s="1"/>
  <c r="X625" i="33"/>
  <c r="X626" i="33" s="1"/>
  <c r="AF625" i="33"/>
  <c r="AF626" i="33" s="1"/>
  <c r="AN625" i="33"/>
  <c r="AN626" i="33" s="1"/>
  <c r="AV625" i="33"/>
  <c r="AV626" i="33" s="1"/>
  <c r="BD625" i="33"/>
  <c r="BD626" i="33" s="1"/>
  <c r="BL625" i="33"/>
  <c r="BL626" i="33" s="1"/>
  <c r="BT625" i="33"/>
  <c r="BT626" i="33" s="1"/>
  <c r="CB625" i="33"/>
  <c r="CB626" i="33" s="1"/>
  <c r="CJ625" i="33"/>
  <c r="CJ626" i="33" s="1"/>
  <c r="CR625" i="33"/>
  <c r="CR626" i="33" s="1"/>
  <c r="BF625" i="33"/>
  <c r="BF626" i="33" s="1"/>
  <c r="T625" i="33"/>
  <c r="T626" i="33" s="1"/>
  <c r="AJ625" i="33"/>
  <c r="AJ626" i="33" s="1"/>
  <c r="AZ625" i="33"/>
  <c r="AZ626" i="33" s="1"/>
  <c r="BP625" i="33"/>
  <c r="BP626" i="33" s="1"/>
  <c r="CF625" i="33"/>
  <c r="CF626" i="33" s="1"/>
  <c r="V625" i="33"/>
  <c r="V626" i="33" s="1"/>
  <c r="AL625" i="33"/>
  <c r="AL626" i="33" s="1"/>
  <c r="BB625" i="33"/>
  <c r="BB626" i="33" s="1"/>
  <c r="BR625" i="33"/>
  <c r="BR626" i="33" s="1"/>
  <c r="CH625" i="33"/>
  <c r="CH626" i="33" s="1"/>
  <c r="Z625" i="33"/>
  <c r="Z626" i="33" s="1"/>
  <c r="AP625" i="33"/>
  <c r="AP626" i="33" s="1"/>
  <c r="BV625" i="33"/>
  <c r="BV626" i="33" s="1"/>
  <c r="CL625" i="33"/>
  <c r="CL626" i="33" s="1"/>
  <c r="AB625" i="33"/>
  <c r="AB626" i="33" s="1"/>
  <c r="AR625" i="33"/>
  <c r="AR626" i="33" s="1"/>
  <c r="BH625" i="33"/>
  <c r="BH626" i="33" s="1"/>
  <c r="BX625" i="33"/>
  <c r="BX626" i="33" s="1"/>
  <c r="CN625" i="33"/>
  <c r="CN626" i="33" s="1"/>
  <c r="AD625" i="33"/>
  <c r="AD626" i="33" s="1"/>
  <c r="AT625" i="33"/>
  <c r="AT626" i="33" s="1"/>
  <c r="BJ625" i="33"/>
  <c r="BJ626" i="33" s="1"/>
  <c r="BZ625" i="33"/>
  <c r="BZ626" i="33" s="1"/>
  <c r="CP625" i="33"/>
  <c r="CP626" i="33" s="1"/>
  <c r="AX625" i="33"/>
  <c r="AX626" i="33" s="1"/>
  <c r="BN625" i="33"/>
  <c r="BN626" i="33" s="1"/>
  <c r="AH625" i="33"/>
  <c r="AH626" i="33" s="1"/>
  <c r="R625" i="33"/>
  <c r="R626" i="33" s="1"/>
  <c r="CD625" i="33"/>
  <c r="CD626" i="33" s="1"/>
  <c r="J641" i="33" l="1"/>
  <c r="J643" i="33"/>
  <c r="J642" i="33"/>
  <c r="O625" i="33"/>
  <c r="Q626" i="33"/>
  <c r="J640" i="33"/>
  <c r="O626" i="33" l="1"/>
  <c r="Q627" i="33" s="1"/>
  <c r="J648" i="33"/>
  <c r="J646" i="33"/>
  <c r="J647" i="33"/>
  <c r="J645" i="33"/>
  <c r="J650" i="33" l="1"/>
  <c r="J652" i="33"/>
  <c r="J651" i="33"/>
  <c r="J653" i="33"/>
  <c r="AP627" i="33"/>
  <c r="S627" i="33"/>
  <c r="CA627" i="33"/>
  <c r="BT627" i="33"/>
  <c r="AN627" i="33"/>
  <c r="BS627" i="33"/>
  <c r="BY627" i="33"/>
  <c r="CO627" i="33"/>
  <c r="AI627" i="33"/>
  <c r="W627" i="33"/>
  <c r="CB627" i="33"/>
  <c r="AC627" i="33"/>
  <c r="CG627" i="33"/>
  <c r="BK627" i="33"/>
  <c r="BL627" i="33"/>
  <c r="BC627" i="33"/>
  <c r="AO627" i="33"/>
  <c r="AE627" i="33"/>
  <c r="AG627" i="33"/>
  <c r="Y627" i="33"/>
  <c r="AD627" i="33"/>
  <c r="BX627" i="33"/>
  <c r="AL627" i="33"/>
  <c r="CM627" i="33"/>
  <c r="CE627" i="33"/>
  <c r="CR627" i="33"/>
  <c r="AS627" i="33"/>
  <c r="AV627" i="33"/>
  <c r="BB627" i="33"/>
  <c r="BW627" i="33"/>
  <c r="AZ627" i="33"/>
  <c r="BG627" i="33"/>
  <c r="BQ627" i="33"/>
  <c r="AU627" i="33"/>
  <c r="AA627" i="33"/>
  <c r="AQ627" i="33"/>
  <c r="AM627" i="33"/>
  <c r="CN627" i="33"/>
  <c r="CQ627" i="33"/>
  <c r="AX627" i="33"/>
  <c r="BZ627" i="33"/>
  <c r="U627" i="33"/>
  <c r="BH627" i="33"/>
  <c r="AB627" i="33"/>
  <c r="V627" i="33"/>
  <c r="CC627" i="33"/>
  <c r="AT627" i="33"/>
  <c r="T627" i="33"/>
  <c r="AH627" i="33"/>
  <c r="AK627" i="33"/>
  <c r="CS627" i="33"/>
  <c r="Z627" i="33"/>
  <c r="BI627" i="33"/>
  <c r="CK627" i="33"/>
  <c r="CI627" i="33"/>
  <c r="BJ627" i="33"/>
  <c r="BA627" i="33"/>
  <c r="BM627" i="33"/>
  <c r="BE627" i="33"/>
  <c r="CH627" i="33"/>
  <c r="BU627" i="33"/>
  <c r="BN627" i="33"/>
  <c r="BD627" i="33"/>
  <c r="CD627" i="33"/>
  <c r="BR627" i="33"/>
  <c r="AJ627" i="33"/>
  <c r="AR627" i="33"/>
  <c r="AW627" i="33"/>
  <c r="CP627" i="33"/>
  <c r="BF627" i="33"/>
  <c r="BV627" i="33"/>
  <c r="AY627" i="33"/>
  <c r="AF627" i="33"/>
  <c r="BO627" i="33"/>
  <c r="CL627" i="33"/>
  <c r="CJ627" i="33"/>
  <c r="X627" i="33"/>
  <c r="R627" i="33"/>
  <c r="BP627" i="33"/>
  <c r="CF627" i="33"/>
  <c r="L625" i="33" l="1"/>
  <c r="L626" i="33"/>
  <c r="O627" i="33"/>
  <c r="J658" i="33"/>
  <c r="L628" i="33"/>
  <c r="J656" i="33"/>
  <c r="L627" i="33"/>
  <c r="J657" i="33"/>
  <c r="M627" i="33"/>
  <c r="J655" i="33"/>
  <c r="M625" i="33" l="1"/>
  <c r="F625" i="33" s="1"/>
  <c r="H630" i="33" s="1"/>
  <c r="J661" i="33"/>
  <c r="J662" i="33"/>
  <c r="J660" i="33"/>
  <c r="J663" i="33"/>
  <c r="J667" i="33" l="1"/>
  <c r="J668" i="33"/>
  <c r="J665" i="33"/>
  <c r="J666" i="33"/>
  <c r="H631" i="33"/>
  <c r="K630" i="33"/>
  <c r="H632" i="33" l="1"/>
  <c r="K631" i="33"/>
  <c r="H633" i="33" l="1"/>
  <c r="K633" i="33" s="1"/>
  <c r="K632" i="33"/>
  <c r="AD630" i="33" l="1"/>
  <c r="AD631" i="33" s="1"/>
  <c r="X630" i="33"/>
  <c r="X631" i="33" s="1"/>
  <c r="CJ630" i="33"/>
  <c r="CJ631" i="33" s="1"/>
  <c r="AR630" i="33"/>
  <c r="AR631" i="33" s="1"/>
  <c r="BK630" i="33"/>
  <c r="BK631" i="33" s="1"/>
  <c r="AN630" i="33"/>
  <c r="AN631" i="33" s="1"/>
  <c r="BB630" i="33"/>
  <c r="BB631" i="33" s="1"/>
  <c r="CD630" i="33"/>
  <c r="CD631" i="33" s="1"/>
  <c r="CI630" i="33"/>
  <c r="CI631" i="33" s="1"/>
  <c r="V630" i="33"/>
  <c r="V631" i="33" s="1"/>
  <c r="CC630" i="33"/>
  <c r="CC631" i="33" s="1"/>
  <c r="AO630" i="33"/>
  <c r="AO631" i="33" s="1"/>
  <c r="BJ630" i="33"/>
  <c r="BJ631" i="33" s="1"/>
  <c r="BV630" i="33"/>
  <c r="BV631" i="33" s="1"/>
  <c r="BP630" i="33"/>
  <c r="BP631" i="33" s="1"/>
  <c r="AC630" i="33"/>
  <c r="AC631" i="33" s="1"/>
  <c r="AG630" i="33"/>
  <c r="AG631" i="33" s="1"/>
  <c r="BF630" i="33"/>
  <c r="BF631" i="33" s="1"/>
  <c r="BA630" i="33"/>
  <c r="BA631" i="33" s="1"/>
  <c r="BC630" i="33"/>
  <c r="BC631" i="33" s="1"/>
  <c r="AI630" i="33"/>
  <c r="AI631" i="33" s="1"/>
  <c r="BE630" i="33"/>
  <c r="BE631" i="33" s="1"/>
  <c r="AS630" i="33"/>
  <c r="AS631" i="33" s="1"/>
  <c r="Q630" i="33"/>
  <c r="Z630" i="33"/>
  <c r="Z631" i="33" s="1"/>
  <c r="AU630" i="33"/>
  <c r="AU631" i="33" s="1"/>
  <c r="AF630" i="33"/>
  <c r="AF631" i="33" s="1"/>
  <c r="CH630" i="33"/>
  <c r="CH631" i="33" s="1"/>
  <c r="CS630" i="33"/>
  <c r="CS631" i="33" s="1"/>
  <c r="S630" i="33"/>
  <c r="S631" i="33" s="1"/>
  <c r="Y630" i="33"/>
  <c r="Y631" i="33" s="1"/>
  <c r="BD630" i="33"/>
  <c r="BD631" i="33" s="1"/>
  <c r="BH630" i="33"/>
  <c r="BH631" i="33" s="1"/>
  <c r="CB630" i="33"/>
  <c r="CB631" i="33" s="1"/>
  <c r="BS630" i="33"/>
  <c r="BS631" i="33" s="1"/>
  <c r="AE630" i="33"/>
  <c r="AE631" i="33" s="1"/>
  <c r="BO630" i="33"/>
  <c r="BO631" i="33" s="1"/>
  <c r="AX630" i="33"/>
  <c r="AX631" i="33" s="1"/>
  <c r="CM630" i="33"/>
  <c r="CM631" i="33" s="1"/>
  <c r="AZ630" i="33"/>
  <c r="AZ631" i="33" s="1"/>
  <c r="W630" i="33"/>
  <c r="W631" i="33" s="1"/>
  <c r="AP630" i="33"/>
  <c r="AP631" i="33" s="1"/>
  <c r="CR630" i="33"/>
  <c r="CR631" i="33" s="1"/>
  <c r="AA630" i="33"/>
  <c r="AA631" i="33" s="1"/>
  <c r="CN630" i="33"/>
  <c r="CN631" i="33" s="1"/>
  <c r="BL630" i="33"/>
  <c r="BL631" i="33" s="1"/>
  <c r="R630" i="33"/>
  <c r="R631" i="33" s="1"/>
  <c r="CP630" i="33"/>
  <c r="CP631" i="33" s="1"/>
  <c r="U630" i="33"/>
  <c r="U631" i="33" s="1"/>
  <c r="CQ630" i="33"/>
  <c r="CQ631" i="33" s="1"/>
  <c r="BZ630" i="33"/>
  <c r="BZ631" i="33" s="1"/>
  <c r="AQ630" i="33"/>
  <c r="AQ631" i="33" s="1"/>
  <c r="CA630" i="33"/>
  <c r="CA631" i="33" s="1"/>
  <c r="AT630" i="33"/>
  <c r="AT631" i="33" s="1"/>
  <c r="AY630" i="33"/>
  <c r="AY631" i="33" s="1"/>
  <c r="CG630" i="33"/>
  <c r="CG631" i="33" s="1"/>
  <c r="AH630" i="33"/>
  <c r="AH631" i="33" s="1"/>
  <c r="BR630" i="33"/>
  <c r="BR631" i="33" s="1"/>
  <c r="AB630" i="33"/>
  <c r="AB631" i="33" s="1"/>
  <c r="BY630" i="33"/>
  <c r="BY631" i="33" s="1"/>
  <c r="BU630" i="33"/>
  <c r="BU631" i="33" s="1"/>
  <c r="AJ630" i="33"/>
  <c r="AJ631" i="33" s="1"/>
  <c r="BT630" i="33"/>
  <c r="BT631" i="33" s="1"/>
  <c r="CK630" i="33"/>
  <c r="CK631" i="33" s="1"/>
  <c r="T630" i="33"/>
  <c r="T631" i="33" s="1"/>
  <c r="BW630" i="33"/>
  <c r="BW631" i="33" s="1"/>
  <c r="CO630" i="33"/>
  <c r="CO631" i="33" s="1"/>
  <c r="BN630" i="33"/>
  <c r="BN631" i="33" s="1"/>
  <c r="CE630" i="33"/>
  <c r="CE631" i="33" s="1"/>
  <c r="BM630" i="33"/>
  <c r="BM631" i="33" s="1"/>
  <c r="BX630" i="33"/>
  <c r="BX631" i="33" s="1"/>
  <c r="BQ630" i="33"/>
  <c r="BQ631" i="33" s="1"/>
  <c r="CL630" i="33"/>
  <c r="CL631" i="33" s="1"/>
  <c r="AM630" i="33"/>
  <c r="AM631" i="33" s="1"/>
  <c r="BI630" i="33"/>
  <c r="BI631" i="33" s="1"/>
  <c r="AK630" i="33"/>
  <c r="AK631" i="33" s="1"/>
  <c r="AL630" i="33"/>
  <c r="AL631" i="33" s="1"/>
  <c r="CF630" i="33"/>
  <c r="CF631" i="33" s="1"/>
  <c r="AW630" i="33"/>
  <c r="AW631" i="33" s="1"/>
  <c r="AV630" i="33"/>
  <c r="AV631" i="33" s="1"/>
  <c r="BG630" i="33"/>
  <c r="BG631" i="33" s="1"/>
  <c r="Q631" i="33" l="1"/>
  <c r="O630" i="33"/>
  <c r="O631" i="33" l="1"/>
  <c r="Q632" i="33" s="1"/>
  <c r="BJ632" i="33" l="1"/>
  <c r="BK632" i="33"/>
  <c r="CJ632" i="33"/>
  <c r="V632" i="33"/>
  <c r="CC632" i="33"/>
  <c r="AO632" i="33"/>
  <c r="BP632" i="33"/>
  <c r="CI632" i="33"/>
  <c r="AR632" i="33"/>
  <c r="AN632" i="33"/>
  <c r="AD632" i="33"/>
  <c r="X632" i="33"/>
  <c r="BV632" i="33"/>
  <c r="CD632" i="33"/>
  <c r="BB632" i="33"/>
  <c r="AV632" i="33"/>
  <c r="BM632" i="33"/>
  <c r="CE632" i="33"/>
  <c r="CP632" i="33"/>
  <c r="AI632" i="33"/>
  <c r="CQ632" i="33"/>
  <c r="AY632" i="33"/>
  <c r="AZ632" i="33"/>
  <c r="S632" i="33"/>
  <c r="CA632" i="33"/>
  <c r="BX632" i="33"/>
  <c r="Y632" i="33"/>
  <c r="BF632" i="33"/>
  <c r="BL632" i="33"/>
  <c r="AF632" i="33"/>
  <c r="AA632" i="33"/>
  <c r="AC632" i="33"/>
  <c r="BA632" i="33"/>
  <c r="AS632" i="33"/>
  <c r="AQ632" i="33"/>
  <c r="BO632" i="33"/>
  <c r="U632" i="33"/>
  <c r="AL632" i="33"/>
  <c r="BH632" i="33"/>
  <c r="AX632" i="33"/>
  <c r="CG632" i="33"/>
  <c r="AJ632" i="33"/>
  <c r="BU632" i="33"/>
  <c r="Z632" i="33"/>
  <c r="CO632" i="33"/>
  <c r="CM632" i="33"/>
  <c r="AE632" i="33"/>
  <c r="CH632" i="33"/>
  <c r="AU632" i="33"/>
  <c r="AT632" i="33"/>
  <c r="BZ632" i="33"/>
  <c r="BG632" i="33"/>
  <c r="BT632" i="33"/>
  <c r="CN632" i="33"/>
  <c r="BD632" i="33"/>
  <c r="CL632" i="33"/>
  <c r="CR632" i="33"/>
  <c r="BC632" i="33"/>
  <c r="T632" i="33"/>
  <c r="CB632" i="33"/>
  <c r="AM632" i="33"/>
  <c r="CS632" i="33"/>
  <c r="AW632" i="33"/>
  <c r="AG632" i="33"/>
  <c r="AK632" i="33"/>
  <c r="R632" i="33"/>
  <c r="BY632" i="33"/>
  <c r="AP632" i="33"/>
  <c r="W632" i="33"/>
  <c r="BS632" i="33"/>
  <c r="BN632" i="33"/>
  <c r="CK632" i="33"/>
  <c r="AH632" i="33"/>
  <c r="BE632" i="33"/>
  <c r="BW632" i="33"/>
  <c r="BI632" i="33"/>
  <c r="CF632" i="33"/>
  <c r="BQ632" i="33"/>
  <c r="BR632" i="33"/>
  <c r="AB632" i="33"/>
  <c r="M632" i="33" l="1"/>
  <c r="L630" i="33"/>
  <c r="L633" i="33"/>
  <c r="L631" i="33"/>
  <c r="L632" i="33"/>
  <c r="O632" i="33"/>
  <c r="M630" i="33" l="1"/>
  <c r="F630" i="33" l="1"/>
  <c r="D630" i="33"/>
  <c r="E630" i="33"/>
  <c r="H635" i="33" l="1"/>
  <c r="H636" i="33" l="1"/>
  <c r="K635" i="33"/>
  <c r="H637" i="33" l="1"/>
  <c r="K636" i="33"/>
  <c r="H638" i="33" l="1"/>
  <c r="K638" i="33" s="1"/>
  <c r="K637" i="33"/>
  <c r="AQ635" i="33" l="1"/>
  <c r="AQ636" i="33" s="1"/>
  <c r="BW635" i="33"/>
  <c r="BW636" i="33" s="1"/>
  <c r="AB635" i="33"/>
  <c r="AB636" i="33" s="1"/>
  <c r="BH635" i="33"/>
  <c r="BH636" i="33" s="1"/>
  <c r="CN635" i="33"/>
  <c r="CN636" i="33" s="1"/>
  <c r="BM635" i="33"/>
  <c r="BM636" i="33" s="1"/>
  <c r="AP635" i="33"/>
  <c r="AP636" i="33" s="1"/>
  <c r="AD635" i="33"/>
  <c r="AD636" i="33" s="1"/>
  <c r="CP635" i="33"/>
  <c r="CP636" i="33" s="1"/>
  <c r="BI635" i="33"/>
  <c r="BI636" i="33" s="1"/>
  <c r="BY635" i="33"/>
  <c r="BY636" i="33" s="1"/>
  <c r="W635" i="33"/>
  <c r="W636" i="33" s="1"/>
  <c r="AN635" i="33"/>
  <c r="AN636" i="33" s="1"/>
  <c r="CK635" i="33"/>
  <c r="CK636" i="33" s="1"/>
  <c r="BA635" i="33"/>
  <c r="BA636" i="33" s="1"/>
  <c r="CM635" i="33"/>
  <c r="CM636" i="33" s="1"/>
  <c r="AG635" i="33"/>
  <c r="AG636" i="33" s="1"/>
  <c r="BJ635" i="33"/>
  <c r="BJ636" i="33" s="1"/>
  <c r="BK635" i="33"/>
  <c r="BK636" i="33" s="1"/>
  <c r="CB635" i="33"/>
  <c r="CB636" i="33" s="1"/>
  <c r="CD635" i="33"/>
  <c r="CD636" i="33" s="1"/>
  <c r="AI635" i="33"/>
  <c r="AI636" i="33" s="1"/>
  <c r="AZ635" i="33"/>
  <c r="AZ636" i="33" s="1"/>
  <c r="AW635" i="33"/>
  <c r="AW636" i="33" s="1"/>
  <c r="CL635" i="33"/>
  <c r="CL636" i="33" s="1"/>
  <c r="AS635" i="33"/>
  <c r="AS636" i="33" s="1"/>
  <c r="BS635" i="33"/>
  <c r="BS636" i="33" s="1"/>
  <c r="BD635" i="33"/>
  <c r="BD636" i="33" s="1"/>
  <c r="BE635" i="33"/>
  <c r="BE636" i="33" s="1"/>
  <c r="V635" i="33"/>
  <c r="V636" i="33" s="1"/>
  <c r="CO635" i="33"/>
  <c r="CO636" i="33" s="1"/>
  <c r="AU635" i="33"/>
  <c r="AU636" i="33" s="1"/>
  <c r="CA635" i="33"/>
  <c r="CA636" i="33" s="1"/>
  <c r="AF635" i="33"/>
  <c r="AF636" i="33" s="1"/>
  <c r="BL635" i="33"/>
  <c r="BL636" i="33" s="1"/>
  <c r="CR635" i="33"/>
  <c r="CR636" i="33" s="1"/>
  <c r="BU635" i="33"/>
  <c r="BU636" i="33" s="1"/>
  <c r="AX635" i="33"/>
  <c r="AX636" i="33" s="1"/>
  <c r="AL635" i="33"/>
  <c r="AL636" i="33" s="1"/>
  <c r="U635" i="33"/>
  <c r="U636" i="33" s="1"/>
  <c r="AK635" i="33"/>
  <c r="AK636" i="33" s="1"/>
  <c r="BC635" i="33"/>
  <c r="BC636" i="33" s="1"/>
  <c r="BT635" i="33"/>
  <c r="BT636" i="33" s="1"/>
  <c r="BN635" i="33"/>
  <c r="BN636" i="33" s="1"/>
  <c r="AA635" i="33"/>
  <c r="AA636" i="33" s="1"/>
  <c r="BX635" i="33"/>
  <c r="BX636" i="33" s="1"/>
  <c r="BV635" i="33"/>
  <c r="BV636" i="33" s="1"/>
  <c r="AE635" i="33"/>
  <c r="AE636" i="33" s="1"/>
  <c r="AV635" i="33"/>
  <c r="AV636" i="33" s="1"/>
  <c r="R635" i="33"/>
  <c r="R636" i="33" s="1"/>
  <c r="CG635" i="33"/>
  <c r="CG636" i="33" s="1"/>
  <c r="T635" i="33"/>
  <c r="T636" i="33" s="1"/>
  <c r="S635" i="33"/>
  <c r="S636" i="33" s="1"/>
  <c r="AY635" i="33"/>
  <c r="AY636" i="33" s="1"/>
  <c r="CE635" i="33"/>
  <c r="CE636" i="33" s="1"/>
  <c r="AJ635" i="33"/>
  <c r="AJ636" i="33" s="1"/>
  <c r="BP635" i="33"/>
  <c r="BP636" i="33" s="1"/>
  <c r="Q635" i="33"/>
  <c r="CC635" i="33"/>
  <c r="CC636" i="33" s="1"/>
  <c r="BF635" i="33"/>
  <c r="BF636" i="33" s="1"/>
  <c r="AT635" i="33"/>
  <c r="AT636" i="33" s="1"/>
  <c r="AC635" i="33"/>
  <c r="AC636" i="33" s="1"/>
  <c r="CI635" i="33"/>
  <c r="CI636" i="33" s="1"/>
  <c r="Y635" i="33"/>
  <c r="Y636" i="33" s="1"/>
  <c r="BB635" i="33"/>
  <c r="BB636" i="33" s="1"/>
  <c r="BG635" i="33"/>
  <c r="BG636" i="33" s="1"/>
  <c r="AR635" i="33"/>
  <c r="AR636" i="33" s="1"/>
  <c r="CS635" i="33"/>
  <c r="CS636" i="33" s="1"/>
  <c r="BQ635" i="33"/>
  <c r="BQ636" i="33" s="1"/>
  <c r="CQ635" i="33"/>
  <c r="CQ636" i="33" s="1"/>
  <c r="AO635" i="33"/>
  <c r="AO636" i="33" s="1"/>
  <c r="BR635" i="33"/>
  <c r="BR636" i="33" s="1"/>
  <c r="BO635" i="33"/>
  <c r="BO636" i="33" s="1"/>
  <c r="CF635" i="33"/>
  <c r="CF636" i="33" s="1"/>
  <c r="Z635" i="33"/>
  <c r="Z636" i="33" s="1"/>
  <c r="BZ635" i="33"/>
  <c r="BZ636" i="33" s="1"/>
  <c r="AM635" i="33"/>
  <c r="AM636" i="33" s="1"/>
  <c r="X635" i="33"/>
  <c r="X636" i="33" s="1"/>
  <c r="CJ635" i="33"/>
  <c r="CJ636" i="33" s="1"/>
  <c r="AH635" i="33"/>
  <c r="AH636" i="33" s="1"/>
  <c r="CH635" i="33"/>
  <c r="CH636" i="33" s="1"/>
  <c r="Q636" i="33" l="1"/>
  <c r="O635" i="33"/>
  <c r="O636" i="33" l="1"/>
  <c r="Q637" i="33" s="1"/>
  <c r="AH637" i="33" l="1"/>
  <c r="AX637" i="33"/>
  <c r="CB637" i="33"/>
  <c r="BY637" i="33"/>
  <c r="BA637" i="33"/>
  <c r="BF637" i="33"/>
  <c r="R637" i="33"/>
  <c r="U637" i="33"/>
  <c r="BM637" i="33"/>
  <c r="BO637" i="33"/>
  <c r="CP637" i="33"/>
  <c r="BB637" i="33"/>
  <c r="AU637" i="33"/>
  <c r="BR637" i="33"/>
  <c r="BX637" i="33"/>
  <c r="AO637" i="33"/>
  <c r="AD637" i="33"/>
  <c r="AE637" i="33"/>
  <c r="Z637" i="33"/>
  <c r="AN637" i="33"/>
  <c r="CD637" i="33"/>
  <c r="AM637" i="33"/>
  <c r="AZ637" i="33"/>
  <c r="AL637" i="33"/>
  <c r="CJ637" i="33"/>
  <c r="BI637" i="33"/>
  <c r="CA637" i="33"/>
  <c r="BS637" i="33"/>
  <c r="BK637" i="33"/>
  <c r="AJ637" i="33"/>
  <c r="CK637" i="33"/>
  <c r="AR637" i="33"/>
  <c r="AB637" i="33"/>
  <c r="CQ637" i="33"/>
  <c r="CR637" i="33"/>
  <c r="BC637" i="33"/>
  <c r="CM637" i="33"/>
  <c r="AT637" i="33"/>
  <c r="AQ637" i="33"/>
  <c r="CC637" i="33"/>
  <c r="AF637" i="33"/>
  <c r="BU637" i="33"/>
  <c r="AA637" i="33"/>
  <c r="AI637" i="33"/>
  <c r="BV637" i="33"/>
  <c r="CI637" i="33"/>
  <c r="AW637" i="33"/>
  <c r="BJ637" i="33"/>
  <c r="AK637" i="33"/>
  <c r="BL637" i="33"/>
  <c r="BG637" i="33"/>
  <c r="BN637" i="33"/>
  <c r="T637" i="33"/>
  <c r="BE637" i="33"/>
  <c r="AY637" i="33"/>
  <c r="CL637" i="33"/>
  <c r="BD637" i="33"/>
  <c r="CN637" i="33"/>
  <c r="V637" i="33"/>
  <c r="AG637" i="33"/>
  <c r="BQ637" i="33"/>
  <c r="W637" i="33"/>
  <c r="BP637" i="33"/>
  <c r="CG637" i="33"/>
  <c r="AS637" i="33"/>
  <c r="AV637" i="33"/>
  <c r="BT637" i="33"/>
  <c r="CF637" i="33"/>
  <c r="CS637" i="33"/>
  <c r="BZ637" i="33"/>
  <c r="S637" i="33"/>
  <c r="X637" i="33"/>
  <c r="AP637" i="33"/>
  <c r="CE637" i="33"/>
  <c r="BW637" i="33"/>
  <c r="BH637" i="33"/>
  <c r="AC637" i="33"/>
  <c r="CO637" i="33"/>
  <c r="Y637" i="33"/>
  <c r="CH637" i="33"/>
  <c r="L636" i="33" l="1"/>
  <c r="O637" i="33"/>
  <c r="L638" i="33"/>
  <c r="L637" i="33"/>
  <c r="L635" i="33"/>
  <c r="M637" i="33"/>
  <c r="M635" i="33" l="1"/>
  <c r="F635" i="33" l="1"/>
  <c r="D635" i="33"/>
  <c r="E635" i="33"/>
  <c r="H640" i="33" l="1"/>
  <c r="H641" i="33" l="1"/>
  <c r="K640" i="33"/>
  <c r="H642" i="33" l="1"/>
  <c r="K641" i="33"/>
  <c r="H643" i="33" l="1"/>
  <c r="K643" i="33" s="1"/>
  <c r="K642" i="33"/>
  <c r="BQ640" i="33" l="1"/>
  <c r="BQ641" i="33" s="1"/>
  <c r="BB640" i="33"/>
  <c r="BB641" i="33" s="1"/>
  <c r="AM640" i="33"/>
  <c r="AM641" i="33" s="1"/>
  <c r="R640" i="33"/>
  <c r="R641" i="33" s="1"/>
  <c r="CD640" i="33"/>
  <c r="CD641" i="33" s="1"/>
  <c r="S640" i="33"/>
  <c r="S641" i="33" s="1"/>
  <c r="BP640" i="33"/>
  <c r="BP641" i="33" s="1"/>
  <c r="BU640" i="33"/>
  <c r="BU641" i="33" s="1"/>
  <c r="AB640" i="33"/>
  <c r="AB641" i="33" s="1"/>
  <c r="BT640" i="33"/>
  <c r="BT641" i="33" s="1"/>
  <c r="BW640" i="33"/>
  <c r="BW641" i="33" s="1"/>
  <c r="BA640" i="33"/>
  <c r="BA641" i="33" s="1"/>
  <c r="CC640" i="33"/>
  <c r="CC641" i="33" s="1"/>
  <c r="BI640" i="33"/>
  <c r="BI641" i="33" s="1"/>
  <c r="CS640" i="33"/>
  <c r="CS641" i="33" s="1"/>
  <c r="BE640" i="33"/>
  <c r="BE641" i="33" s="1"/>
  <c r="BY640" i="33"/>
  <c r="BY641" i="33" s="1"/>
  <c r="BJ640" i="33"/>
  <c r="BJ641" i="33" s="1"/>
  <c r="AU640" i="33"/>
  <c r="AU641" i="33" s="1"/>
  <c r="Z640" i="33"/>
  <c r="Z641" i="33" s="1"/>
  <c r="CL640" i="33"/>
  <c r="CL641" i="33" s="1"/>
  <c r="AI640" i="33"/>
  <c r="AI641" i="33" s="1"/>
  <c r="CF640" i="33"/>
  <c r="CF641" i="33" s="1"/>
  <c r="BD640" i="33"/>
  <c r="BD641" i="33" s="1"/>
  <c r="BH640" i="33"/>
  <c r="BH641" i="33" s="1"/>
  <c r="CK640" i="33"/>
  <c r="CK641" i="33" s="1"/>
  <c r="Y640" i="33"/>
  <c r="Y641" i="33" s="1"/>
  <c r="CO640" i="33"/>
  <c r="CO641" i="33" s="1"/>
  <c r="BK640" i="33"/>
  <c r="BK641" i="33" s="1"/>
  <c r="AG640" i="33"/>
  <c r="AG641" i="33" s="1"/>
  <c r="AQ640" i="33"/>
  <c r="AQ641" i="33" s="1"/>
  <c r="AF640" i="33"/>
  <c r="AF641" i="33" s="1"/>
  <c r="T640" i="33"/>
  <c r="T641" i="33" s="1"/>
  <c r="AL640" i="33"/>
  <c r="AL641" i="33" s="1"/>
  <c r="BN640" i="33"/>
  <c r="BN641" i="33" s="1"/>
  <c r="X640" i="33"/>
  <c r="X641" i="33" s="1"/>
  <c r="AE640" i="33"/>
  <c r="AE641" i="33" s="1"/>
  <c r="AZ640" i="33"/>
  <c r="AZ641" i="33" s="1"/>
  <c r="U640" i="33"/>
  <c r="U641" i="33" s="1"/>
  <c r="CG640" i="33"/>
  <c r="CG641" i="33" s="1"/>
  <c r="BR640" i="33"/>
  <c r="BR641" i="33" s="1"/>
  <c r="BC640" i="33"/>
  <c r="BC641" i="33" s="1"/>
  <c r="AH640" i="33"/>
  <c r="AH641" i="33" s="1"/>
  <c r="Q640" i="33"/>
  <c r="AY640" i="33"/>
  <c r="AY641" i="33" s="1"/>
  <c r="AA640" i="33"/>
  <c r="AA641" i="33" s="1"/>
  <c r="AR640" i="33"/>
  <c r="AR641" i="33" s="1"/>
  <c r="CN640" i="33"/>
  <c r="CN641" i="33" s="1"/>
  <c r="AC640" i="33"/>
  <c r="AC641" i="33" s="1"/>
  <c r="BZ640" i="33"/>
  <c r="BZ641" i="33" s="1"/>
  <c r="AP640" i="33"/>
  <c r="AP641" i="33" s="1"/>
  <c r="BO640" i="33"/>
  <c r="BO641" i="33" s="1"/>
  <c r="BX640" i="33"/>
  <c r="BX641" i="33" s="1"/>
  <c r="BF640" i="33"/>
  <c r="BF641" i="33" s="1"/>
  <c r="CB640" i="33"/>
  <c r="CB641" i="33" s="1"/>
  <c r="W640" i="33"/>
  <c r="W641" i="33" s="1"/>
  <c r="AJ640" i="33"/>
  <c r="AJ641" i="33" s="1"/>
  <c r="AN640" i="33"/>
  <c r="AN641" i="33" s="1"/>
  <c r="CQ640" i="33"/>
  <c r="CQ641" i="33" s="1"/>
  <c r="AO640" i="33"/>
  <c r="AO641" i="33" s="1"/>
  <c r="AK640" i="33"/>
  <c r="AK641" i="33" s="1"/>
  <c r="V640" i="33"/>
  <c r="V641" i="33" s="1"/>
  <c r="CH640" i="33"/>
  <c r="CH641" i="33" s="1"/>
  <c r="BS640" i="33"/>
  <c r="BS641" i="33" s="1"/>
  <c r="AX640" i="33"/>
  <c r="AX641" i="33" s="1"/>
  <c r="AW640" i="33"/>
  <c r="AW641" i="33" s="1"/>
  <c r="CE640" i="33"/>
  <c r="CE641" i="33" s="1"/>
  <c r="BG640" i="33"/>
  <c r="BG641" i="33" s="1"/>
  <c r="AV640" i="33"/>
  <c r="AV641" i="33" s="1"/>
  <c r="BL640" i="33"/>
  <c r="BL641" i="33" s="1"/>
  <c r="AS640" i="33"/>
  <c r="AS641" i="33" s="1"/>
  <c r="AD640" i="33"/>
  <c r="AD641" i="33" s="1"/>
  <c r="CP640" i="33"/>
  <c r="CP641" i="33" s="1"/>
  <c r="CA640" i="33"/>
  <c r="CA641" i="33" s="1"/>
  <c r="BM640" i="33"/>
  <c r="BM641" i="33" s="1"/>
  <c r="CR640" i="33"/>
  <c r="CR641" i="33" s="1"/>
  <c r="CI640" i="33"/>
  <c r="CI641" i="33" s="1"/>
  <c r="CM640" i="33"/>
  <c r="CM641" i="33" s="1"/>
  <c r="AT640" i="33"/>
  <c r="AT641" i="33" s="1"/>
  <c r="BV640" i="33"/>
  <c r="BV641" i="33" s="1"/>
  <c r="CJ640" i="33"/>
  <c r="CJ641" i="33" s="1"/>
  <c r="O640" i="33" l="1"/>
  <c r="Q641" i="33"/>
  <c r="O641" i="33" l="1"/>
  <c r="AD642" i="33" l="1"/>
  <c r="AI642" i="33"/>
  <c r="AE642" i="33"/>
  <c r="AR642" i="33"/>
  <c r="BA642" i="33"/>
  <c r="BT642" i="33"/>
  <c r="CG642" i="33"/>
  <c r="BI642" i="33"/>
  <c r="BK642" i="33"/>
  <c r="CS642" i="33"/>
  <c r="BM642" i="33"/>
  <c r="BW642" i="33"/>
  <c r="AA642" i="33"/>
  <c r="AW642" i="33"/>
  <c r="BB642" i="33"/>
  <c r="AX642" i="33"/>
  <c r="BQ642" i="33"/>
  <c r="CI642" i="33"/>
  <c r="CC642" i="33"/>
  <c r="CQ642" i="33"/>
  <c r="AO642" i="33"/>
  <c r="CN642" i="33"/>
  <c r="CM642" i="33"/>
  <c r="BO642" i="33"/>
  <c r="AS642" i="33"/>
  <c r="CH642" i="33"/>
  <c r="BF642" i="33"/>
  <c r="X642" i="33"/>
  <c r="Z642" i="33"/>
  <c r="BH642" i="33"/>
  <c r="AT642" i="33"/>
  <c r="BP642" i="33"/>
  <c r="CJ642" i="33"/>
  <c r="V642" i="33"/>
  <c r="CP642" i="33"/>
  <c r="BE642" i="33"/>
  <c r="S642" i="33"/>
  <c r="CL642" i="33"/>
  <c r="BL642" i="33"/>
  <c r="CE642" i="33"/>
  <c r="AM642" i="33"/>
  <c r="BG642" i="33"/>
  <c r="AN642" i="33"/>
  <c r="BV642" i="33"/>
  <c r="AJ642" i="33"/>
  <c r="CB642" i="33"/>
  <c r="AZ642" i="33"/>
  <c r="W642" i="33"/>
  <c r="BZ642" i="33"/>
  <c r="AC642" i="33"/>
  <c r="BR642" i="33"/>
  <c r="BS642" i="33"/>
  <c r="BX642" i="33"/>
  <c r="U642" i="33"/>
  <c r="AQ642" i="33"/>
  <c r="AY642" i="33"/>
  <c r="Y642" i="33"/>
  <c r="BJ642" i="33"/>
  <c r="AU642" i="33"/>
  <c r="CF642" i="33"/>
  <c r="AV642" i="33"/>
  <c r="CD642" i="33"/>
  <c r="CR642" i="33"/>
  <c r="AP642" i="33"/>
  <c r="AF642" i="33"/>
  <c r="BC642" i="33"/>
  <c r="BU642" i="33"/>
  <c r="AK642" i="33"/>
  <c r="AH642" i="33"/>
  <c r="AL642" i="33"/>
  <c r="T642" i="33"/>
  <c r="BD642" i="33"/>
  <c r="BN642" i="33"/>
  <c r="CK642" i="33"/>
  <c r="AG642" i="33"/>
  <c r="CO642" i="33"/>
  <c r="R642" i="33"/>
  <c r="BY642" i="33"/>
  <c r="CA642" i="33"/>
  <c r="AB642" i="33"/>
  <c r="Q642" i="33"/>
  <c r="O642" i="33" l="1"/>
  <c r="M642" i="33"/>
  <c r="L643" i="33"/>
  <c r="L641" i="33"/>
  <c r="L640" i="33"/>
  <c r="L642" i="33"/>
  <c r="M640" i="33" l="1"/>
  <c r="F640" i="33" l="1"/>
  <c r="E640" i="33"/>
  <c r="D640" i="33"/>
  <c r="H645" i="33" l="1"/>
  <c r="H646" i="33" l="1"/>
  <c r="K645" i="33"/>
  <c r="H647" i="33" l="1"/>
  <c r="K646" i="33"/>
  <c r="H648" i="33" l="1"/>
  <c r="K648" i="33" s="1"/>
  <c r="K647" i="33"/>
  <c r="AR645" i="33" l="1"/>
  <c r="AR646" i="33" s="1"/>
  <c r="BX645" i="33"/>
  <c r="BX646" i="33" s="1"/>
  <c r="Y645" i="33"/>
  <c r="Y646" i="33" s="1"/>
  <c r="BE645" i="33"/>
  <c r="BE646" i="33" s="1"/>
  <c r="CK645" i="33"/>
  <c r="CK646" i="33" s="1"/>
  <c r="BF645" i="33"/>
  <c r="BF646" i="33" s="1"/>
  <c r="AE645" i="33"/>
  <c r="AE646" i="33" s="1"/>
  <c r="BZ645" i="33"/>
  <c r="BZ646" i="33" s="1"/>
  <c r="AB645" i="33"/>
  <c r="AB646" i="33" s="1"/>
  <c r="BU645" i="33"/>
  <c r="BU646" i="33" s="1"/>
  <c r="BK645" i="33"/>
  <c r="BK646" i="33" s="1"/>
  <c r="AS645" i="33"/>
  <c r="AS646" i="33" s="1"/>
  <c r="S645" i="33"/>
  <c r="S646" i="33" s="1"/>
  <c r="BP645" i="33"/>
  <c r="BP646" i="33" s="1"/>
  <c r="CM645" i="33"/>
  <c r="CM646" i="33" s="1"/>
  <c r="AV645" i="33"/>
  <c r="AV646" i="33" s="1"/>
  <c r="CB645" i="33"/>
  <c r="CB646" i="33" s="1"/>
  <c r="AC645" i="33"/>
  <c r="AC646" i="33" s="1"/>
  <c r="BI645" i="33"/>
  <c r="BI646" i="33" s="1"/>
  <c r="CO645" i="33"/>
  <c r="CO646" i="33" s="1"/>
  <c r="BN645" i="33"/>
  <c r="BN646" i="33" s="1"/>
  <c r="AY645" i="33"/>
  <c r="AY646" i="33" s="1"/>
  <c r="AM645" i="33"/>
  <c r="AM646" i="33" s="1"/>
  <c r="V645" i="33"/>
  <c r="V646" i="33" s="1"/>
  <c r="AT645" i="33"/>
  <c r="AT646" i="33" s="1"/>
  <c r="BJ645" i="33"/>
  <c r="BJ646" i="33" s="1"/>
  <c r="BD645" i="33"/>
  <c r="BD646" i="33" s="1"/>
  <c r="BQ645" i="33"/>
  <c r="BQ646" i="33" s="1"/>
  <c r="CD645" i="33"/>
  <c r="CD646" i="33" s="1"/>
  <c r="BB645" i="33"/>
  <c r="BB646" i="33" s="1"/>
  <c r="AO645" i="33"/>
  <c r="AO646" i="33" s="1"/>
  <c r="CL645" i="33"/>
  <c r="CL646" i="33" s="1"/>
  <c r="AF645" i="33"/>
  <c r="AF646" i="33" s="1"/>
  <c r="BY645" i="33"/>
  <c r="BY646" i="33" s="1"/>
  <c r="BS645" i="33"/>
  <c r="BS646" i="33" s="1"/>
  <c r="Q645" i="33"/>
  <c r="CC645" i="33"/>
  <c r="CC646" i="33" s="1"/>
  <c r="CA645" i="33"/>
  <c r="CA646" i="33" s="1"/>
  <c r="T645" i="33"/>
  <c r="T646" i="33" s="1"/>
  <c r="AZ645" i="33"/>
  <c r="AZ646" i="33" s="1"/>
  <c r="CF645" i="33"/>
  <c r="CF646" i="33" s="1"/>
  <c r="AG645" i="33"/>
  <c r="AG646" i="33" s="1"/>
  <c r="BM645" i="33"/>
  <c r="BM646" i="33" s="1"/>
  <c r="CS645" i="33"/>
  <c r="CS646" i="33" s="1"/>
  <c r="BV645" i="33"/>
  <c r="BV646" i="33" s="1"/>
  <c r="BG645" i="33"/>
  <c r="BG646" i="33" s="1"/>
  <c r="AU645" i="33"/>
  <c r="AU646" i="33" s="1"/>
  <c r="AL645" i="33"/>
  <c r="AL646" i="33" s="1"/>
  <c r="X645" i="33"/>
  <c r="X646" i="33" s="1"/>
  <c r="CJ645" i="33"/>
  <c r="CJ646" i="33" s="1"/>
  <c r="AK645" i="33"/>
  <c r="AK646" i="33" s="1"/>
  <c r="R645" i="33"/>
  <c r="R646" i="33" s="1"/>
  <c r="BC645" i="33"/>
  <c r="BC646" i="33" s="1"/>
  <c r="CN645" i="33"/>
  <c r="CN646" i="33" s="1"/>
  <c r="BW645" i="33"/>
  <c r="BW646" i="33" s="1"/>
  <c r="BL645" i="33"/>
  <c r="BL646" i="33" s="1"/>
  <c r="AH645" i="33"/>
  <c r="AH646" i="33" s="1"/>
  <c r="CH645" i="33"/>
  <c r="CH646" i="33" s="1"/>
  <c r="AW645" i="33"/>
  <c r="AW646" i="33" s="1"/>
  <c r="AA645" i="33"/>
  <c r="AA646" i="33" s="1"/>
  <c r="AN645" i="33"/>
  <c r="AN646" i="33" s="1"/>
  <c r="BT645" i="33"/>
  <c r="BT646" i="33" s="1"/>
  <c r="U645" i="33"/>
  <c r="U646" i="33" s="1"/>
  <c r="BA645" i="33"/>
  <c r="BA646" i="33" s="1"/>
  <c r="CG645" i="33"/>
  <c r="CG646" i="33" s="1"/>
  <c r="AX645" i="33"/>
  <c r="AX646" i="33" s="1"/>
  <c r="AI645" i="33"/>
  <c r="AI646" i="33" s="1"/>
  <c r="W645" i="33"/>
  <c r="W646" i="33" s="1"/>
  <c r="CI645" i="33"/>
  <c r="CI646" i="33" s="1"/>
  <c r="CP645" i="33"/>
  <c r="CP646" i="33" s="1"/>
  <c r="AQ645" i="33"/>
  <c r="AQ646" i="33" s="1"/>
  <c r="CQ645" i="33"/>
  <c r="CQ646" i="33" s="1"/>
  <c r="BO645" i="33"/>
  <c r="BO646" i="33" s="1"/>
  <c r="BH645" i="33"/>
  <c r="BH646" i="33" s="1"/>
  <c r="Z645" i="33"/>
  <c r="Z646" i="33" s="1"/>
  <c r="BR645" i="33"/>
  <c r="BR646" i="33" s="1"/>
  <c r="CR645" i="33"/>
  <c r="CR646" i="33" s="1"/>
  <c r="CE645" i="33"/>
  <c r="CE646" i="33" s="1"/>
  <c r="AJ645" i="33"/>
  <c r="AJ646" i="33" s="1"/>
  <c r="AP645" i="33"/>
  <c r="AP646" i="33" s="1"/>
  <c r="AD645" i="33"/>
  <c r="AD646" i="33" s="1"/>
  <c r="O645" i="33" l="1"/>
  <c r="Q646" i="33"/>
  <c r="O646" i="33" l="1"/>
  <c r="Q647" i="33" s="1"/>
  <c r="BL647" i="33" l="1"/>
  <c r="CC647" i="33"/>
  <c r="AS647" i="33"/>
  <c r="CA647" i="33"/>
  <c r="AK647" i="33"/>
  <c r="V647" i="33"/>
  <c r="CK647" i="33"/>
  <c r="BJ647" i="33"/>
  <c r="AO647" i="33"/>
  <c r="BO647" i="33"/>
  <c r="AB647" i="33"/>
  <c r="AL647" i="33"/>
  <c r="AX647" i="33"/>
  <c r="CM647" i="33"/>
  <c r="BI647" i="33"/>
  <c r="CH647" i="33"/>
  <c r="CF647" i="33"/>
  <c r="U647" i="33"/>
  <c r="BK647" i="33"/>
  <c r="AZ647" i="33"/>
  <c r="AY647" i="33"/>
  <c r="AG647" i="33"/>
  <c r="CO647" i="33"/>
  <c r="BV647" i="33"/>
  <c r="CL647" i="33"/>
  <c r="S647" i="33"/>
  <c r="BE647" i="33"/>
  <c r="BP647" i="33"/>
  <c r="BM647" i="33"/>
  <c r="AQ647" i="33"/>
  <c r="AA647" i="33"/>
  <c r="AC647" i="33"/>
  <c r="CE647" i="33"/>
  <c r="CG647" i="33"/>
  <c r="AR647" i="33"/>
  <c r="AH647" i="33"/>
  <c r="BD647" i="33"/>
  <c r="BF647" i="33"/>
  <c r="AV647" i="33"/>
  <c r="CN647" i="33"/>
  <c r="CQ647" i="33"/>
  <c r="BT647" i="33"/>
  <c r="Z647" i="33"/>
  <c r="CJ647" i="33"/>
  <c r="BQ647" i="33"/>
  <c r="Y647" i="33"/>
  <c r="BR647" i="33"/>
  <c r="CP647" i="33"/>
  <c r="BW647" i="33"/>
  <c r="AJ647" i="33"/>
  <c r="R647" i="33"/>
  <c r="AP647" i="33"/>
  <c r="AN647" i="33"/>
  <c r="BS647" i="33"/>
  <c r="T647" i="33"/>
  <c r="BH647" i="33"/>
  <c r="BU647" i="33"/>
  <c r="BG647" i="33"/>
  <c r="BN647" i="33"/>
  <c r="BX647" i="33"/>
  <c r="BB647" i="33"/>
  <c r="AF647" i="33"/>
  <c r="AM647" i="33"/>
  <c r="CR647" i="33"/>
  <c r="AT647" i="33"/>
  <c r="AW647" i="33"/>
  <c r="BY647" i="33"/>
  <c r="CB647" i="33"/>
  <c r="AU647" i="33"/>
  <c r="CS647" i="33"/>
  <c r="AE647" i="33"/>
  <c r="X647" i="33"/>
  <c r="W647" i="33"/>
  <c r="BC647" i="33"/>
  <c r="CD647" i="33"/>
  <c r="AI647" i="33"/>
  <c r="BZ647" i="33"/>
  <c r="CI647" i="33"/>
  <c r="BA647" i="33"/>
  <c r="AD647" i="33"/>
  <c r="L648" i="33" l="1"/>
  <c r="L645" i="33"/>
  <c r="O647" i="33"/>
  <c r="L646" i="33"/>
  <c r="L647" i="33"/>
  <c r="M647" i="33"/>
  <c r="M645" i="33" l="1"/>
  <c r="F645" i="33" s="1"/>
  <c r="D645" i="33" l="1"/>
  <c r="E645" i="33"/>
  <c r="H650" i="33" l="1"/>
  <c r="H651" i="33" s="1"/>
  <c r="K650" i="33" l="1"/>
  <c r="H652" i="33"/>
  <c r="K651" i="33"/>
  <c r="H653" i="33" l="1"/>
  <c r="K653" i="33" s="1"/>
  <c r="K652" i="33"/>
  <c r="CN650" i="33" l="1"/>
  <c r="CN651" i="33" s="1"/>
  <c r="CB650" i="33"/>
  <c r="CB651" i="33" s="1"/>
  <c r="BE650" i="33"/>
  <c r="BE651" i="33" s="1"/>
  <c r="AZ650" i="33"/>
  <c r="AZ651" i="33" s="1"/>
  <c r="W650" i="33"/>
  <c r="W651" i="33" s="1"/>
  <c r="BA650" i="33"/>
  <c r="BA651" i="33" s="1"/>
  <c r="CL650" i="33"/>
  <c r="CL651" i="33" s="1"/>
  <c r="X650" i="33"/>
  <c r="X651" i="33" s="1"/>
  <c r="BQ650" i="33"/>
  <c r="BQ651" i="33" s="1"/>
  <c r="CI650" i="33"/>
  <c r="CI651" i="33" s="1"/>
  <c r="BJ650" i="33"/>
  <c r="BJ651" i="33" s="1"/>
  <c r="AS650" i="33"/>
  <c r="AS651" i="33" s="1"/>
  <c r="BM650" i="33"/>
  <c r="BM651" i="33" s="1"/>
  <c r="CR650" i="33"/>
  <c r="CR651" i="33" s="1"/>
  <c r="BI650" i="33"/>
  <c r="BI651" i="33" s="1"/>
  <c r="AM650" i="33"/>
  <c r="AM651" i="33" s="1"/>
  <c r="S650" i="33"/>
  <c r="S651" i="33" s="1"/>
  <c r="AT650" i="33"/>
  <c r="AT651" i="33" s="1"/>
  <c r="AF650" i="33"/>
  <c r="AF651" i="33" s="1"/>
  <c r="AE650" i="33"/>
  <c r="AE651" i="33" s="1"/>
  <c r="AR650" i="33"/>
  <c r="AR651" i="33" s="1"/>
  <c r="AW650" i="33"/>
  <c r="AW651" i="33" s="1"/>
  <c r="CQ650" i="33"/>
  <c r="CQ651" i="33" s="1"/>
  <c r="CP650" i="33"/>
  <c r="CP651" i="33" s="1"/>
  <c r="AI650" i="33"/>
  <c r="AI651" i="33" s="1"/>
  <c r="AJ650" i="33"/>
  <c r="AJ651" i="33" s="1"/>
  <c r="AC650" i="33"/>
  <c r="AC651" i="33" s="1"/>
  <c r="AU650" i="33"/>
  <c r="AU651" i="33" s="1"/>
  <c r="CJ650" i="33"/>
  <c r="CJ651" i="33" s="1"/>
  <c r="BT650" i="33"/>
  <c r="BT651" i="33" s="1"/>
  <c r="BZ650" i="33"/>
  <c r="BZ651" i="33" s="1"/>
  <c r="BU650" i="33"/>
  <c r="BU651" i="33" s="1"/>
  <c r="AB650" i="33"/>
  <c r="AB651" i="33" s="1"/>
  <c r="BV650" i="33"/>
  <c r="BV651" i="33" s="1"/>
  <c r="BN650" i="33"/>
  <c r="BN651" i="33" s="1"/>
  <c r="Q650" i="33"/>
  <c r="AL650" i="33"/>
  <c r="AL651" i="33" s="1"/>
  <c r="BK650" i="33"/>
  <c r="BK651" i="33" s="1"/>
  <c r="CE650" i="33"/>
  <c r="CE651" i="33" s="1"/>
  <c r="AP650" i="33"/>
  <c r="AP651" i="33" s="1"/>
  <c r="CS650" i="33"/>
  <c r="CS651" i="33" s="1"/>
  <c r="BX650" i="33"/>
  <c r="BX651" i="33" s="1"/>
  <c r="BF650" i="33"/>
  <c r="BF651" i="33" s="1"/>
  <c r="AO650" i="33"/>
  <c r="AO651" i="33" s="1"/>
  <c r="Z650" i="33"/>
  <c r="Z651" i="33" s="1"/>
  <c r="BY650" i="33"/>
  <c r="BY651" i="33" s="1"/>
  <c r="AN650" i="33"/>
  <c r="AN651" i="33" s="1"/>
  <c r="BO650" i="33"/>
  <c r="BO651" i="33" s="1"/>
  <c r="AA650" i="33"/>
  <c r="AA651" i="33" s="1"/>
  <c r="Y650" i="33"/>
  <c r="Y651" i="33" s="1"/>
  <c r="BB650" i="33"/>
  <c r="BB651" i="33" s="1"/>
  <c r="BS650" i="33"/>
  <c r="BS651" i="33" s="1"/>
  <c r="BW650" i="33"/>
  <c r="BW651" i="33" s="1"/>
  <c r="CA650" i="33"/>
  <c r="CA651" i="33" s="1"/>
  <c r="CF650" i="33"/>
  <c r="CF651" i="33" s="1"/>
  <c r="AD650" i="33"/>
  <c r="AD651" i="33" s="1"/>
  <c r="AH650" i="33"/>
  <c r="AH651" i="33" s="1"/>
  <c r="R650" i="33"/>
  <c r="R651" i="33" s="1"/>
  <c r="CC650" i="33"/>
  <c r="CC651" i="33" s="1"/>
  <c r="CO650" i="33"/>
  <c r="CO651" i="33" s="1"/>
  <c r="AV650" i="33"/>
  <c r="AV651" i="33" s="1"/>
  <c r="BP650" i="33"/>
  <c r="BP651" i="33" s="1"/>
  <c r="CD650" i="33"/>
  <c r="CD651" i="33" s="1"/>
  <c r="AG650" i="33"/>
  <c r="AG651" i="33" s="1"/>
  <c r="U650" i="33"/>
  <c r="U651" i="33" s="1"/>
  <c r="CM650" i="33"/>
  <c r="CM651" i="33" s="1"/>
  <c r="T650" i="33"/>
  <c r="T651" i="33" s="1"/>
  <c r="CH650" i="33"/>
  <c r="CH651" i="33" s="1"/>
  <c r="V650" i="33"/>
  <c r="V651" i="33" s="1"/>
  <c r="BC650" i="33"/>
  <c r="BC651" i="33" s="1"/>
  <c r="BH650" i="33"/>
  <c r="BH651" i="33" s="1"/>
  <c r="AX650" i="33"/>
  <c r="AX651" i="33" s="1"/>
  <c r="CK650" i="33"/>
  <c r="CK651" i="33" s="1"/>
  <c r="AQ650" i="33"/>
  <c r="AQ651" i="33" s="1"/>
  <c r="BD650" i="33"/>
  <c r="BD651" i="33" s="1"/>
  <c r="BR650" i="33"/>
  <c r="BR651" i="33" s="1"/>
  <c r="BL650" i="33"/>
  <c r="BL651" i="33" s="1"/>
  <c r="AK650" i="33"/>
  <c r="AK651" i="33" s="1"/>
  <c r="BG650" i="33"/>
  <c r="BG651" i="33" s="1"/>
  <c r="CG650" i="33"/>
  <c r="CG651" i="33" s="1"/>
  <c r="AY650" i="33"/>
  <c r="AY651" i="33" s="1"/>
  <c r="Q651" i="33" l="1"/>
  <c r="O650" i="33"/>
  <c r="O651" i="33" l="1"/>
  <c r="AZ652" i="33" l="1"/>
  <c r="W652" i="33"/>
  <c r="CB652" i="33"/>
  <c r="BE652" i="33"/>
  <c r="CN652" i="33"/>
  <c r="AY652" i="33"/>
  <c r="AM652" i="33"/>
  <c r="BT652" i="33"/>
  <c r="S652" i="33"/>
  <c r="BR652" i="33"/>
  <c r="AR652" i="33"/>
  <c r="CF652" i="33"/>
  <c r="T652" i="33"/>
  <c r="AH652" i="33"/>
  <c r="BX652" i="33"/>
  <c r="AT652" i="33"/>
  <c r="AG652" i="33"/>
  <c r="BO652" i="33"/>
  <c r="BL652" i="33"/>
  <c r="BW652" i="33"/>
  <c r="AF652" i="33"/>
  <c r="CG652" i="33"/>
  <c r="BJ652" i="33"/>
  <c r="CS652" i="33"/>
  <c r="AC652" i="33"/>
  <c r="BY652" i="33"/>
  <c r="BA652" i="33"/>
  <c r="CP652" i="33"/>
  <c r="CR652" i="33"/>
  <c r="AS652" i="33"/>
  <c r="AA652" i="33"/>
  <c r="X652" i="33"/>
  <c r="CQ652" i="33"/>
  <c r="BH652" i="33"/>
  <c r="CH652" i="33"/>
  <c r="BM652" i="33"/>
  <c r="BZ652" i="33"/>
  <c r="CC652" i="33"/>
  <c r="BV652" i="33"/>
  <c r="CL652" i="33"/>
  <c r="AB652" i="33"/>
  <c r="BU652" i="33"/>
  <c r="AO652" i="33"/>
  <c r="AQ652" i="33"/>
  <c r="CA652" i="33"/>
  <c r="CI652" i="33"/>
  <c r="AK652" i="33"/>
  <c r="BI652" i="33"/>
  <c r="AN652" i="33"/>
  <c r="CO652" i="33"/>
  <c r="U652" i="33"/>
  <c r="V652" i="33"/>
  <c r="BB652" i="33"/>
  <c r="AJ652" i="33"/>
  <c r="BC652" i="33"/>
  <c r="BS652" i="33"/>
  <c r="BF652" i="33"/>
  <c r="AV652" i="33"/>
  <c r="BN652" i="33"/>
  <c r="CD652" i="33"/>
  <c r="Z652" i="33"/>
  <c r="AW652" i="33"/>
  <c r="CE652" i="33"/>
  <c r="CJ652" i="33"/>
  <c r="AE652" i="33"/>
  <c r="BK652" i="33"/>
  <c r="AU652" i="33"/>
  <c r="BD652" i="33"/>
  <c r="BQ652" i="33"/>
  <c r="BP652" i="33"/>
  <c r="CK652" i="33"/>
  <c r="AL652" i="33"/>
  <c r="AD652" i="33"/>
  <c r="CM652" i="33"/>
  <c r="AX652" i="33"/>
  <c r="AI652" i="33"/>
  <c r="R652" i="33"/>
  <c r="AP652" i="33"/>
  <c r="BG652" i="33"/>
  <c r="Y652" i="33"/>
  <c r="Q652" i="33"/>
  <c r="M652" i="33" l="1"/>
  <c r="O652" i="33"/>
  <c r="L650" i="33"/>
  <c r="L652" i="33"/>
  <c r="L653" i="33"/>
  <c r="L651" i="33"/>
  <c r="M650" i="33" l="1"/>
  <c r="F650" i="33" l="1"/>
  <c r="D650" i="33"/>
  <c r="E650" i="33"/>
  <c r="H655" i="33" l="1"/>
  <c r="H656" i="33" l="1"/>
  <c r="K655" i="33"/>
  <c r="H657" i="33" l="1"/>
  <c r="K656" i="33"/>
  <c r="H658" i="33" l="1"/>
  <c r="K658" i="33" s="1"/>
  <c r="K657" i="33"/>
  <c r="AO655" i="33" l="1"/>
  <c r="AO656" i="33" s="1"/>
  <c r="BU655" i="33"/>
  <c r="BU656" i="33" s="1"/>
  <c r="V655" i="33"/>
  <c r="V656" i="33" s="1"/>
  <c r="BB655" i="33"/>
  <c r="BB656" i="33" s="1"/>
  <c r="CH655" i="33"/>
  <c r="CH656" i="33" s="1"/>
  <c r="BG655" i="33"/>
  <c r="BG656" i="33" s="1"/>
  <c r="AR655" i="33"/>
  <c r="AR656" i="33" s="1"/>
  <c r="AF655" i="33"/>
  <c r="AF656" i="33" s="1"/>
  <c r="CR655" i="33"/>
  <c r="CR656" i="33" s="1"/>
  <c r="BK655" i="33"/>
  <c r="BK656" i="33" s="1"/>
  <c r="T655" i="33"/>
  <c r="T656" i="33" s="1"/>
  <c r="BM655" i="33"/>
  <c r="BM656" i="33" s="1"/>
  <c r="AQ655" i="33"/>
  <c r="AQ656" i="33" s="1"/>
  <c r="CA655" i="33"/>
  <c r="CA656" i="33" s="1"/>
  <c r="AX655" i="33"/>
  <c r="AX656" i="33" s="1"/>
  <c r="X655" i="33"/>
  <c r="X656" i="33" s="1"/>
  <c r="AS655" i="33"/>
  <c r="AS656" i="33" s="1"/>
  <c r="BY655" i="33"/>
  <c r="BY656" i="33" s="1"/>
  <c r="Z655" i="33"/>
  <c r="Z656" i="33" s="1"/>
  <c r="BF655" i="33"/>
  <c r="BF656" i="33" s="1"/>
  <c r="CL655" i="33"/>
  <c r="CL656" i="33" s="1"/>
  <c r="BO655" i="33"/>
  <c r="BO656" i="33" s="1"/>
  <c r="AZ655" i="33"/>
  <c r="AZ656" i="33" s="1"/>
  <c r="AN655" i="33"/>
  <c r="AN656" i="33" s="1"/>
  <c r="W655" i="33"/>
  <c r="W656" i="33" s="1"/>
  <c r="AE655" i="33"/>
  <c r="AE656" i="33" s="1"/>
  <c r="U655" i="33"/>
  <c r="U656" i="33" s="1"/>
  <c r="CG655" i="33"/>
  <c r="CG656" i="33" s="1"/>
  <c r="BN655" i="33"/>
  <c r="BN656" i="33" s="1"/>
  <c r="CE655" i="33"/>
  <c r="CE656" i="33" s="1"/>
  <c r="BD655" i="33"/>
  <c r="BD656" i="33" s="1"/>
  <c r="BV655" i="33"/>
  <c r="BV656" i="33" s="1"/>
  <c r="BT655" i="33"/>
  <c r="BT656" i="33" s="1"/>
  <c r="CS655" i="33"/>
  <c r="CS656" i="33" s="1"/>
  <c r="CN655" i="33"/>
  <c r="CN656" i="33" s="1"/>
  <c r="AK655" i="33"/>
  <c r="AK656" i="33" s="1"/>
  <c r="AY655" i="33"/>
  <c r="AY656" i="33" s="1"/>
  <c r="AU655" i="33"/>
  <c r="AU656" i="33" s="1"/>
  <c r="Q655" i="33"/>
  <c r="AW655" i="33"/>
  <c r="AW656" i="33" s="1"/>
  <c r="CC655" i="33"/>
  <c r="CC656" i="33" s="1"/>
  <c r="AD655" i="33"/>
  <c r="AD656" i="33" s="1"/>
  <c r="BJ655" i="33"/>
  <c r="BJ656" i="33" s="1"/>
  <c r="CP655" i="33"/>
  <c r="CP656" i="33" s="1"/>
  <c r="BW655" i="33"/>
  <c r="BW656" i="33" s="1"/>
  <c r="BH655" i="33"/>
  <c r="BH656" i="33" s="1"/>
  <c r="AV655" i="33"/>
  <c r="AV656" i="33" s="1"/>
  <c r="AM655" i="33"/>
  <c r="AM656" i="33" s="1"/>
  <c r="CQ655" i="33"/>
  <c r="CQ656" i="33" s="1"/>
  <c r="BA655" i="33"/>
  <c r="BA656" i="33" s="1"/>
  <c r="AH655" i="33"/>
  <c r="AH656" i="33" s="1"/>
  <c r="S655" i="33"/>
  <c r="S656" i="33" s="1"/>
  <c r="BP655" i="33"/>
  <c r="BP656" i="33" s="1"/>
  <c r="BC655" i="33"/>
  <c r="BC656" i="33" s="1"/>
  <c r="CF655" i="33"/>
  <c r="CF656" i="33" s="1"/>
  <c r="AG655" i="33"/>
  <c r="AG656" i="33" s="1"/>
  <c r="BZ655" i="33"/>
  <c r="BZ656" i="33" s="1"/>
  <c r="CB655" i="33"/>
  <c r="CB656" i="33" s="1"/>
  <c r="R655" i="33"/>
  <c r="R656" i="33" s="1"/>
  <c r="AJ655" i="33"/>
  <c r="AJ656" i="33" s="1"/>
  <c r="Y655" i="33"/>
  <c r="Y656" i="33" s="1"/>
  <c r="BE655" i="33"/>
  <c r="BE656" i="33" s="1"/>
  <c r="CK655" i="33"/>
  <c r="CK656" i="33" s="1"/>
  <c r="AL655" i="33"/>
  <c r="AL656" i="33" s="1"/>
  <c r="BR655" i="33"/>
  <c r="BR656" i="33" s="1"/>
  <c r="AA655" i="33"/>
  <c r="AA656" i="33" s="1"/>
  <c r="CM655" i="33"/>
  <c r="CM656" i="33" s="1"/>
  <c r="BX655" i="33"/>
  <c r="BX656" i="33" s="1"/>
  <c r="BL655" i="33"/>
  <c r="BL656" i="33" s="1"/>
  <c r="BS655" i="33"/>
  <c r="BS656" i="33" s="1"/>
  <c r="AC655" i="33"/>
  <c r="AC656" i="33" s="1"/>
  <c r="BI655" i="33"/>
  <c r="BI656" i="33" s="1"/>
  <c r="CO655" i="33"/>
  <c r="CO656" i="33" s="1"/>
  <c r="AP655" i="33"/>
  <c r="AP656" i="33" s="1"/>
  <c r="AI655" i="33"/>
  <c r="AI656" i="33" s="1"/>
  <c r="CI655" i="33"/>
  <c r="CI656" i="33" s="1"/>
  <c r="AT655" i="33"/>
  <c r="AT656" i="33" s="1"/>
  <c r="AB655" i="33"/>
  <c r="AB656" i="33" s="1"/>
  <c r="BQ655" i="33"/>
  <c r="BQ656" i="33" s="1"/>
  <c r="CD655" i="33"/>
  <c r="CD656" i="33" s="1"/>
  <c r="CJ655" i="33"/>
  <c r="CJ656" i="33" s="1"/>
  <c r="O655" i="33" l="1"/>
  <c r="Q656" i="33"/>
  <c r="O656" i="33" l="1"/>
  <c r="BI657" i="33" l="1"/>
  <c r="BO657" i="33"/>
  <c r="AY657" i="33"/>
  <c r="AV657" i="33"/>
  <c r="BB657" i="33"/>
  <c r="Z657" i="33"/>
  <c r="BS657" i="33"/>
  <c r="AA657" i="33"/>
  <c r="BU657" i="33"/>
  <c r="CO657" i="33"/>
  <c r="CR657" i="33"/>
  <c r="CK657" i="33"/>
  <c r="R657" i="33"/>
  <c r="AD657" i="33"/>
  <c r="BD657" i="33"/>
  <c r="CI657" i="33"/>
  <c r="CS657" i="33"/>
  <c r="Y657" i="33"/>
  <c r="BJ657" i="33"/>
  <c r="CG657" i="33"/>
  <c r="BM657" i="33"/>
  <c r="CE657" i="33"/>
  <c r="U657" i="33"/>
  <c r="BK657" i="33"/>
  <c r="AW657" i="33"/>
  <c r="CA657" i="33"/>
  <c r="BN657" i="33"/>
  <c r="AX657" i="33"/>
  <c r="AI657" i="33"/>
  <c r="T657" i="33"/>
  <c r="AU657" i="33"/>
  <c r="CB657" i="33"/>
  <c r="AG657" i="33"/>
  <c r="BR657" i="33"/>
  <c r="AO657" i="33"/>
  <c r="BZ657" i="33"/>
  <c r="AT657" i="33"/>
  <c r="CD657" i="33"/>
  <c r="AC657" i="33"/>
  <c r="BL657" i="33"/>
  <c r="AM657" i="33"/>
  <c r="CC657" i="33"/>
  <c r="AL657" i="33"/>
  <c r="AE657" i="33"/>
  <c r="BC657" i="33"/>
  <c r="CP657" i="33"/>
  <c r="BY657" i="33"/>
  <c r="BW657" i="33"/>
  <c r="AZ657" i="33"/>
  <c r="AS657" i="33"/>
  <c r="AN657" i="33"/>
  <c r="BG657" i="33"/>
  <c r="CL657" i="33"/>
  <c r="BE657" i="33"/>
  <c r="CM657" i="33"/>
  <c r="V657" i="33"/>
  <c r="BX657" i="33"/>
  <c r="BA657" i="33"/>
  <c r="X657" i="33"/>
  <c r="BH657" i="33"/>
  <c r="S657" i="33"/>
  <c r="CQ657" i="33"/>
  <c r="CH657" i="33"/>
  <c r="AH657" i="33"/>
  <c r="BP657" i="33"/>
  <c r="CN657" i="33"/>
  <c r="AR657" i="33"/>
  <c r="BQ657" i="33"/>
  <c r="AP657" i="33"/>
  <c r="AQ657" i="33"/>
  <c r="AK657" i="33"/>
  <c r="AB657" i="33"/>
  <c r="AJ657" i="33"/>
  <c r="AF657" i="33"/>
  <c r="BT657" i="33"/>
  <c r="BV657" i="33"/>
  <c r="CF657" i="33"/>
  <c r="W657" i="33"/>
  <c r="BF657" i="33"/>
  <c r="CJ657" i="33"/>
  <c r="Q657" i="33"/>
  <c r="M657" i="33" l="1"/>
  <c r="O657" i="33"/>
  <c r="L658" i="33"/>
  <c r="L657" i="33"/>
  <c r="L656" i="33"/>
  <c r="L655" i="33"/>
  <c r="M655" i="33" l="1"/>
  <c r="F655" i="33" s="1"/>
  <c r="E655" i="33" l="1"/>
  <c r="D655" i="33"/>
  <c r="H660" i="33" l="1"/>
  <c r="H661" i="33" s="1"/>
  <c r="K660" i="33" l="1"/>
  <c r="H662" i="33"/>
  <c r="K661" i="33"/>
  <c r="H663" i="33" l="1"/>
  <c r="K663" i="33" s="1"/>
  <c r="K662" i="33"/>
  <c r="AD660" i="33" l="1"/>
  <c r="AD661" i="33" s="1"/>
  <c r="BF660" i="33"/>
  <c r="BF661" i="33" s="1"/>
  <c r="CC660" i="33"/>
  <c r="CC661" i="33" s="1"/>
  <c r="BL660" i="33"/>
  <c r="BL661" i="33" s="1"/>
  <c r="Y660" i="33"/>
  <c r="Y661" i="33" s="1"/>
  <c r="CR660" i="33"/>
  <c r="CR661" i="33" s="1"/>
  <c r="AV660" i="33"/>
  <c r="AV661" i="33" s="1"/>
  <c r="CB660" i="33"/>
  <c r="CB661" i="33" s="1"/>
  <c r="BO660" i="33"/>
  <c r="BO661" i="33" s="1"/>
  <c r="AQ660" i="33"/>
  <c r="AQ661" i="33" s="1"/>
  <c r="CP660" i="33"/>
  <c r="CP661" i="33" s="1"/>
  <c r="U660" i="33"/>
  <c r="U661" i="33" s="1"/>
  <c r="AT660" i="33"/>
  <c r="AT661" i="33" s="1"/>
  <c r="BN660" i="33"/>
  <c r="BN661" i="33" s="1"/>
  <c r="BC660" i="33"/>
  <c r="BC661" i="33" s="1"/>
  <c r="BS660" i="33"/>
  <c r="BS661" i="33" s="1"/>
  <c r="AK660" i="33"/>
  <c r="AK661" i="33" s="1"/>
  <c r="CK660" i="33"/>
  <c r="CK661" i="33" s="1"/>
  <c r="BG660" i="33"/>
  <c r="BG661" i="33" s="1"/>
  <c r="AE660" i="33"/>
  <c r="AE661" i="33" s="1"/>
  <c r="AU660" i="33"/>
  <c r="AU661" i="33" s="1"/>
  <c r="AJ660" i="33"/>
  <c r="AJ661" i="33" s="1"/>
  <c r="AO660" i="33"/>
  <c r="AO661" i="33" s="1"/>
  <c r="R660" i="33"/>
  <c r="R661" i="33" s="1"/>
  <c r="CS660" i="33"/>
  <c r="CS661" i="33" s="1"/>
  <c r="CD660" i="33"/>
  <c r="CD661" i="33" s="1"/>
  <c r="BV660" i="33"/>
  <c r="BV661" i="33" s="1"/>
  <c r="BX660" i="33"/>
  <c r="BX661" i="33" s="1"/>
  <c r="BP660" i="33"/>
  <c r="BP661" i="33" s="1"/>
  <c r="BW660" i="33"/>
  <c r="BW661" i="33" s="1"/>
  <c r="CQ660" i="33"/>
  <c r="CQ661" i="33" s="1"/>
  <c r="BE660" i="33"/>
  <c r="BE661" i="33" s="1"/>
  <c r="BR660" i="33"/>
  <c r="BR661" i="33" s="1"/>
  <c r="CF660" i="33"/>
  <c r="CF661" i="33" s="1"/>
  <c r="AA660" i="33"/>
  <c r="AA661" i="33" s="1"/>
  <c r="BT660" i="33"/>
  <c r="BT661" i="33" s="1"/>
  <c r="AX660" i="33"/>
  <c r="AX661" i="33" s="1"/>
  <c r="CH660" i="33"/>
  <c r="CH661" i="33" s="1"/>
  <c r="AF660" i="33"/>
  <c r="AF661" i="33" s="1"/>
  <c r="CA660" i="33"/>
  <c r="CA661" i="33" s="1"/>
  <c r="CL660" i="33"/>
  <c r="CL661" i="33" s="1"/>
  <c r="AN660" i="33"/>
  <c r="AN661" i="33" s="1"/>
  <c r="AH660" i="33"/>
  <c r="AH661" i="33" s="1"/>
  <c r="CG660" i="33"/>
  <c r="CG661" i="33" s="1"/>
  <c r="AC660" i="33"/>
  <c r="AC661" i="33" s="1"/>
  <c r="CM660" i="33"/>
  <c r="CM661" i="33" s="1"/>
  <c r="BY660" i="33"/>
  <c r="BY661" i="33" s="1"/>
  <c r="BU660" i="33"/>
  <c r="BU661" i="33" s="1"/>
  <c r="AM660" i="33"/>
  <c r="AM661" i="33" s="1"/>
  <c r="BI660" i="33"/>
  <c r="BI661" i="33" s="1"/>
  <c r="T660" i="33"/>
  <c r="T661" i="33" s="1"/>
  <c r="Z660" i="33"/>
  <c r="Z661" i="33" s="1"/>
  <c r="BQ660" i="33"/>
  <c r="BQ661" i="33" s="1"/>
  <c r="CO660" i="33"/>
  <c r="CO661" i="33" s="1"/>
  <c r="CE660" i="33"/>
  <c r="CE661" i="33" s="1"/>
  <c r="BD660" i="33"/>
  <c r="BD661" i="33" s="1"/>
  <c r="BM660" i="33"/>
  <c r="BM661" i="33" s="1"/>
  <c r="BZ660" i="33"/>
  <c r="BZ661" i="33" s="1"/>
  <c r="AB660" i="33"/>
  <c r="AB661" i="33" s="1"/>
  <c r="AI660" i="33"/>
  <c r="AI661" i="33" s="1"/>
  <c r="BH660" i="33"/>
  <c r="BH661" i="33" s="1"/>
  <c r="X660" i="33"/>
  <c r="X661" i="33" s="1"/>
  <c r="AW660" i="33"/>
  <c r="AW661" i="33" s="1"/>
  <c r="BJ660" i="33"/>
  <c r="BJ661" i="33" s="1"/>
  <c r="AZ660" i="33"/>
  <c r="AZ661" i="33" s="1"/>
  <c r="S660" i="33"/>
  <c r="S661" i="33" s="1"/>
  <c r="AS660" i="33"/>
  <c r="AS661" i="33" s="1"/>
  <c r="AP660" i="33"/>
  <c r="AP661" i="33" s="1"/>
  <c r="W660" i="33"/>
  <c r="W661" i="33" s="1"/>
  <c r="AR660" i="33"/>
  <c r="AR661" i="33" s="1"/>
  <c r="V660" i="33"/>
  <c r="V661" i="33" s="1"/>
  <c r="CJ660" i="33"/>
  <c r="CJ661" i="33" s="1"/>
  <c r="CI660" i="33"/>
  <c r="CI661" i="33" s="1"/>
  <c r="BB660" i="33"/>
  <c r="BB661" i="33" s="1"/>
  <c r="AY660" i="33"/>
  <c r="AY661" i="33" s="1"/>
  <c r="BK660" i="33"/>
  <c r="BK661" i="33" s="1"/>
  <c r="BA660" i="33"/>
  <c r="BA661" i="33" s="1"/>
  <c r="AL660" i="33"/>
  <c r="AL661" i="33" s="1"/>
  <c r="AG660" i="33"/>
  <c r="AG661" i="33" s="1"/>
  <c r="CN660" i="33"/>
  <c r="CN661" i="33" s="1"/>
  <c r="Q660" i="33"/>
  <c r="O660" i="33" l="1"/>
  <c r="Q661" i="33"/>
  <c r="O661" i="33" l="1"/>
  <c r="Q662" i="33" s="1"/>
  <c r="AE662" i="33" l="1"/>
  <c r="BG662" i="33"/>
  <c r="AQ662" i="33"/>
  <c r="BC662" i="33"/>
  <c r="BO662" i="33"/>
  <c r="AU662" i="33"/>
  <c r="BV662" i="33"/>
  <c r="BF662" i="33"/>
  <c r="AK662" i="33"/>
  <c r="R662" i="33"/>
  <c r="AD662" i="33"/>
  <c r="CK662" i="33"/>
  <c r="AJ662" i="33"/>
  <c r="U662" i="33"/>
  <c r="CS662" i="33"/>
  <c r="CC662" i="33"/>
  <c r="AT662" i="33"/>
  <c r="CP662" i="33"/>
  <c r="CD662" i="33"/>
  <c r="Y662" i="33"/>
  <c r="AV662" i="33"/>
  <c r="AO662" i="33"/>
  <c r="CB662" i="33"/>
  <c r="BS662" i="33"/>
  <c r="BL662" i="33"/>
  <c r="CR662" i="33"/>
  <c r="BN662" i="33"/>
  <c r="AC662" i="33"/>
  <c r="AR662" i="33"/>
  <c r="AL662" i="33"/>
  <c r="CI662" i="33"/>
  <c r="AI662" i="33"/>
  <c r="BD662" i="33"/>
  <c r="CG662" i="33"/>
  <c r="BK662" i="33"/>
  <c r="T662" i="33"/>
  <c r="AW662" i="33"/>
  <c r="BY662" i="33"/>
  <c r="CH662" i="33"/>
  <c r="BZ662" i="33"/>
  <c r="BW662" i="33"/>
  <c r="BR662" i="33"/>
  <c r="CQ662" i="33"/>
  <c r="BI662" i="33"/>
  <c r="BT662" i="33"/>
  <c r="AX662" i="33"/>
  <c r="AB662" i="33"/>
  <c r="BA662" i="33"/>
  <c r="X662" i="33"/>
  <c r="Z662" i="33"/>
  <c r="AZ662" i="33"/>
  <c r="BX662" i="33"/>
  <c r="BU662" i="33"/>
  <c r="CO662" i="33"/>
  <c r="BM662" i="33"/>
  <c r="CA662" i="33"/>
  <c r="BE662" i="33"/>
  <c r="AH662" i="33"/>
  <c r="AY662" i="33"/>
  <c r="BP662" i="33"/>
  <c r="V662" i="33"/>
  <c r="AN662" i="33"/>
  <c r="CE662" i="33"/>
  <c r="AG662" i="33"/>
  <c r="W662" i="33"/>
  <c r="CF662" i="33"/>
  <c r="BJ662" i="33"/>
  <c r="AS662" i="33"/>
  <c r="CM662" i="33"/>
  <c r="AA662" i="33"/>
  <c r="AM662" i="33"/>
  <c r="BB662" i="33"/>
  <c r="CL662" i="33"/>
  <c r="AF662" i="33"/>
  <c r="S662" i="33"/>
  <c r="AP662" i="33"/>
  <c r="BH662" i="33"/>
  <c r="CJ662" i="33"/>
  <c r="CN662" i="33"/>
  <c r="BQ662" i="33"/>
  <c r="M662" i="33" l="1"/>
  <c r="L661" i="33"/>
  <c r="L662" i="33"/>
  <c r="L660" i="33"/>
  <c r="L663" i="33"/>
  <c r="O662" i="33"/>
  <c r="M660" i="33" l="1"/>
  <c r="F660" i="33" l="1"/>
  <c r="D660" i="33"/>
  <c r="E660" i="33"/>
  <c r="H665" i="33" l="1"/>
  <c r="H683" i="33" l="1"/>
  <c r="G22" i="33"/>
  <c r="H666" i="33"/>
  <c r="R614" i="33"/>
  <c r="K665" i="33"/>
  <c r="B672" i="33" l="1"/>
  <c r="R615" i="33"/>
  <c r="H667" i="33"/>
  <c r="K666" i="33"/>
  <c r="B673" i="33" s="1"/>
  <c r="H684" i="33"/>
  <c r="H685" i="33" s="1"/>
  <c r="H686" i="33" s="1"/>
  <c r="E683" i="33"/>
  <c r="I678" i="33" l="1"/>
  <c r="B23" i="33"/>
  <c r="H668" i="33"/>
  <c r="R616" i="33"/>
  <c r="K667" i="33"/>
  <c r="I679" i="33"/>
  <c r="C23" i="33"/>
  <c r="I684" i="33" l="1"/>
  <c r="I683" i="33"/>
  <c r="R617" i="33"/>
  <c r="K668" i="33"/>
  <c r="BV665" i="33" s="1"/>
  <c r="BV666" i="33" s="1"/>
  <c r="B674" i="33"/>
  <c r="CG665" i="33" l="1"/>
  <c r="CG666" i="33" s="1"/>
  <c r="Q665" i="33"/>
  <c r="Q666" i="33" s="1"/>
  <c r="BX665" i="33"/>
  <c r="BX666" i="33" s="1"/>
  <c r="CF665" i="33"/>
  <c r="CF666" i="33" s="1"/>
  <c r="BK665" i="33"/>
  <c r="BK666" i="33" s="1"/>
  <c r="CR665" i="33"/>
  <c r="CR666" i="33" s="1"/>
  <c r="AV665" i="33"/>
  <c r="AV666" i="33" s="1"/>
  <c r="CE665" i="33"/>
  <c r="CE666" i="33" s="1"/>
  <c r="AR665" i="33"/>
  <c r="AR666" i="33" s="1"/>
  <c r="BN665" i="33"/>
  <c r="BN666" i="33" s="1"/>
  <c r="V665" i="33"/>
  <c r="V666" i="33" s="1"/>
  <c r="CL665" i="33"/>
  <c r="CL666" i="33" s="1"/>
  <c r="CN665" i="33"/>
  <c r="CN666" i="33" s="1"/>
  <c r="BU665" i="33"/>
  <c r="BU666" i="33" s="1"/>
  <c r="BQ665" i="33"/>
  <c r="BQ666" i="33" s="1"/>
  <c r="CD665" i="33"/>
  <c r="CD666" i="33" s="1"/>
  <c r="AT665" i="33"/>
  <c r="AT666" i="33" s="1"/>
  <c r="CM665" i="33"/>
  <c r="CM666" i="33" s="1"/>
  <c r="AF665" i="33"/>
  <c r="AF666" i="33" s="1"/>
  <c r="AB665" i="33"/>
  <c r="AB666" i="33" s="1"/>
  <c r="CK665" i="33"/>
  <c r="CK666" i="33" s="1"/>
  <c r="R665" i="33"/>
  <c r="R666" i="33" s="1"/>
  <c r="CQ665" i="33"/>
  <c r="CQ666" i="33" s="1"/>
  <c r="BW665" i="33"/>
  <c r="BW666" i="33" s="1"/>
  <c r="BH665" i="33"/>
  <c r="BH666" i="33" s="1"/>
  <c r="I689" i="33"/>
  <c r="AH665" i="33"/>
  <c r="AH666" i="33" s="1"/>
  <c r="AY665" i="33"/>
  <c r="AY666" i="33" s="1"/>
  <c r="AW665" i="33"/>
  <c r="AW666" i="33" s="1"/>
  <c r="BL665" i="33"/>
  <c r="BL666" i="33" s="1"/>
  <c r="BM665" i="33"/>
  <c r="BM666" i="33" s="1"/>
  <c r="BC665" i="33"/>
  <c r="BC666" i="33" s="1"/>
  <c r="AQ665" i="33"/>
  <c r="AQ666" i="33" s="1"/>
  <c r="BA665" i="33"/>
  <c r="BA666" i="33" s="1"/>
  <c r="BI665" i="33"/>
  <c r="BI666" i="33" s="1"/>
  <c r="I680" i="33"/>
  <c r="D23" i="33"/>
  <c r="AD665" i="33"/>
  <c r="AD666" i="33" s="1"/>
  <c r="U665" i="33"/>
  <c r="U666" i="33" s="1"/>
  <c r="W665" i="33"/>
  <c r="W666" i="33" s="1"/>
  <c r="AZ665" i="33"/>
  <c r="AZ666" i="33" s="1"/>
  <c r="BS665" i="33"/>
  <c r="BS666" i="33" s="1"/>
  <c r="BT665" i="33"/>
  <c r="BT666" i="33" s="1"/>
  <c r="BY665" i="33"/>
  <c r="BY666" i="33" s="1"/>
  <c r="BF665" i="33"/>
  <c r="BF666" i="33" s="1"/>
  <c r="B675" i="33"/>
  <c r="CL672" i="33" s="1"/>
  <c r="CL673" i="33" s="1"/>
  <c r="BR665" i="33"/>
  <c r="BR666" i="33" s="1"/>
  <c r="CJ665" i="33"/>
  <c r="CJ666" i="33" s="1"/>
  <c r="CH665" i="33"/>
  <c r="CH666" i="33" s="1"/>
  <c r="AK665" i="33"/>
  <c r="AK666" i="33" s="1"/>
  <c r="CI665" i="33"/>
  <c r="CI666" i="33" s="1"/>
  <c r="BZ665" i="33"/>
  <c r="BZ666" i="33" s="1"/>
  <c r="CP665" i="33"/>
  <c r="CP666" i="33" s="1"/>
  <c r="AP665" i="33"/>
  <c r="AP666" i="33" s="1"/>
  <c r="AI665" i="33"/>
  <c r="AI666" i="33" s="1"/>
  <c r="AE665" i="33"/>
  <c r="AE666" i="33" s="1"/>
  <c r="T665" i="33"/>
  <c r="T666" i="33" s="1"/>
  <c r="AA665" i="33"/>
  <c r="AA666" i="33" s="1"/>
  <c r="AC665" i="33"/>
  <c r="AC666" i="33" s="1"/>
  <c r="AU665" i="33"/>
  <c r="AU666" i="33" s="1"/>
  <c r="CS665" i="33"/>
  <c r="CS666" i="33" s="1"/>
  <c r="AG665" i="33"/>
  <c r="AG666" i="33" s="1"/>
  <c r="CO665" i="33"/>
  <c r="CO666" i="33" s="1"/>
  <c r="X665" i="33"/>
  <c r="X666" i="33" s="1"/>
  <c r="S665" i="33"/>
  <c r="S666" i="33" s="1"/>
  <c r="BD665" i="33"/>
  <c r="BD666" i="33" s="1"/>
  <c r="BJ665" i="33"/>
  <c r="BJ666" i="33" s="1"/>
  <c r="AX665" i="33"/>
  <c r="AX666" i="33" s="1"/>
  <c r="AL665" i="33"/>
  <c r="AL666" i="33" s="1"/>
  <c r="BB665" i="33"/>
  <c r="BB666" i="33" s="1"/>
  <c r="BO665" i="33"/>
  <c r="BO666" i="33" s="1"/>
  <c r="AM665" i="33"/>
  <c r="AM666" i="33" s="1"/>
  <c r="Y665" i="33"/>
  <c r="Y666" i="33" s="1"/>
  <c r="AS665" i="33"/>
  <c r="AS666" i="33" s="1"/>
  <c r="AO665" i="33"/>
  <c r="AO666" i="33" s="1"/>
  <c r="BE665" i="33"/>
  <c r="BE666" i="33" s="1"/>
  <c r="CA665" i="33"/>
  <c r="CA666" i="33" s="1"/>
  <c r="CC665" i="33"/>
  <c r="CC666" i="33" s="1"/>
  <c r="AJ665" i="33"/>
  <c r="AJ666" i="33" s="1"/>
  <c r="Z665" i="33"/>
  <c r="Z666" i="33" s="1"/>
  <c r="BG665" i="33"/>
  <c r="BG666" i="33" s="1"/>
  <c r="CB665" i="33"/>
  <c r="CB666" i="33" s="1"/>
  <c r="AN665" i="33"/>
  <c r="AN666" i="33" s="1"/>
  <c r="I688" i="33"/>
  <c r="BP665" i="33"/>
  <c r="BP666" i="33" s="1"/>
  <c r="AX672" i="33" l="1"/>
  <c r="AX673" i="33" s="1"/>
  <c r="BA672" i="33"/>
  <c r="BA673" i="33" s="1"/>
  <c r="BH672" i="33"/>
  <c r="BH673" i="33" s="1"/>
  <c r="DD672" i="33"/>
  <c r="DD673" i="33" s="1"/>
  <c r="CG672" i="33"/>
  <c r="CG673" i="33" s="1"/>
  <c r="BL672" i="33"/>
  <c r="BL673" i="33" s="1"/>
  <c r="BJ672" i="33"/>
  <c r="BJ673" i="33" s="1"/>
  <c r="CZ672" i="33"/>
  <c r="CZ673" i="33" s="1"/>
  <c r="AJ672" i="33"/>
  <c r="AJ673" i="33" s="1"/>
  <c r="CF672" i="33"/>
  <c r="CF673" i="33" s="1"/>
  <c r="CB672" i="33"/>
  <c r="CB673" i="33" s="1"/>
  <c r="BP672" i="33"/>
  <c r="BP673" i="33" s="1"/>
  <c r="AE672" i="33"/>
  <c r="AE673" i="33" s="1"/>
  <c r="AV672" i="33"/>
  <c r="AV673" i="33" s="1"/>
  <c r="CV672" i="33"/>
  <c r="CV673" i="33" s="1"/>
  <c r="AK672" i="33"/>
  <c r="AK673" i="33" s="1"/>
  <c r="DA672" i="33"/>
  <c r="DA673" i="33" s="1"/>
  <c r="CK672" i="33"/>
  <c r="CK673" i="33" s="1"/>
  <c r="BC672" i="33"/>
  <c r="BC673" i="33" s="1"/>
  <c r="CJ672" i="33"/>
  <c r="CJ673" i="33" s="1"/>
  <c r="BU672" i="33"/>
  <c r="BU673" i="33" s="1"/>
  <c r="BM672" i="33"/>
  <c r="BM673" i="33" s="1"/>
  <c r="AR672" i="33"/>
  <c r="AR673" i="33" s="1"/>
  <c r="BK672" i="33"/>
  <c r="BK673" i="33" s="1"/>
  <c r="BY672" i="33"/>
  <c r="BY673" i="33" s="1"/>
  <c r="DG672" i="33"/>
  <c r="DG673" i="33" s="1"/>
  <c r="BI672" i="33"/>
  <c r="BI673" i="33" s="1"/>
  <c r="AP672" i="33"/>
  <c r="AP673" i="33" s="1"/>
  <c r="CY672" i="33"/>
  <c r="CY673" i="33" s="1"/>
  <c r="CC672" i="33"/>
  <c r="CC673" i="33" s="1"/>
  <c r="BF672" i="33"/>
  <c r="BF673" i="33" s="1"/>
  <c r="BN672" i="33"/>
  <c r="BN673" i="33" s="1"/>
  <c r="AG672" i="33"/>
  <c r="AG673" i="33" s="1"/>
  <c r="CT672" i="33"/>
  <c r="CT673" i="33" s="1"/>
  <c r="BX672" i="33"/>
  <c r="BX673" i="33" s="1"/>
  <c r="CU672" i="33"/>
  <c r="CU673" i="33" s="1"/>
  <c r="DC672" i="33"/>
  <c r="DC673" i="33" s="1"/>
  <c r="AI672" i="33"/>
  <c r="AI673" i="33" s="1"/>
  <c r="AH672" i="33"/>
  <c r="AH673" i="33" s="1"/>
  <c r="BQ672" i="33"/>
  <c r="BQ673" i="33" s="1"/>
  <c r="O666" i="33"/>
  <c r="AO667" i="33" s="1"/>
  <c r="AN672" i="33"/>
  <c r="AN673" i="33" s="1"/>
  <c r="BW672" i="33"/>
  <c r="BW673" i="33" s="1"/>
  <c r="AM672" i="33"/>
  <c r="AM673" i="33" s="1"/>
  <c r="CW672" i="33"/>
  <c r="CW673" i="33" s="1"/>
  <c r="DB672" i="33"/>
  <c r="DB673" i="33" s="1"/>
  <c r="CP672" i="33"/>
  <c r="CP673" i="33" s="1"/>
  <c r="BG672" i="33"/>
  <c r="BG673" i="33" s="1"/>
  <c r="AW672" i="33"/>
  <c r="AW673" i="33" s="1"/>
  <c r="BZ672" i="33"/>
  <c r="BZ673" i="33" s="1"/>
  <c r="I681" i="33"/>
  <c r="E23" i="33"/>
  <c r="AS672" i="33"/>
  <c r="AS673" i="33" s="1"/>
  <c r="CA672" i="33"/>
  <c r="CA673" i="33" s="1"/>
  <c r="CS672" i="33"/>
  <c r="CS673" i="33" s="1"/>
  <c r="CM672" i="33"/>
  <c r="CM673" i="33" s="1"/>
  <c r="BE672" i="33"/>
  <c r="BE673" i="33" s="1"/>
  <c r="CE672" i="33"/>
  <c r="CE673" i="33" s="1"/>
  <c r="CH672" i="33"/>
  <c r="CH673" i="33" s="1"/>
  <c r="BB672" i="33"/>
  <c r="BB673" i="33" s="1"/>
  <c r="CQ672" i="33"/>
  <c r="CQ673" i="33" s="1"/>
  <c r="AO672" i="33"/>
  <c r="AO673" i="33" s="1"/>
  <c r="I685" i="33"/>
  <c r="O665" i="33"/>
  <c r="I693" i="33"/>
  <c r="BO672" i="33"/>
  <c r="BO673" i="33" s="1"/>
  <c r="AF672" i="33"/>
  <c r="AF673" i="33" s="1"/>
  <c r="AT672" i="33"/>
  <c r="AT673" i="33" s="1"/>
  <c r="AL672" i="33"/>
  <c r="AL673" i="33" s="1"/>
  <c r="AQ672" i="33"/>
  <c r="AQ673" i="33" s="1"/>
  <c r="BT672" i="33"/>
  <c r="BT673" i="33" s="1"/>
  <c r="DE672" i="33"/>
  <c r="DE673" i="33" s="1"/>
  <c r="AU672" i="33"/>
  <c r="AU673" i="33" s="1"/>
  <c r="CD672" i="33"/>
  <c r="CD673" i="33" s="1"/>
  <c r="BS672" i="33"/>
  <c r="BS673" i="33" s="1"/>
  <c r="BD672" i="33"/>
  <c r="BD673" i="33" s="1"/>
  <c r="DF672" i="33"/>
  <c r="DF673" i="33" s="1"/>
  <c r="AZ672" i="33"/>
  <c r="AZ673" i="33" s="1"/>
  <c r="CO672" i="33"/>
  <c r="CO673" i="33" s="1"/>
  <c r="BV672" i="33"/>
  <c r="BV673" i="33" s="1"/>
  <c r="CX672" i="33"/>
  <c r="CX673" i="33" s="1"/>
  <c r="CI672" i="33"/>
  <c r="CI673" i="33" s="1"/>
  <c r="CR672" i="33"/>
  <c r="CR673" i="33" s="1"/>
  <c r="CN672" i="33"/>
  <c r="CN673" i="33" s="1"/>
  <c r="AY672" i="33"/>
  <c r="AY673" i="33" s="1"/>
  <c r="BR672" i="33"/>
  <c r="BR673" i="33" s="1"/>
  <c r="I694" i="33"/>
  <c r="BO667" i="33" l="1"/>
  <c r="BD667" i="33"/>
  <c r="BL667" i="33"/>
  <c r="W667" i="33"/>
  <c r="AH667" i="33"/>
  <c r="BY667" i="33"/>
  <c r="AI667" i="33"/>
  <c r="Y667" i="33"/>
  <c r="Q667" i="33"/>
  <c r="BT667" i="33"/>
  <c r="AK667" i="33"/>
  <c r="CS667" i="33"/>
  <c r="T667" i="33"/>
  <c r="X667" i="33"/>
  <c r="AJ667" i="33"/>
  <c r="BZ667" i="33"/>
  <c r="AS667" i="33"/>
  <c r="BF667" i="33"/>
  <c r="AA667" i="33"/>
  <c r="BA667" i="33"/>
  <c r="AU667" i="33"/>
  <c r="BS667" i="33"/>
  <c r="CI667" i="33"/>
  <c r="CP667" i="33"/>
  <c r="AX667" i="33"/>
  <c r="CO667" i="33"/>
  <c r="AN667" i="33"/>
  <c r="BE667" i="33"/>
  <c r="S667" i="33"/>
  <c r="BP667" i="33"/>
  <c r="BM667" i="33"/>
  <c r="AP667" i="33"/>
  <c r="BH667" i="33"/>
  <c r="CJ667" i="33"/>
  <c r="CC667" i="33"/>
  <c r="AE667" i="33"/>
  <c r="AM667" i="33"/>
  <c r="BI667" i="33"/>
  <c r="AD667" i="33"/>
  <c r="BJ667" i="33"/>
  <c r="AL667" i="33"/>
  <c r="AC667" i="33"/>
  <c r="AG667" i="33"/>
  <c r="BG667" i="33"/>
  <c r="Z667" i="33"/>
  <c r="BR667" i="33"/>
  <c r="AY667" i="33"/>
  <c r="CA667" i="33"/>
  <c r="AW667" i="33"/>
  <c r="BB667" i="33"/>
  <c r="AQ667" i="33"/>
  <c r="U667" i="33"/>
  <c r="AZ667" i="33"/>
  <c r="CB667" i="33"/>
  <c r="I698" i="33"/>
  <c r="I699" i="33"/>
  <c r="I690" i="33"/>
  <c r="CH667" i="33"/>
  <c r="I686" i="33"/>
  <c r="AC673" i="33"/>
  <c r="AU674" i="33" s="1"/>
  <c r="BC667" i="33"/>
  <c r="AC672" i="33"/>
  <c r="BV667" i="33"/>
  <c r="CQ667" i="33"/>
  <c r="BN667" i="33"/>
  <c r="R667" i="33"/>
  <c r="AV667" i="33"/>
  <c r="AR667" i="33"/>
  <c r="AB667" i="33"/>
  <c r="BX667" i="33"/>
  <c r="AF667" i="33"/>
  <c r="BU667" i="33"/>
  <c r="BK667" i="33"/>
  <c r="CE667" i="33"/>
  <c r="V667" i="33"/>
  <c r="CF667" i="33"/>
  <c r="CM667" i="33"/>
  <c r="BQ667" i="33"/>
  <c r="CK667" i="33"/>
  <c r="CN667" i="33"/>
  <c r="CD667" i="33"/>
  <c r="CL667" i="33"/>
  <c r="CG667" i="33"/>
  <c r="CR667" i="33"/>
  <c r="AT667" i="33"/>
  <c r="BW667" i="33"/>
  <c r="AM674" i="33" l="1"/>
  <c r="AQ674" i="33"/>
  <c r="L668" i="33"/>
  <c r="P617" i="33" s="1"/>
  <c r="T617" i="33" s="1"/>
  <c r="CS674" i="33"/>
  <c r="CQ674" i="33"/>
  <c r="L665" i="33"/>
  <c r="P614" i="33" s="1"/>
  <c r="T614" i="33" s="1"/>
  <c r="L666" i="33"/>
  <c r="P615" i="33" s="1"/>
  <c r="T615" i="33" s="1"/>
  <c r="AE674" i="33"/>
  <c r="M667" i="33"/>
  <c r="DF674" i="33"/>
  <c r="BO674" i="33"/>
  <c r="CM674" i="33"/>
  <c r="I703" i="33"/>
  <c r="L667" i="33"/>
  <c r="P616" i="33" s="1"/>
  <c r="T616" i="33" s="1"/>
  <c r="CH674" i="33"/>
  <c r="AY674" i="33"/>
  <c r="BR674" i="33"/>
  <c r="AO674" i="33"/>
  <c r="CX674" i="33"/>
  <c r="BW674" i="33"/>
  <c r="CI674" i="33"/>
  <c r="BT674" i="33"/>
  <c r="BG674" i="33"/>
  <c r="CE674" i="33"/>
  <c r="AL674" i="33"/>
  <c r="CO674" i="33"/>
  <c r="CW674" i="33"/>
  <c r="CL674" i="33"/>
  <c r="CT674" i="33"/>
  <c r="BQ674" i="33"/>
  <c r="CZ674" i="33"/>
  <c r="CK674" i="33"/>
  <c r="CG674" i="33"/>
  <c r="DG674" i="33"/>
  <c r="BJ674" i="33"/>
  <c r="CC674" i="33"/>
  <c r="BU674" i="33"/>
  <c r="AH674" i="33"/>
  <c r="BX674" i="33"/>
  <c r="CB674" i="33"/>
  <c r="AJ674" i="33"/>
  <c r="DA674" i="33"/>
  <c r="BM674" i="33"/>
  <c r="AK674" i="33"/>
  <c r="AP674" i="33"/>
  <c r="AR674" i="33"/>
  <c r="BL674" i="33"/>
  <c r="BN674" i="33"/>
  <c r="AV674" i="33"/>
  <c r="BC674" i="33"/>
  <c r="CJ674" i="33"/>
  <c r="CV674" i="33"/>
  <c r="AI674" i="33"/>
  <c r="CF674" i="33"/>
  <c r="AG674" i="33"/>
  <c r="BH674" i="33"/>
  <c r="CU674" i="33"/>
  <c r="DD674" i="33"/>
  <c r="CY674" i="33"/>
  <c r="BY674" i="33"/>
  <c r="DC674" i="33"/>
  <c r="BK674" i="33"/>
  <c r="AX674" i="33"/>
  <c r="BA674" i="33"/>
  <c r="BF674" i="33"/>
  <c r="BP674" i="33"/>
  <c r="BI674" i="33"/>
  <c r="BS674" i="33"/>
  <c r="DE674" i="33"/>
  <c r="I695" i="33"/>
  <c r="CD674" i="33"/>
  <c r="AZ674" i="33"/>
  <c r="CA674" i="33"/>
  <c r="BV674" i="33"/>
  <c r="AF674" i="33"/>
  <c r="O667" i="33"/>
  <c r="CP674" i="33"/>
  <c r="CR674" i="33"/>
  <c r="BD674" i="33"/>
  <c r="BE674" i="33"/>
  <c r="AN674" i="33"/>
  <c r="DB674" i="33"/>
  <c r="I704" i="33"/>
  <c r="CN674" i="33"/>
  <c r="I691" i="33"/>
  <c r="AS674" i="33"/>
  <c r="AW674" i="33"/>
  <c r="BZ674" i="33"/>
  <c r="AT674" i="33"/>
  <c r="BB674" i="33"/>
  <c r="D675" i="33" l="1"/>
  <c r="L681" i="33" s="1"/>
  <c r="D672" i="33"/>
  <c r="L678" i="33" s="1"/>
  <c r="D674" i="33"/>
  <c r="L680" i="33" s="1"/>
  <c r="I709" i="33"/>
  <c r="I708" i="33"/>
  <c r="D673" i="33"/>
  <c r="L679" i="33" s="1"/>
  <c r="AC674" i="33"/>
  <c r="F674" i="33"/>
  <c r="M665" i="33"/>
  <c r="I696" i="33"/>
  <c r="I700" i="33"/>
  <c r="V614" i="33" a="1"/>
  <c r="V616" i="33" l="1"/>
  <c r="V617" i="33"/>
  <c r="V615" i="33"/>
  <c r="V614" i="33"/>
  <c r="I713" i="33"/>
  <c r="I701" i="33"/>
  <c r="I714" i="33"/>
  <c r="I705" i="33"/>
  <c r="F665" i="33"/>
  <c r="D665" i="33"/>
  <c r="E665" i="33"/>
  <c r="F672" i="33"/>
  <c r="H23" i="33" s="1"/>
  <c r="F23" i="33"/>
  <c r="M680" i="33"/>
  <c r="X614" i="33" l="1" a="1"/>
  <c r="Y614" i="33" s="1"/>
  <c r="I672" i="33" s="1"/>
  <c r="I710" i="33"/>
  <c r="I718" i="33"/>
  <c r="I719" i="33"/>
  <c r="I706" i="33"/>
  <c r="AA614" i="33" l="1"/>
  <c r="K672" i="33" s="1"/>
  <c r="Z617" i="33"/>
  <c r="J675" i="33" s="1"/>
  <c r="AA616" i="33"/>
  <c r="K674" i="33" s="1"/>
  <c r="X617" i="33"/>
  <c r="H675" i="33" s="1"/>
  <c r="X615" i="33"/>
  <c r="H673" i="33" s="1"/>
  <c r="X616" i="33"/>
  <c r="H674" i="33" s="1"/>
  <c r="Y617" i="33"/>
  <c r="I675" i="33" s="1"/>
  <c r="Z616" i="33"/>
  <c r="J674" i="33" s="1"/>
  <c r="Z615" i="33"/>
  <c r="J673" i="33" s="1"/>
  <c r="Z614" i="33"/>
  <c r="J672" i="33" s="1"/>
  <c r="X614" i="33"/>
  <c r="H672" i="33" s="1"/>
  <c r="Y616" i="33"/>
  <c r="I674" i="33" s="1"/>
  <c r="AA617" i="33"/>
  <c r="K675" i="33" s="1"/>
  <c r="Y615" i="33"/>
  <c r="I673" i="33" s="1"/>
  <c r="AA615" i="33"/>
  <c r="K673" i="33" s="1"/>
  <c r="I724" i="33"/>
  <c r="I723" i="33"/>
  <c r="I715" i="33"/>
  <c r="I711" i="33"/>
  <c r="M672" i="33" l="1" a="1"/>
  <c r="M674" i="33" s="1"/>
  <c r="I716" i="33"/>
  <c r="I720" i="33"/>
  <c r="M675" i="33" l="1"/>
  <c r="M672" i="33"/>
  <c r="M673" i="33"/>
  <c r="I725" i="33"/>
  <c r="N673" i="33"/>
  <c r="N674" i="33"/>
  <c r="I721" i="33"/>
  <c r="N672" i="33" l="1"/>
  <c r="N675" i="33"/>
  <c r="I726" i="33"/>
  <c r="J679" i="33" l="1"/>
  <c r="K679" i="33" s="1"/>
  <c r="J680" i="33"/>
  <c r="K680" i="33" s="1"/>
  <c r="J681" i="33"/>
  <c r="J686" i="33" s="1"/>
  <c r="J678" i="33"/>
  <c r="J683" i="33" s="1"/>
  <c r="J688" i="33" s="1"/>
  <c r="J684" i="33"/>
  <c r="K684" i="33" s="1"/>
  <c r="J685" i="33" l="1"/>
  <c r="K681" i="33"/>
  <c r="K683" i="33"/>
  <c r="M678" i="33"/>
  <c r="K678" i="33"/>
  <c r="J689" i="33"/>
  <c r="J694" i="33" s="1"/>
  <c r="J693" i="33"/>
  <c r="J690" i="33"/>
  <c r="K685" i="33"/>
  <c r="J691" i="33"/>
  <c r="K686" i="33"/>
  <c r="BI683" i="33" l="1"/>
  <c r="BI684" i="33" s="1"/>
  <c r="AC683" i="33"/>
  <c r="AC684" i="33" s="1"/>
  <c r="AZ683" i="33"/>
  <c r="AZ684" i="33" s="1"/>
  <c r="BD683" i="33"/>
  <c r="BD684" i="33" s="1"/>
  <c r="AD683" i="33"/>
  <c r="AD684" i="33" s="1"/>
  <c r="CA683" i="33"/>
  <c r="CA684" i="33" s="1"/>
  <c r="BZ683" i="33"/>
  <c r="BZ684" i="33" s="1"/>
  <c r="BY683" i="33"/>
  <c r="BY684" i="33" s="1"/>
  <c r="V683" i="33"/>
  <c r="V684" i="33" s="1"/>
  <c r="CF683" i="33"/>
  <c r="CF684" i="33" s="1"/>
  <c r="AA683" i="33"/>
  <c r="AA684" i="33" s="1"/>
  <c r="CH683" i="33"/>
  <c r="CH684" i="33" s="1"/>
  <c r="AS683" i="33"/>
  <c r="AS684" i="33" s="1"/>
  <c r="BP683" i="33"/>
  <c r="BP684" i="33" s="1"/>
  <c r="BL683" i="33"/>
  <c r="BL684" i="33" s="1"/>
  <c r="AH683" i="33"/>
  <c r="AH684" i="33" s="1"/>
  <c r="AO683" i="33"/>
  <c r="AO684" i="33" s="1"/>
  <c r="AL683" i="33"/>
  <c r="AL684" i="33" s="1"/>
  <c r="BH683" i="33"/>
  <c r="BH684" i="33" s="1"/>
  <c r="CM683" i="33"/>
  <c r="CM684" i="33" s="1"/>
  <c r="BE683" i="33"/>
  <c r="BE684" i="33" s="1"/>
  <c r="AR683" i="33"/>
  <c r="AR684" i="33" s="1"/>
  <c r="AQ683" i="33"/>
  <c r="AQ684" i="33" s="1"/>
  <c r="BK683" i="33"/>
  <c r="BK684" i="33" s="1"/>
  <c r="AV683" i="33"/>
  <c r="AV684" i="33" s="1"/>
  <c r="R683" i="33"/>
  <c r="R684" i="33" s="1"/>
  <c r="CK683" i="33"/>
  <c r="CK684" i="33" s="1"/>
  <c r="BS683" i="33"/>
  <c r="BS684" i="33" s="1"/>
  <c r="Q683" i="33"/>
  <c r="Q684" i="33" s="1"/>
  <c r="AB683" i="33"/>
  <c r="AB684" i="33" s="1"/>
  <c r="AI683" i="33"/>
  <c r="AI684" i="33" s="1"/>
  <c r="CP683" i="33"/>
  <c r="CP684" i="33" s="1"/>
  <c r="J696" i="33"/>
  <c r="CS683" i="33"/>
  <c r="CS684" i="33" s="1"/>
  <c r="CE683" i="33"/>
  <c r="CE684" i="33" s="1"/>
  <c r="BR683" i="33"/>
  <c r="BR684" i="33" s="1"/>
  <c r="BF683" i="33"/>
  <c r="BF684" i="33" s="1"/>
  <c r="BQ683" i="33"/>
  <c r="BQ684" i="33" s="1"/>
  <c r="T683" i="33"/>
  <c r="T684" i="33" s="1"/>
  <c r="BW683" i="33"/>
  <c r="BW684" i="33" s="1"/>
  <c r="CR683" i="33"/>
  <c r="CR684" i="33" s="1"/>
  <c r="AF683" i="33"/>
  <c r="AF684" i="33" s="1"/>
  <c r="AU683" i="33"/>
  <c r="AU684" i="33" s="1"/>
  <c r="BJ683" i="33"/>
  <c r="BJ684" i="33" s="1"/>
  <c r="CL683" i="33"/>
  <c r="CL684" i="33" s="1"/>
  <c r="S683" i="33"/>
  <c r="S684" i="33" s="1"/>
  <c r="J695" i="33"/>
  <c r="Y683" i="33"/>
  <c r="Y684" i="33" s="1"/>
  <c r="AG683" i="33"/>
  <c r="AG684" i="33" s="1"/>
  <c r="Z683" i="33"/>
  <c r="Z684" i="33" s="1"/>
  <c r="BA683" i="33"/>
  <c r="BA684" i="33" s="1"/>
  <c r="CD683" i="33"/>
  <c r="CD684" i="33" s="1"/>
  <c r="BO683" i="33"/>
  <c r="BO684" i="33" s="1"/>
  <c r="CJ683" i="33"/>
  <c r="CJ684" i="33" s="1"/>
  <c r="X683" i="33"/>
  <c r="X684" i="33" s="1"/>
  <c r="AM683" i="33"/>
  <c r="AM684" i="33" s="1"/>
  <c r="BB683" i="33"/>
  <c r="BB684" i="33" s="1"/>
  <c r="J699" i="33"/>
  <c r="AP683" i="33"/>
  <c r="AP684" i="33" s="1"/>
  <c r="AJ683" i="33"/>
  <c r="AJ684" i="33" s="1"/>
  <c r="BC683" i="33"/>
  <c r="BC684" i="33" s="1"/>
  <c r="BM683" i="33"/>
  <c r="BM684" i="33" s="1"/>
  <c r="CC683" i="33"/>
  <c r="CC684" i="33" s="1"/>
  <c r="BU683" i="33"/>
  <c r="BU684" i="33" s="1"/>
  <c r="CN683" i="33"/>
  <c r="CN684" i="33" s="1"/>
  <c r="AK683" i="33"/>
  <c r="AK684" i="33" s="1"/>
  <c r="BN683" i="33"/>
  <c r="BN684" i="33" s="1"/>
  <c r="BG683" i="33"/>
  <c r="BG684" i="33" s="1"/>
  <c r="CB683" i="33"/>
  <c r="CB684" i="33" s="1"/>
  <c r="CQ683" i="33"/>
  <c r="CQ684" i="33" s="1"/>
  <c r="AE683" i="33"/>
  <c r="AE684" i="33" s="1"/>
  <c r="AT683" i="33"/>
  <c r="AT684" i="33" s="1"/>
  <c r="CG683" i="33"/>
  <c r="CG684" i="33" s="1"/>
  <c r="AN683" i="33"/>
  <c r="AN684" i="33" s="1"/>
  <c r="BV683" i="33"/>
  <c r="BV684" i="33" s="1"/>
  <c r="AW683" i="33"/>
  <c r="AW684" i="33" s="1"/>
  <c r="CO683" i="33"/>
  <c r="CO684" i="33" s="1"/>
  <c r="BX683" i="33"/>
  <c r="BX684" i="33" s="1"/>
  <c r="U683" i="33"/>
  <c r="U684" i="33" s="1"/>
  <c r="AX683" i="33"/>
  <c r="AX684" i="33" s="1"/>
  <c r="AY683" i="33"/>
  <c r="AY684" i="33" s="1"/>
  <c r="BT683" i="33"/>
  <c r="BT684" i="33" s="1"/>
  <c r="CI683" i="33"/>
  <c r="CI684" i="33" s="1"/>
  <c r="W683" i="33"/>
  <c r="W684" i="33" s="1"/>
  <c r="J698" i="33"/>
  <c r="J704" i="33" l="1"/>
  <c r="O683" i="33"/>
  <c r="O684" i="33"/>
  <c r="AJ685" i="33" s="1"/>
  <c r="J701" i="33"/>
  <c r="J703" i="33"/>
  <c r="J700" i="33"/>
  <c r="CD685" i="33" l="1"/>
  <c r="BU685" i="33"/>
  <c r="Z685" i="33"/>
  <c r="BV685" i="33"/>
  <c r="CE685" i="33"/>
  <c r="U685" i="33"/>
  <c r="CS685" i="33"/>
  <c r="BR685" i="33"/>
  <c r="BQ685" i="33"/>
  <c r="AG685" i="33"/>
  <c r="AU685" i="33"/>
  <c r="CC685" i="33"/>
  <c r="BJ685" i="33"/>
  <c r="S685" i="33"/>
  <c r="BB685" i="33"/>
  <c r="BC685" i="33"/>
  <c r="AP685" i="33"/>
  <c r="AY685" i="33"/>
  <c r="CB685" i="33"/>
  <c r="CQ685" i="33"/>
  <c r="T685" i="33"/>
  <c r="BO685" i="33"/>
  <c r="BF685" i="33"/>
  <c r="AE685" i="33"/>
  <c r="BW685" i="33"/>
  <c r="CG685" i="33"/>
  <c r="AX685" i="33"/>
  <c r="CO685" i="33"/>
  <c r="BX685" i="33"/>
  <c r="BG685" i="33"/>
  <c r="AW685" i="33"/>
  <c r="AK685" i="33"/>
  <c r="CR685" i="33"/>
  <c r="Q685" i="33"/>
  <c r="AF685" i="33"/>
  <c r="AN685" i="33"/>
  <c r="BN685" i="33"/>
  <c r="J708" i="33"/>
  <c r="J705" i="33"/>
  <c r="AT685" i="33"/>
  <c r="X685" i="33"/>
  <c r="Y685" i="33"/>
  <c r="CL685" i="33"/>
  <c r="J709" i="33"/>
  <c r="J706" i="33"/>
  <c r="AL685" i="33"/>
  <c r="AB685" i="33"/>
  <c r="CP685" i="33"/>
  <c r="CA685" i="33"/>
  <c r="BD685" i="33"/>
  <c r="CM685" i="33"/>
  <c r="CF685" i="33"/>
  <c r="BE685" i="33"/>
  <c r="CH685" i="33"/>
  <c r="BZ685" i="33"/>
  <c r="AI685" i="33"/>
  <c r="BP685" i="33"/>
  <c r="AA685" i="33"/>
  <c r="AR685" i="33"/>
  <c r="BY685" i="33"/>
  <c r="AS685" i="33"/>
  <c r="AV685" i="33"/>
  <c r="BL685" i="33"/>
  <c r="BI685" i="33"/>
  <c r="V685" i="33"/>
  <c r="BS685" i="33"/>
  <c r="R685" i="33"/>
  <c r="BK685" i="33"/>
  <c r="CK685" i="33"/>
  <c r="AD685" i="33"/>
  <c r="AZ685" i="33"/>
  <c r="AO685" i="33"/>
  <c r="BH685" i="33"/>
  <c r="AC685" i="33"/>
  <c r="AH685" i="33"/>
  <c r="AQ685" i="33"/>
  <c r="CJ685" i="33"/>
  <c r="BA685" i="33"/>
  <c r="BM685" i="33"/>
  <c r="BT685" i="33"/>
  <c r="AM685" i="33"/>
  <c r="CI685" i="33"/>
  <c r="CN685" i="33"/>
  <c r="W685" i="33"/>
  <c r="J713" i="33" l="1"/>
  <c r="J710" i="33"/>
  <c r="J714" i="33"/>
  <c r="J711" i="33"/>
  <c r="O685" i="33"/>
  <c r="M685" i="33"/>
  <c r="L683" i="33"/>
  <c r="L686" i="33"/>
  <c r="L684" i="33"/>
  <c r="L685" i="33"/>
  <c r="J719" i="33" l="1"/>
  <c r="J716" i="33"/>
  <c r="M683" i="33"/>
  <c r="F683" i="33" s="1"/>
  <c r="J715" i="33"/>
  <c r="J718" i="33"/>
  <c r="H688" i="33" l="1"/>
  <c r="J723" i="33"/>
  <c r="J720" i="33"/>
  <c r="J721" i="33"/>
  <c r="J724" i="33"/>
  <c r="J725" i="33" l="1"/>
  <c r="J726" i="33"/>
  <c r="H689" i="33"/>
  <c r="K688" i="33"/>
  <c r="H690" i="33" l="1"/>
  <c r="K689" i="33"/>
  <c r="H691" i="33" l="1"/>
  <c r="K691" i="33" s="1"/>
  <c r="K690" i="33"/>
  <c r="BT688" i="33" l="1"/>
  <c r="BT689" i="33" s="1"/>
  <c r="CC688" i="33"/>
  <c r="CC689" i="33" s="1"/>
  <c r="BF688" i="33"/>
  <c r="BF689" i="33" s="1"/>
  <c r="U688" i="33"/>
  <c r="U689" i="33" s="1"/>
  <c r="CL688" i="33"/>
  <c r="CL689" i="33" s="1"/>
  <c r="AQ688" i="33"/>
  <c r="AQ689" i="33" s="1"/>
  <c r="CH688" i="33"/>
  <c r="CH689" i="33" s="1"/>
  <c r="AO688" i="33"/>
  <c r="AO689" i="33" s="1"/>
  <c r="Y688" i="33"/>
  <c r="Y689" i="33" s="1"/>
  <c r="AS688" i="33"/>
  <c r="AS689" i="33" s="1"/>
  <c r="CG688" i="33"/>
  <c r="CG689" i="33" s="1"/>
  <c r="AN688" i="33"/>
  <c r="AN689" i="33" s="1"/>
  <c r="Z688" i="33"/>
  <c r="Z689" i="33" s="1"/>
  <c r="BW688" i="33"/>
  <c r="BW689" i="33" s="1"/>
  <c r="AM688" i="33"/>
  <c r="AM689" i="33" s="1"/>
  <c r="AX688" i="33"/>
  <c r="AX689" i="33" s="1"/>
  <c r="AR688" i="33"/>
  <c r="AR689" i="33" s="1"/>
  <c r="CD688" i="33"/>
  <c r="CD689" i="33" s="1"/>
  <c r="CS688" i="33"/>
  <c r="CS689" i="33" s="1"/>
  <c r="AK688" i="33"/>
  <c r="AK689" i="33" s="1"/>
  <c r="AJ688" i="33"/>
  <c r="AJ689" i="33" s="1"/>
  <c r="V688" i="33"/>
  <c r="V689" i="33" s="1"/>
  <c r="CI688" i="33"/>
  <c r="CI689" i="33" s="1"/>
  <c r="W688" i="33"/>
  <c r="W689" i="33" s="1"/>
  <c r="AV688" i="33"/>
  <c r="AV689" i="33" s="1"/>
  <c r="AC688" i="33"/>
  <c r="AC689" i="33" s="1"/>
  <c r="CO688" i="33"/>
  <c r="CO689" i="33" s="1"/>
  <c r="BJ688" i="33"/>
  <c r="BJ689" i="33" s="1"/>
  <c r="CQ688" i="33"/>
  <c r="CQ689" i="33" s="1"/>
  <c r="CP688" i="33"/>
  <c r="CP689" i="33" s="1"/>
  <c r="BP688" i="33"/>
  <c r="BP689" i="33" s="1"/>
  <c r="BB688" i="33"/>
  <c r="BB689" i="33" s="1"/>
  <c r="BG688" i="33"/>
  <c r="BG689" i="33" s="1"/>
  <c r="BC688" i="33"/>
  <c r="BC689" i="33" s="1"/>
  <c r="CB688" i="33"/>
  <c r="CB689" i="33" s="1"/>
  <c r="AH688" i="33"/>
  <c r="AH689" i="33" s="1"/>
  <c r="BA688" i="33"/>
  <c r="BA689" i="33" s="1"/>
  <c r="BK688" i="33"/>
  <c r="BK689" i="33" s="1"/>
  <c r="BD688" i="33"/>
  <c r="BD689" i="33" s="1"/>
  <c r="AG688" i="33"/>
  <c r="AG689" i="33" s="1"/>
  <c r="AP688" i="33"/>
  <c r="AP689" i="33" s="1"/>
  <c r="BQ688" i="33"/>
  <c r="BQ689" i="33" s="1"/>
  <c r="AU688" i="33"/>
  <c r="AU689" i="33" s="1"/>
  <c r="BL688" i="33"/>
  <c r="BL689" i="33" s="1"/>
  <c r="BM688" i="33"/>
  <c r="BM689" i="33" s="1"/>
  <c r="T688" i="33"/>
  <c r="T689" i="33" s="1"/>
  <c r="Q688" i="33"/>
  <c r="BR688" i="33"/>
  <c r="BR689" i="33" s="1"/>
  <c r="BI688" i="33"/>
  <c r="BI689" i="33" s="1"/>
  <c r="CA688" i="33"/>
  <c r="CA689" i="33" s="1"/>
  <c r="BH688" i="33"/>
  <c r="BH689" i="33" s="1"/>
  <c r="BO688" i="33"/>
  <c r="BO689" i="33" s="1"/>
  <c r="BZ688" i="33"/>
  <c r="BZ689" i="33" s="1"/>
  <c r="CR688" i="33"/>
  <c r="CR689" i="33" s="1"/>
  <c r="AA688" i="33"/>
  <c r="AA689" i="33" s="1"/>
  <c r="CM688" i="33"/>
  <c r="CM689" i="33" s="1"/>
  <c r="AZ688" i="33"/>
  <c r="AZ689" i="33" s="1"/>
  <c r="AI688" i="33"/>
  <c r="AI689" i="33" s="1"/>
  <c r="AL688" i="33"/>
  <c r="AL689" i="33" s="1"/>
  <c r="CJ688" i="33"/>
  <c r="CJ689" i="33" s="1"/>
  <c r="BU688" i="33"/>
  <c r="BU689" i="33" s="1"/>
  <c r="AB688" i="33"/>
  <c r="AB689" i="33" s="1"/>
  <c r="AW688" i="33"/>
  <c r="AW689" i="33" s="1"/>
  <c r="AT688" i="33"/>
  <c r="AT689" i="33" s="1"/>
  <c r="BY688" i="33"/>
  <c r="BY689" i="33" s="1"/>
  <c r="AE688" i="33"/>
  <c r="AE689" i="33" s="1"/>
  <c r="BN688" i="33"/>
  <c r="BN689" i="33" s="1"/>
  <c r="CF688" i="33"/>
  <c r="CF689" i="33" s="1"/>
  <c r="BE688" i="33"/>
  <c r="BE689" i="33" s="1"/>
  <c r="X688" i="33"/>
  <c r="X689" i="33" s="1"/>
  <c r="AY688" i="33"/>
  <c r="AY689" i="33" s="1"/>
  <c r="BV688" i="33"/>
  <c r="BV689" i="33" s="1"/>
  <c r="CN688" i="33"/>
  <c r="CN689" i="33" s="1"/>
  <c r="CK688" i="33"/>
  <c r="CK689" i="33" s="1"/>
  <c r="AF688" i="33"/>
  <c r="AF689" i="33" s="1"/>
  <c r="CE688" i="33"/>
  <c r="CE689" i="33" s="1"/>
  <c r="BS688" i="33"/>
  <c r="BS689" i="33" s="1"/>
  <c r="S688" i="33"/>
  <c r="S689" i="33" s="1"/>
  <c r="BX688" i="33"/>
  <c r="BX689" i="33" s="1"/>
  <c r="AD688" i="33"/>
  <c r="AD689" i="33" s="1"/>
  <c r="R688" i="33"/>
  <c r="R689" i="33" s="1"/>
  <c r="Q689" i="33" l="1"/>
  <c r="O688" i="33"/>
  <c r="O689" i="33" l="1"/>
  <c r="Q690" i="33" s="1"/>
  <c r="AJ690" i="33" l="1"/>
  <c r="AK690" i="33"/>
  <c r="CL690" i="33"/>
  <c r="AX690" i="33"/>
  <c r="BC690" i="33"/>
  <c r="CD690" i="33"/>
  <c r="BJ690" i="33"/>
  <c r="BG690" i="33"/>
  <c r="AQ690" i="33"/>
  <c r="Y690" i="33"/>
  <c r="CO690" i="33"/>
  <c r="BT690" i="33"/>
  <c r="V690" i="33"/>
  <c r="Z690" i="33"/>
  <c r="CI690" i="33"/>
  <c r="BW690" i="33"/>
  <c r="BP690" i="33"/>
  <c r="AS690" i="33"/>
  <c r="W690" i="33"/>
  <c r="CH690" i="33"/>
  <c r="AR690" i="33"/>
  <c r="AN690" i="33"/>
  <c r="CQ690" i="33"/>
  <c r="CC690" i="33"/>
  <c r="CS690" i="33"/>
  <c r="U690" i="33"/>
  <c r="AV690" i="33"/>
  <c r="CG690" i="33"/>
  <c r="BB690" i="33"/>
  <c r="BF690" i="33"/>
  <c r="CP690" i="33"/>
  <c r="AM690" i="33"/>
  <c r="AO690" i="33"/>
  <c r="AC690" i="33"/>
  <c r="CB690" i="33"/>
  <c r="AD690" i="33"/>
  <c r="T690" i="33"/>
  <c r="BE690" i="33"/>
  <c r="AT690" i="33"/>
  <c r="AH690" i="33"/>
  <c r="BX690" i="33"/>
  <c r="BR690" i="33"/>
  <c r="CE690" i="33"/>
  <c r="BD690" i="33"/>
  <c r="CF690" i="33"/>
  <c r="CM690" i="33"/>
  <c r="AG690" i="33"/>
  <c r="AW690" i="33"/>
  <c r="AY690" i="33"/>
  <c r="AZ690" i="33"/>
  <c r="CA690" i="33"/>
  <c r="BK690" i="33"/>
  <c r="BU690" i="33"/>
  <c r="S690" i="33"/>
  <c r="AE690" i="33"/>
  <c r="R690" i="33"/>
  <c r="CN690" i="33"/>
  <c r="BY690" i="33"/>
  <c r="AP690" i="33"/>
  <c r="BV690" i="33"/>
  <c r="X690" i="33"/>
  <c r="CJ690" i="33"/>
  <c r="AB690" i="33"/>
  <c r="BO690" i="33"/>
  <c r="BS690" i="33"/>
  <c r="BI690" i="33"/>
  <c r="AI690" i="33"/>
  <c r="BZ690" i="33"/>
  <c r="AA690" i="33"/>
  <c r="AF690" i="33"/>
  <c r="BM690" i="33"/>
  <c r="BN690" i="33"/>
  <c r="BA690" i="33"/>
  <c r="AL690" i="33"/>
  <c r="CK690" i="33"/>
  <c r="BH690" i="33"/>
  <c r="BQ690" i="33"/>
  <c r="CR690" i="33"/>
  <c r="BL690" i="33"/>
  <c r="AU690" i="33"/>
  <c r="M690" i="33" l="1"/>
  <c r="L688" i="33"/>
  <c r="L690" i="33"/>
  <c r="L689" i="33"/>
  <c r="L691" i="33"/>
  <c r="O690" i="33"/>
  <c r="M688" i="33" l="1"/>
  <c r="F688" i="33" s="1"/>
  <c r="D688" i="33" l="1"/>
  <c r="E688" i="33"/>
  <c r="H693" i="33" l="1"/>
  <c r="H694" i="33" s="1"/>
  <c r="K693" i="33" l="1"/>
  <c r="H695" i="33"/>
  <c r="K694" i="33"/>
  <c r="H696" i="33" l="1"/>
  <c r="K696" i="33" s="1"/>
  <c r="K695" i="33"/>
  <c r="BM693" i="33" l="1"/>
  <c r="BM694" i="33" s="1"/>
  <c r="AZ693" i="33"/>
  <c r="AZ694" i="33" s="1"/>
  <c r="U693" i="33"/>
  <c r="U694" i="33" s="1"/>
  <c r="BX693" i="33"/>
  <c r="BX694" i="33" s="1"/>
  <c r="AM693" i="33"/>
  <c r="AM694" i="33" s="1"/>
  <c r="CR693" i="33"/>
  <c r="CR694" i="33" s="1"/>
  <c r="BP693" i="33"/>
  <c r="BP694" i="33" s="1"/>
  <c r="BC693" i="33"/>
  <c r="BC694" i="33" s="1"/>
  <c r="BB693" i="33"/>
  <c r="BB694" i="33" s="1"/>
  <c r="CD693" i="33"/>
  <c r="CD694" i="33" s="1"/>
  <c r="BL693" i="33"/>
  <c r="BL694" i="33" s="1"/>
  <c r="AA693" i="33"/>
  <c r="AA694" i="33" s="1"/>
  <c r="CC693" i="33"/>
  <c r="CC694" i="33" s="1"/>
  <c r="Z693" i="33"/>
  <c r="Z694" i="33" s="1"/>
  <c r="CL693" i="33"/>
  <c r="CL694" i="33" s="1"/>
  <c r="BW693" i="33"/>
  <c r="BW694" i="33" s="1"/>
  <c r="BO693" i="33"/>
  <c r="BO694" i="33" s="1"/>
  <c r="CM693" i="33"/>
  <c r="CM694" i="33" s="1"/>
  <c r="Y693" i="33"/>
  <c r="Y694" i="33" s="1"/>
  <c r="BR693" i="33"/>
  <c r="BR694" i="33" s="1"/>
  <c r="BK693" i="33"/>
  <c r="BK694" i="33" s="1"/>
  <c r="CB693" i="33"/>
  <c r="CB694" i="33" s="1"/>
  <c r="AU693" i="33"/>
  <c r="AU694" i="33" s="1"/>
  <c r="AH693" i="33"/>
  <c r="AH694" i="33" s="1"/>
  <c r="CS693" i="33"/>
  <c r="CS694" i="33" s="1"/>
  <c r="AO693" i="33"/>
  <c r="AO694" i="33" s="1"/>
  <c r="V693" i="33"/>
  <c r="V694" i="33" s="1"/>
  <c r="AV693" i="33"/>
  <c r="AV694" i="33" s="1"/>
  <c r="AL693" i="33"/>
  <c r="AL694" i="33" s="1"/>
  <c r="S693" i="33"/>
  <c r="S694" i="33" s="1"/>
  <c r="BA693" i="33"/>
  <c r="BA694" i="33" s="1"/>
  <c r="AT693" i="33"/>
  <c r="AT694" i="33" s="1"/>
  <c r="AX693" i="33"/>
  <c r="AX694" i="33" s="1"/>
  <c r="CH693" i="33"/>
  <c r="CH694" i="33" s="1"/>
  <c r="BQ693" i="33"/>
  <c r="BQ694" i="33" s="1"/>
  <c r="AB693" i="33"/>
  <c r="AB694" i="33" s="1"/>
  <c r="BJ693" i="33"/>
  <c r="BJ694" i="33" s="1"/>
  <c r="AY693" i="33"/>
  <c r="AY694" i="33" s="1"/>
  <c r="CI693" i="33"/>
  <c r="CI694" i="33" s="1"/>
  <c r="Q693" i="33"/>
  <c r="AR693" i="33"/>
  <c r="AR694" i="33" s="1"/>
  <c r="BD693" i="33"/>
  <c r="BD694" i="33" s="1"/>
  <c r="AC693" i="33"/>
  <c r="AC694" i="33" s="1"/>
  <c r="AK693" i="33"/>
  <c r="AK694" i="33" s="1"/>
  <c r="T693" i="33"/>
  <c r="T694" i="33" s="1"/>
  <c r="AD693" i="33"/>
  <c r="AD694" i="33" s="1"/>
  <c r="AQ693" i="33"/>
  <c r="AQ694" i="33" s="1"/>
  <c r="CA693" i="33"/>
  <c r="CA694" i="33" s="1"/>
  <c r="BY693" i="33"/>
  <c r="BY694" i="33" s="1"/>
  <c r="AJ693" i="33"/>
  <c r="AJ694" i="33" s="1"/>
  <c r="CP693" i="33"/>
  <c r="CP694" i="33" s="1"/>
  <c r="BG693" i="33"/>
  <c r="BG694" i="33" s="1"/>
  <c r="AF693" i="33"/>
  <c r="AF694" i="33" s="1"/>
  <c r="CG693" i="33"/>
  <c r="CG694" i="33" s="1"/>
  <c r="CF693" i="33"/>
  <c r="CF694" i="33" s="1"/>
  <c r="BE693" i="33"/>
  <c r="BE694" i="33" s="1"/>
  <c r="BF693" i="33"/>
  <c r="BF694" i="33" s="1"/>
  <c r="X693" i="33"/>
  <c r="X694" i="33" s="1"/>
  <c r="BI693" i="33"/>
  <c r="BI694" i="33" s="1"/>
  <c r="W693" i="33"/>
  <c r="W694" i="33" s="1"/>
  <c r="CK693" i="33"/>
  <c r="CK694" i="33" s="1"/>
  <c r="BV693" i="33"/>
  <c r="BV694" i="33" s="1"/>
  <c r="CQ693" i="33"/>
  <c r="CQ694" i="33" s="1"/>
  <c r="AW693" i="33"/>
  <c r="AW694" i="33" s="1"/>
  <c r="AI693" i="33"/>
  <c r="AI694" i="33" s="1"/>
  <c r="BS693" i="33"/>
  <c r="BS694" i="33" s="1"/>
  <c r="CO693" i="33"/>
  <c r="CO694" i="33" s="1"/>
  <c r="CN693" i="33"/>
  <c r="CN694" i="33" s="1"/>
  <c r="BU693" i="33"/>
  <c r="BU694" i="33" s="1"/>
  <c r="BN693" i="33"/>
  <c r="BN694" i="33" s="1"/>
  <c r="AN693" i="33"/>
  <c r="AN694" i="33" s="1"/>
  <c r="BZ693" i="33"/>
  <c r="BZ694" i="33" s="1"/>
  <c r="AE693" i="33"/>
  <c r="AE694" i="33" s="1"/>
  <c r="AS693" i="33"/>
  <c r="AS694" i="33" s="1"/>
  <c r="BH693" i="33"/>
  <c r="BH694" i="33" s="1"/>
  <c r="BT693" i="33"/>
  <c r="BT694" i="33" s="1"/>
  <c r="AG693" i="33"/>
  <c r="AG694" i="33" s="1"/>
  <c r="CJ693" i="33"/>
  <c r="CJ694" i="33" s="1"/>
  <c r="CE693" i="33"/>
  <c r="CE694" i="33" s="1"/>
  <c r="AP693" i="33"/>
  <c r="AP694" i="33" s="1"/>
  <c r="R693" i="33"/>
  <c r="R694" i="33" s="1"/>
  <c r="O693" i="33" l="1"/>
  <c r="Q694" i="33"/>
  <c r="O694" i="33" l="1"/>
  <c r="Q695" i="33" s="1"/>
  <c r="CR695" i="33" l="1"/>
  <c r="Z695" i="33"/>
  <c r="BP695" i="33"/>
  <c r="CC695" i="33"/>
  <c r="CL695" i="33"/>
  <c r="BL695" i="33"/>
  <c r="U695" i="33"/>
  <c r="BO695" i="33"/>
  <c r="BX695" i="33"/>
  <c r="BM695" i="33"/>
  <c r="CD695" i="33"/>
  <c r="CM695" i="33"/>
  <c r="AZ695" i="33"/>
  <c r="AA695" i="33"/>
  <c r="BB695" i="33"/>
  <c r="BW695" i="33"/>
  <c r="BC695" i="33"/>
  <c r="AM695" i="33"/>
  <c r="BE695" i="33"/>
  <c r="BU695" i="33"/>
  <c r="CE695" i="33"/>
  <c r="CO695" i="33"/>
  <c r="AH695" i="33"/>
  <c r="X695" i="33"/>
  <c r="AE695" i="33"/>
  <c r="AQ695" i="33"/>
  <c r="AC695" i="33"/>
  <c r="BV695" i="33"/>
  <c r="BQ695" i="33"/>
  <c r="AY695" i="33"/>
  <c r="AW695" i="33"/>
  <c r="AX695" i="33"/>
  <c r="AT695" i="33"/>
  <c r="S695" i="33"/>
  <c r="AN695" i="33"/>
  <c r="AO695" i="33"/>
  <c r="CS695" i="33"/>
  <c r="CK695" i="33"/>
  <c r="CI695" i="33"/>
  <c r="BI695" i="33"/>
  <c r="CJ695" i="33"/>
  <c r="AJ695" i="33"/>
  <c r="CF695" i="33"/>
  <c r="AI695" i="33"/>
  <c r="AV695" i="33"/>
  <c r="BF695" i="33"/>
  <c r="T695" i="33"/>
  <c r="CH695" i="33"/>
  <c r="AU695" i="33"/>
  <c r="BA695" i="33"/>
  <c r="CB695" i="33"/>
  <c r="BK695" i="33"/>
  <c r="Y695" i="33"/>
  <c r="AS695" i="33"/>
  <c r="AG695" i="33"/>
  <c r="BS695" i="33"/>
  <c r="CQ695" i="33"/>
  <c r="AF695" i="33"/>
  <c r="BR695" i="33"/>
  <c r="CP695" i="33"/>
  <c r="AD695" i="33"/>
  <c r="BD695" i="33"/>
  <c r="CG695" i="33"/>
  <c r="BT695" i="33"/>
  <c r="BY695" i="33"/>
  <c r="BG695" i="33"/>
  <c r="AR695" i="33"/>
  <c r="W695" i="33"/>
  <c r="CN695" i="33"/>
  <c r="BZ695" i="33"/>
  <c r="CA695" i="33"/>
  <c r="AL695" i="33"/>
  <c r="BN695" i="33"/>
  <c r="BJ695" i="33"/>
  <c r="V695" i="33"/>
  <c r="AP695" i="33"/>
  <c r="AB695" i="33"/>
  <c r="AK695" i="33"/>
  <c r="BH695" i="33"/>
  <c r="R695" i="33"/>
  <c r="O695" i="33" l="1"/>
  <c r="L696" i="33"/>
  <c r="L693" i="33"/>
  <c r="L695" i="33"/>
  <c r="M695" i="33"/>
  <c r="L694" i="33"/>
  <c r="M693" i="33" l="1"/>
  <c r="F693" i="33" l="1"/>
  <c r="E693" i="33"/>
  <c r="D693" i="33"/>
  <c r="H698" i="33" l="1"/>
  <c r="H699" i="33" l="1"/>
  <c r="K698" i="33"/>
  <c r="H700" i="33" l="1"/>
  <c r="K699" i="33"/>
  <c r="H701" i="33" l="1"/>
  <c r="K701" i="33" s="1"/>
  <c r="K700" i="33"/>
  <c r="W698" i="33" l="1"/>
  <c r="W699" i="33" s="1"/>
  <c r="CQ698" i="33"/>
  <c r="CQ699" i="33" s="1"/>
  <c r="AR698" i="33"/>
  <c r="AR699" i="33" s="1"/>
  <c r="BC698" i="33"/>
  <c r="BC699" i="33" s="1"/>
  <c r="AY698" i="33"/>
  <c r="AY699" i="33" s="1"/>
  <c r="CI698" i="33"/>
  <c r="CI699" i="33" s="1"/>
  <c r="AO698" i="33"/>
  <c r="AO699" i="33" s="1"/>
  <c r="CE698" i="33"/>
  <c r="CE699" i="33" s="1"/>
  <c r="CH698" i="33"/>
  <c r="CH699" i="33" s="1"/>
  <c r="BU698" i="33"/>
  <c r="BU699" i="33" s="1"/>
  <c r="AS698" i="33"/>
  <c r="AS699" i="33" s="1"/>
  <c r="AG698" i="33"/>
  <c r="AG699" i="33" s="1"/>
  <c r="AD698" i="33"/>
  <c r="AD699" i="33" s="1"/>
  <c r="BD698" i="33"/>
  <c r="BD699" i="33" s="1"/>
  <c r="CF698" i="33"/>
  <c r="CF699" i="33" s="1"/>
  <c r="BH698" i="33"/>
  <c r="BH699" i="33" s="1"/>
  <c r="BK698" i="33"/>
  <c r="BK699" i="33" s="1"/>
  <c r="CM698" i="33"/>
  <c r="CM699" i="33" s="1"/>
  <c r="CD698" i="33"/>
  <c r="CD699" i="33" s="1"/>
  <c r="BM698" i="33"/>
  <c r="BM699" i="33" s="1"/>
  <c r="AE698" i="33"/>
  <c r="AE699" i="33" s="1"/>
  <c r="AF698" i="33"/>
  <c r="AF699" i="33" s="1"/>
  <c r="AI698" i="33"/>
  <c r="AI699" i="33" s="1"/>
  <c r="CC698" i="33"/>
  <c r="CC699" i="33" s="1"/>
  <c r="BF698" i="33"/>
  <c r="BF699" i="33" s="1"/>
  <c r="BA698" i="33"/>
  <c r="BA699" i="33" s="1"/>
  <c r="R698" i="33"/>
  <c r="R699" i="33" s="1"/>
  <c r="BL698" i="33"/>
  <c r="BL699" i="33" s="1"/>
  <c r="BE698" i="33"/>
  <c r="BE699" i="33" s="1"/>
  <c r="AZ698" i="33"/>
  <c r="AZ699" i="33" s="1"/>
  <c r="AU698" i="33"/>
  <c r="AU699" i="33" s="1"/>
  <c r="CO698" i="33"/>
  <c r="CO699" i="33" s="1"/>
  <c r="AB698" i="33"/>
  <c r="AB699" i="33" s="1"/>
  <c r="AP698" i="33"/>
  <c r="AP699" i="33" s="1"/>
  <c r="Q698" i="33"/>
  <c r="AT698" i="33"/>
  <c r="AT699" i="33" s="1"/>
  <c r="AV698" i="33"/>
  <c r="AV699" i="33" s="1"/>
  <c r="U698" i="33"/>
  <c r="U699" i="33" s="1"/>
  <c r="AJ698" i="33"/>
  <c r="AJ699" i="33" s="1"/>
  <c r="BW698" i="33"/>
  <c r="BW699" i="33" s="1"/>
  <c r="CK698" i="33"/>
  <c r="CK699" i="33" s="1"/>
  <c r="CL698" i="33"/>
  <c r="CL699" i="33" s="1"/>
  <c r="AC698" i="33"/>
  <c r="AC699" i="33" s="1"/>
  <c r="BP698" i="33"/>
  <c r="BP699" i="33" s="1"/>
  <c r="CN698" i="33"/>
  <c r="CN699" i="33" s="1"/>
  <c r="AW698" i="33"/>
  <c r="AW699" i="33" s="1"/>
  <c r="T698" i="33"/>
  <c r="T699" i="33" s="1"/>
  <c r="AM698" i="33"/>
  <c r="AM699" i="33" s="1"/>
  <c r="CG698" i="33"/>
  <c r="CG699" i="33" s="1"/>
  <c r="BV698" i="33"/>
  <c r="BV699" i="33" s="1"/>
  <c r="Y698" i="33"/>
  <c r="Y699" i="33" s="1"/>
  <c r="AH698" i="33"/>
  <c r="AH699" i="33" s="1"/>
  <c r="CR698" i="33"/>
  <c r="CR699" i="33" s="1"/>
  <c r="BI698" i="33"/>
  <c r="BI699" i="33" s="1"/>
  <c r="AX698" i="33"/>
  <c r="AX699" i="33" s="1"/>
  <c r="BT698" i="33"/>
  <c r="BT699" i="33" s="1"/>
  <c r="BO698" i="33"/>
  <c r="BO699" i="33" s="1"/>
  <c r="CJ698" i="33"/>
  <c r="CJ699" i="33" s="1"/>
  <c r="BS698" i="33"/>
  <c r="BS699" i="33" s="1"/>
  <c r="BB698" i="33"/>
  <c r="BB699" i="33" s="1"/>
  <c r="AQ698" i="33"/>
  <c r="AQ699" i="33" s="1"/>
  <c r="BJ698" i="33"/>
  <c r="BJ699" i="33" s="1"/>
  <c r="CA698" i="33"/>
  <c r="CA699" i="33" s="1"/>
  <c r="BR698" i="33"/>
  <c r="BR699" i="33" s="1"/>
  <c r="CB698" i="33"/>
  <c r="CB699" i="33" s="1"/>
  <c r="BY698" i="33"/>
  <c r="BY699" i="33" s="1"/>
  <c r="CP698" i="33"/>
  <c r="CP699" i="33" s="1"/>
  <c r="AK698" i="33"/>
  <c r="AK699" i="33" s="1"/>
  <c r="X698" i="33"/>
  <c r="X699" i="33" s="1"/>
  <c r="AL698" i="33"/>
  <c r="AL699" i="33" s="1"/>
  <c r="BZ698" i="33"/>
  <c r="BZ699" i="33" s="1"/>
  <c r="BQ698" i="33"/>
  <c r="BQ699" i="33" s="1"/>
  <c r="AA698" i="33"/>
  <c r="AA699" i="33" s="1"/>
  <c r="Z698" i="33"/>
  <c r="Z699" i="33" s="1"/>
  <c r="AN698" i="33"/>
  <c r="AN699" i="33" s="1"/>
  <c r="CS698" i="33"/>
  <c r="CS699" i="33" s="1"/>
  <c r="BN698" i="33"/>
  <c r="BN699" i="33" s="1"/>
  <c r="V698" i="33"/>
  <c r="V699" i="33" s="1"/>
  <c r="BG698" i="33"/>
  <c r="BG699" i="33" s="1"/>
  <c r="BX698" i="33"/>
  <c r="BX699" i="33" s="1"/>
  <c r="S698" i="33"/>
  <c r="S699" i="33" s="1"/>
  <c r="O698" i="33" l="1"/>
  <c r="Q699" i="33"/>
  <c r="O699" i="33" l="1"/>
  <c r="CF700" i="33" l="1"/>
  <c r="BM700" i="33"/>
  <c r="BU700" i="33"/>
  <c r="AE700" i="33"/>
  <c r="BH700" i="33"/>
  <c r="W700" i="33"/>
  <c r="AO700" i="33"/>
  <c r="BC700" i="33"/>
  <c r="CM700" i="33"/>
  <c r="AR700" i="33"/>
  <c r="CI700" i="33"/>
  <c r="CE700" i="33"/>
  <c r="AY700" i="33"/>
  <c r="BD700" i="33"/>
  <c r="AG700" i="33"/>
  <c r="CQ700" i="33"/>
  <c r="BK700" i="33"/>
  <c r="CH700" i="33"/>
  <c r="AD700" i="33"/>
  <c r="AS700" i="33"/>
  <c r="CD700" i="33"/>
  <c r="AU700" i="33"/>
  <c r="BB700" i="33"/>
  <c r="AW700" i="33"/>
  <c r="CJ700" i="33"/>
  <c r="V700" i="33"/>
  <c r="CG700" i="33"/>
  <c r="CR700" i="33"/>
  <c r="BT700" i="33"/>
  <c r="CK700" i="33"/>
  <c r="AA700" i="33"/>
  <c r="AB700" i="33"/>
  <c r="BW700" i="33"/>
  <c r="AT700" i="33"/>
  <c r="R700" i="33"/>
  <c r="CO700" i="33"/>
  <c r="AC700" i="33"/>
  <c r="BZ700" i="33"/>
  <c r="CC700" i="33"/>
  <c r="BE700" i="33"/>
  <c r="BQ700" i="33"/>
  <c r="AJ700" i="33"/>
  <c r="X700" i="33"/>
  <c r="CP700" i="33"/>
  <c r="U700" i="33"/>
  <c r="BI700" i="33"/>
  <c r="AH700" i="33"/>
  <c r="AN700" i="33"/>
  <c r="BV700" i="33"/>
  <c r="CS700" i="33"/>
  <c r="AM700" i="33"/>
  <c r="AQ700" i="33"/>
  <c r="AL700" i="33"/>
  <c r="BF700" i="33"/>
  <c r="BL700" i="33"/>
  <c r="BA700" i="33"/>
  <c r="AX700" i="33"/>
  <c r="S700" i="33"/>
  <c r="AI700" i="33"/>
  <c r="BG700" i="33"/>
  <c r="BR700" i="33"/>
  <c r="AZ700" i="33"/>
  <c r="BP700" i="33"/>
  <c r="CN700" i="33"/>
  <c r="CL700" i="33"/>
  <c r="BS700" i="33"/>
  <c r="Y700" i="33"/>
  <c r="AP700" i="33"/>
  <c r="BX700" i="33"/>
  <c r="AK700" i="33"/>
  <c r="BN700" i="33"/>
  <c r="CB700" i="33"/>
  <c r="Z700" i="33"/>
  <c r="BO700" i="33"/>
  <c r="AV700" i="33"/>
  <c r="CA700" i="33"/>
  <c r="T700" i="33"/>
  <c r="BJ700" i="33"/>
  <c r="BY700" i="33"/>
  <c r="AF700" i="33"/>
  <c r="Q700" i="33"/>
  <c r="O700" i="33" l="1"/>
  <c r="M700" i="33"/>
  <c r="L700" i="33"/>
  <c r="L698" i="33"/>
  <c r="L701" i="33"/>
  <c r="L699" i="33"/>
  <c r="M698" i="33" l="1"/>
  <c r="F698" i="33" l="1"/>
  <c r="D698" i="33"/>
  <c r="E698" i="33"/>
  <c r="H703" i="33" l="1"/>
  <c r="H704" i="33" l="1"/>
  <c r="K703" i="33"/>
  <c r="H705" i="33" l="1"/>
  <c r="K704" i="33"/>
  <c r="H706" i="33" l="1"/>
  <c r="K706" i="33" s="1"/>
  <c r="K705" i="33"/>
  <c r="CE703" i="33" l="1"/>
  <c r="CE704" i="33" s="1"/>
  <c r="BB703" i="33"/>
  <c r="BB704" i="33" s="1"/>
  <c r="BQ703" i="33"/>
  <c r="BQ704" i="33" s="1"/>
  <c r="W703" i="33"/>
  <c r="W704" i="33" s="1"/>
  <c r="CH703" i="33"/>
  <c r="CH704" i="33" s="1"/>
  <c r="AG703" i="33"/>
  <c r="AG704" i="33" s="1"/>
  <c r="CD703" i="33"/>
  <c r="CD704" i="33" s="1"/>
  <c r="AB703" i="33"/>
  <c r="AB704" i="33" s="1"/>
  <c r="CN703" i="33"/>
  <c r="CN704" i="33" s="1"/>
  <c r="BY703" i="33"/>
  <c r="BY704" i="33" s="1"/>
  <c r="CF703" i="33"/>
  <c r="CF704" i="33" s="1"/>
  <c r="AH703" i="33"/>
  <c r="AH704" i="33" s="1"/>
  <c r="AK703" i="33"/>
  <c r="AK704" i="33" s="1"/>
  <c r="BR703" i="33"/>
  <c r="BR704" i="33" s="1"/>
  <c r="AW703" i="33"/>
  <c r="AW704" i="33" s="1"/>
  <c r="AN703" i="33"/>
  <c r="AN704" i="33" s="1"/>
  <c r="BO703" i="33"/>
  <c r="BO704" i="33" s="1"/>
  <c r="V703" i="33"/>
  <c r="V704" i="33" s="1"/>
  <c r="BM703" i="33"/>
  <c r="BM704" i="33" s="1"/>
  <c r="BT703" i="33"/>
  <c r="BT704" i="33" s="1"/>
  <c r="CL703" i="33"/>
  <c r="CL704" i="33" s="1"/>
  <c r="AX703" i="33"/>
  <c r="AX704" i="33" s="1"/>
  <c r="AO703" i="33"/>
  <c r="AO704" i="33" s="1"/>
  <c r="AJ703" i="33"/>
  <c r="AJ704" i="33" s="1"/>
  <c r="CA703" i="33"/>
  <c r="CA704" i="33" s="1"/>
  <c r="AQ703" i="33"/>
  <c r="AQ704" i="33" s="1"/>
  <c r="CS703" i="33"/>
  <c r="CS704" i="33" s="1"/>
  <c r="R703" i="33"/>
  <c r="R704" i="33" s="1"/>
  <c r="X703" i="33"/>
  <c r="X704" i="33" s="1"/>
  <c r="U703" i="33"/>
  <c r="U704" i="33" s="1"/>
  <c r="BC703" i="33"/>
  <c r="BC704" i="33" s="1"/>
  <c r="AE703" i="33"/>
  <c r="AE704" i="33" s="1"/>
  <c r="CO703" i="33"/>
  <c r="CO704" i="33" s="1"/>
  <c r="BD703" i="33"/>
  <c r="BD704" i="33" s="1"/>
  <c r="AM703" i="33"/>
  <c r="AM704" i="33" s="1"/>
  <c r="BU703" i="33"/>
  <c r="BU704" i="33" s="1"/>
  <c r="CB703" i="33"/>
  <c r="CB704" i="33" s="1"/>
  <c r="Q703" i="33"/>
  <c r="BL703" i="33"/>
  <c r="BL704" i="33" s="1"/>
  <c r="BI703" i="33"/>
  <c r="BI704" i="33" s="1"/>
  <c r="CR703" i="33"/>
  <c r="CR704" i="33" s="1"/>
  <c r="AR703" i="33"/>
  <c r="AR704" i="33" s="1"/>
  <c r="BZ703" i="33"/>
  <c r="BZ704" i="33" s="1"/>
  <c r="AA703" i="33"/>
  <c r="AA704" i="33" s="1"/>
  <c r="CI703" i="33"/>
  <c r="CI704" i="33" s="1"/>
  <c r="BG703" i="33"/>
  <c r="BG704" i="33" s="1"/>
  <c r="BP703" i="33"/>
  <c r="BP704" i="33" s="1"/>
  <c r="CC703" i="33"/>
  <c r="CC704" i="33" s="1"/>
  <c r="S703" i="33"/>
  <c r="S704" i="33" s="1"/>
  <c r="AT703" i="33"/>
  <c r="AT704" i="33" s="1"/>
  <c r="AP703" i="33"/>
  <c r="AP704" i="33" s="1"/>
  <c r="AV703" i="33"/>
  <c r="AV704" i="33" s="1"/>
  <c r="AC703" i="33"/>
  <c r="AC704" i="33" s="1"/>
  <c r="BE703" i="33"/>
  <c r="BE704" i="33" s="1"/>
  <c r="BN703" i="33"/>
  <c r="BN704" i="33" s="1"/>
  <c r="CP703" i="33"/>
  <c r="CP704" i="33" s="1"/>
  <c r="AF703" i="33"/>
  <c r="AF704" i="33" s="1"/>
  <c r="BA703" i="33"/>
  <c r="BA704" i="33" s="1"/>
  <c r="Z703" i="33"/>
  <c r="Z704" i="33" s="1"/>
  <c r="CQ703" i="33"/>
  <c r="CQ704" i="33" s="1"/>
  <c r="Y703" i="33"/>
  <c r="Y704" i="33" s="1"/>
  <c r="CM703" i="33"/>
  <c r="CM704" i="33" s="1"/>
  <c r="BS703" i="33"/>
  <c r="BS704" i="33" s="1"/>
  <c r="BK703" i="33"/>
  <c r="BK704" i="33" s="1"/>
  <c r="BH703" i="33"/>
  <c r="BH704" i="33" s="1"/>
  <c r="AS703" i="33"/>
  <c r="AS704" i="33" s="1"/>
  <c r="AD703" i="33"/>
  <c r="AD704" i="33" s="1"/>
  <c r="CJ703" i="33"/>
  <c r="CJ704" i="33" s="1"/>
  <c r="AU703" i="33"/>
  <c r="AU704" i="33" s="1"/>
  <c r="AL703" i="33"/>
  <c r="AL704" i="33" s="1"/>
  <c r="BW703" i="33"/>
  <c r="BW704" i="33" s="1"/>
  <c r="BX703" i="33"/>
  <c r="BX704" i="33" s="1"/>
  <c r="CK703" i="33"/>
  <c r="CK704" i="33" s="1"/>
  <c r="AY703" i="33"/>
  <c r="AY704" i="33" s="1"/>
  <c r="BJ703" i="33"/>
  <c r="BJ704" i="33" s="1"/>
  <c r="BF703" i="33"/>
  <c r="BF704" i="33" s="1"/>
  <c r="AI703" i="33"/>
  <c r="AI704" i="33" s="1"/>
  <c r="BV703" i="33"/>
  <c r="BV704" i="33" s="1"/>
  <c r="CG703" i="33"/>
  <c r="CG704" i="33" s="1"/>
  <c r="AZ703" i="33"/>
  <c r="AZ704" i="33" s="1"/>
  <c r="T703" i="33"/>
  <c r="T704" i="33" s="1"/>
  <c r="O703" i="33" l="1"/>
  <c r="Q704" i="33"/>
  <c r="O704" i="33" l="1"/>
  <c r="Q705" i="33" s="1"/>
  <c r="CD705" i="33" l="1"/>
  <c r="AK705" i="33"/>
  <c r="CE705" i="33"/>
  <c r="AB705" i="33"/>
  <c r="CH705" i="33"/>
  <c r="AW705" i="33"/>
  <c r="CN705" i="33"/>
  <c r="CF705" i="33"/>
  <c r="BQ705" i="33"/>
  <c r="BB705" i="33"/>
  <c r="BR705" i="33"/>
  <c r="V705" i="33"/>
  <c r="AH705" i="33"/>
  <c r="BY705" i="33"/>
  <c r="AG705" i="33"/>
  <c r="AN705" i="33"/>
  <c r="W705" i="33"/>
  <c r="BO705" i="33"/>
  <c r="BK705" i="33"/>
  <c r="AI705" i="33"/>
  <c r="R705" i="33"/>
  <c r="AD705" i="33"/>
  <c r="BN705" i="33"/>
  <c r="AS705" i="33"/>
  <c r="CC705" i="33"/>
  <c r="CK705" i="33"/>
  <c r="AF705" i="33"/>
  <c r="AC705" i="33"/>
  <c r="BZ705" i="33"/>
  <c r="BT705" i="33"/>
  <c r="CI705" i="33"/>
  <c r="CJ705" i="33"/>
  <c r="AX705" i="33"/>
  <c r="BU705" i="33"/>
  <c r="X705" i="33"/>
  <c r="BI705" i="33"/>
  <c r="CA705" i="33"/>
  <c r="AE705" i="33"/>
  <c r="AU705" i="33"/>
  <c r="CG705" i="33"/>
  <c r="Z705" i="33"/>
  <c r="AO705" i="33"/>
  <c r="BA705" i="33"/>
  <c r="AJ705" i="33"/>
  <c r="BH705" i="33"/>
  <c r="AT705" i="33"/>
  <c r="BL705" i="33"/>
  <c r="BV705" i="33"/>
  <c r="AR705" i="33"/>
  <c r="S705" i="33"/>
  <c r="AM705" i="33"/>
  <c r="BD705" i="33"/>
  <c r="CM705" i="33"/>
  <c r="CQ705" i="33"/>
  <c r="BF705" i="33"/>
  <c r="AA705" i="33"/>
  <c r="AV705" i="33"/>
  <c r="BJ705" i="33"/>
  <c r="T705" i="33"/>
  <c r="BW705" i="33"/>
  <c r="Y705" i="33"/>
  <c r="BP705" i="33"/>
  <c r="AP705" i="33"/>
  <c r="AL705" i="33"/>
  <c r="BS705" i="33"/>
  <c r="CR705" i="33"/>
  <c r="CB705" i="33"/>
  <c r="U705" i="33"/>
  <c r="CL705" i="33"/>
  <c r="AQ705" i="33"/>
  <c r="BX705" i="33"/>
  <c r="AY705" i="33"/>
  <c r="CS705" i="33"/>
  <c r="BE705" i="33"/>
  <c r="BG705" i="33"/>
  <c r="BC705" i="33"/>
  <c r="CO705" i="33"/>
  <c r="CP705" i="33"/>
  <c r="BM705" i="33"/>
  <c r="AZ705" i="33"/>
  <c r="O705" i="33" l="1"/>
  <c r="L703" i="33"/>
  <c r="L704" i="33"/>
  <c r="L705" i="33"/>
  <c r="L706" i="33"/>
  <c r="M705" i="33"/>
  <c r="M703" i="33" l="1"/>
  <c r="F703" i="33" s="1"/>
  <c r="E703" i="33" l="1"/>
  <c r="D703" i="33"/>
  <c r="H708" i="33" l="1"/>
  <c r="H709" i="33" s="1"/>
  <c r="K708" i="33" l="1"/>
  <c r="H710" i="33"/>
  <c r="K709" i="33"/>
  <c r="H711" i="33" l="1"/>
  <c r="K711" i="33" s="1"/>
  <c r="K710" i="33"/>
  <c r="CJ708" i="33" l="1"/>
  <c r="CJ709" i="33" s="1"/>
  <c r="AZ708" i="33"/>
  <c r="AZ709" i="33" s="1"/>
  <c r="CF708" i="33"/>
  <c r="CF709" i="33" s="1"/>
  <c r="BD708" i="33"/>
  <c r="BD709" i="33" s="1"/>
  <c r="CQ708" i="33"/>
  <c r="CQ709" i="33" s="1"/>
  <c r="BI708" i="33"/>
  <c r="BI709" i="33" s="1"/>
  <c r="AU708" i="33"/>
  <c r="AU709" i="33" s="1"/>
  <c r="AP708" i="33"/>
  <c r="AP709" i="33" s="1"/>
  <c r="CN708" i="33"/>
  <c r="CN709" i="33" s="1"/>
  <c r="CR708" i="33"/>
  <c r="CR709" i="33" s="1"/>
  <c r="X708" i="33"/>
  <c r="X709" i="33" s="1"/>
  <c r="AH708" i="33"/>
  <c r="AH709" i="33" s="1"/>
  <c r="AO708" i="33"/>
  <c r="AO709" i="33" s="1"/>
  <c r="BN708" i="33"/>
  <c r="BN709" i="33" s="1"/>
  <c r="AA708" i="33"/>
  <c r="AA709" i="33" s="1"/>
  <c r="AF708" i="33"/>
  <c r="AF709" i="33" s="1"/>
  <c r="BV708" i="33"/>
  <c r="BV709" i="33" s="1"/>
  <c r="Y708" i="33"/>
  <c r="Y709" i="33" s="1"/>
  <c r="BE708" i="33"/>
  <c r="BE709" i="33" s="1"/>
  <c r="BY708" i="33"/>
  <c r="BY709" i="33" s="1"/>
  <c r="BL708" i="33"/>
  <c r="BL709" i="33" s="1"/>
  <c r="AM708" i="33"/>
  <c r="AM709" i="33" s="1"/>
  <c r="AT708" i="33"/>
  <c r="AT709" i="33" s="1"/>
  <c r="W708" i="33"/>
  <c r="W709" i="33" s="1"/>
  <c r="AL708" i="33"/>
  <c r="AL709" i="33" s="1"/>
  <c r="CK708" i="33"/>
  <c r="CK709" i="33" s="1"/>
  <c r="Q708" i="33"/>
  <c r="AJ708" i="33"/>
  <c r="AJ709" i="33" s="1"/>
  <c r="CD708" i="33"/>
  <c r="CD709" i="33" s="1"/>
  <c r="BW708" i="33"/>
  <c r="BW709" i="33" s="1"/>
  <c r="BT708" i="33"/>
  <c r="BT709" i="33" s="1"/>
  <c r="AI708" i="33"/>
  <c r="AI709" i="33" s="1"/>
  <c r="AW708" i="33"/>
  <c r="AW709" i="33" s="1"/>
  <c r="BF708" i="33"/>
  <c r="BF709" i="33" s="1"/>
  <c r="BQ708" i="33"/>
  <c r="BQ709" i="33" s="1"/>
  <c r="CB708" i="33"/>
  <c r="CB709" i="33" s="1"/>
  <c r="CP708" i="33"/>
  <c r="CP709" i="33" s="1"/>
  <c r="AS708" i="33"/>
  <c r="AS709" i="33" s="1"/>
  <c r="BG708" i="33"/>
  <c r="BG709" i="33" s="1"/>
  <c r="R708" i="33"/>
  <c r="R709" i="33" s="1"/>
  <c r="S708" i="33"/>
  <c r="S709" i="33" s="1"/>
  <c r="AN708" i="33"/>
  <c r="AN709" i="33" s="1"/>
  <c r="CH708" i="33"/>
  <c r="CH709" i="33" s="1"/>
  <c r="CM708" i="33"/>
  <c r="CM709" i="33" s="1"/>
  <c r="BX708" i="33"/>
  <c r="BX709" i="33" s="1"/>
  <c r="CL708" i="33"/>
  <c r="CL709" i="33" s="1"/>
  <c r="CC708" i="33"/>
  <c r="CC709" i="33" s="1"/>
  <c r="AD708" i="33"/>
  <c r="AD709" i="33" s="1"/>
  <c r="CG708" i="33"/>
  <c r="CG709" i="33" s="1"/>
  <c r="AG708" i="33"/>
  <c r="AG709" i="33" s="1"/>
  <c r="AX708" i="33"/>
  <c r="AX709" i="33" s="1"/>
  <c r="BC708" i="33"/>
  <c r="BC709" i="33" s="1"/>
  <c r="CS708" i="33"/>
  <c r="CS709" i="33" s="1"/>
  <c r="BB708" i="33"/>
  <c r="BB709" i="33" s="1"/>
  <c r="BA708" i="33"/>
  <c r="BA709" i="33" s="1"/>
  <c r="AR708" i="33"/>
  <c r="AR709" i="33" s="1"/>
  <c r="BS708" i="33"/>
  <c r="BS709" i="33" s="1"/>
  <c r="AC708" i="33"/>
  <c r="AC709" i="33" s="1"/>
  <c r="BJ708" i="33"/>
  <c r="BJ709" i="33" s="1"/>
  <c r="BO708" i="33"/>
  <c r="BO709" i="33" s="1"/>
  <c r="BM708" i="33"/>
  <c r="BM709" i="33" s="1"/>
  <c r="U708" i="33"/>
  <c r="U709" i="33" s="1"/>
  <c r="BP708" i="33"/>
  <c r="BP709" i="33" s="1"/>
  <c r="AK708" i="33"/>
  <c r="AK709" i="33" s="1"/>
  <c r="V708" i="33"/>
  <c r="V709" i="33" s="1"/>
  <c r="BK708" i="33"/>
  <c r="BK709" i="33" s="1"/>
  <c r="Z708" i="33"/>
  <c r="Z709" i="33" s="1"/>
  <c r="AY708" i="33"/>
  <c r="AY709" i="33" s="1"/>
  <c r="AV708" i="33"/>
  <c r="AV709" i="33" s="1"/>
  <c r="CA708" i="33"/>
  <c r="CA709" i="33" s="1"/>
  <c r="CI708" i="33"/>
  <c r="CI709" i="33" s="1"/>
  <c r="BR708" i="33"/>
  <c r="BR709" i="33" s="1"/>
  <c r="AB708" i="33"/>
  <c r="AB709" i="33" s="1"/>
  <c r="AQ708" i="33"/>
  <c r="AQ709" i="33" s="1"/>
  <c r="BU708" i="33"/>
  <c r="BU709" i="33" s="1"/>
  <c r="BZ708" i="33"/>
  <c r="BZ709" i="33" s="1"/>
  <c r="CE708" i="33"/>
  <c r="CE709" i="33" s="1"/>
  <c r="AE708" i="33"/>
  <c r="AE709" i="33" s="1"/>
  <c r="BH708" i="33"/>
  <c r="BH709" i="33" s="1"/>
  <c r="CO708" i="33"/>
  <c r="CO709" i="33" s="1"/>
  <c r="T708" i="33"/>
  <c r="T709" i="33" s="1"/>
  <c r="Q709" i="33" l="1"/>
  <c r="O708" i="33"/>
  <c r="O709" i="33" l="1"/>
  <c r="Q710" i="33" s="1"/>
  <c r="AU710" i="33" l="1"/>
  <c r="CQ710" i="33"/>
  <c r="BE710" i="33"/>
  <c r="X710" i="33"/>
  <c r="Y710" i="33"/>
  <c r="CN710" i="33"/>
  <c r="AF710" i="33"/>
  <c r="AP710" i="33"/>
  <c r="AZ710" i="33"/>
  <c r="BD710" i="33"/>
  <c r="BN710" i="33"/>
  <c r="AO710" i="33"/>
  <c r="BI710" i="33"/>
  <c r="AA710" i="33"/>
  <c r="BL710" i="33"/>
  <c r="CJ710" i="33"/>
  <c r="BV710" i="33"/>
  <c r="BY710" i="33"/>
  <c r="CF710" i="33"/>
  <c r="AH710" i="33"/>
  <c r="CR710" i="33"/>
  <c r="BM710" i="33"/>
  <c r="BK710" i="33"/>
  <c r="CD710" i="33"/>
  <c r="BR710" i="33"/>
  <c r="BO710" i="33"/>
  <c r="BP710" i="33"/>
  <c r="CM710" i="33"/>
  <c r="U710" i="33"/>
  <c r="AJ710" i="33"/>
  <c r="BA710" i="33"/>
  <c r="BB710" i="33"/>
  <c r="Z710" i="33"/>
  <c r="BC710" i="33"/>
  <c r="AD710" i="33"/>
  <c r="BG710" i="33"/>
  <c r="CG710" i="33"/>
  <c r="AQ710" i="33"/>
  <c r="BW710" i="33"/>
  <c r="BQ710" i="33"/>
  <c r="CO710" i="33"/>
  <c r="AW710" i="33"/>
  <c r="BX710" i="33"/>
  <c r="CS710" i="33"/>
  <c r="CP710" i="33"/>
  <c r="BF710" i="33"/>
  <c r="AY710" i="33"/>
  <c r="AK710" i="33"/>
  <c r="AL710" i="33"/>
  <c r="AE710" i="33"/>
  <c r="CH710" i="33"/>
  <c r="AM710" i="33"/>
  <c r="R710" i="33"/>
  <c r="CE710" i="33"/>
  <c r="S710" i="33"/>
  <c r="AN710" i="33"/>
  <c r="BH710" i="33"/>
  <c r="BZ710" i="33"/>
  <c r="CB710" i="33"/>
  <c r="AR710" i="33"/>
  <c r="BU710" i="33"/>
  <c r="CC710" i="33"/>
  <c r="CL710" i="33"/>
  <c r="BS710" i="33"/>
  <c r="W710" i="33"/>
  <c r="AS710" i="33"/>
  <c r="AX710" i="33"/>
  <c r="BT710" i="33"/>
  <c r="BJ710" i="33"/>
  <c r="AI710" i="33"/>
  <c r="AG710" i="33"/>
  <c r="AC710" i="33"/>
  <c r="V710" i="33"/>
  <c r="T710" i="33"/>
  <c r="AV710" i="33"/>
  <c r="AB710" i="33"/>
  <c r="AT710" i="33"/>
  <c r="CI710" i="33"/>
  <c r="CK710" i="33"/>
  <c r="CA710" i="33"/>
  <c r="M710" i="33" l="1"/>
  <c r="O710" i="33"/>
  <c r="L711" i="33"/>
  <c r="L710" i="33"/>
  <c r="L709" i="33"/>
  <c r="L708" i="33"/>
  <c r="M708" i="33" l="1"/>
  <c r="F708" i="33" s="1"/>
  <c r="E708" i="33" l="1"/>
  <c r="D708" i="33"/>
  <c r="H713" i="33" l="1"/>
  <c r="H714" i="33" s="1"/>
  <c r="K713" i="33" l="1"/>
  <c r="H715" i="33"/>
  <c r="K714" i="33"/>
  <c r="H716" i="33" l="1"/>
  <c r="K716" i="33" s="1"/>
  <c r="K715" i="33"/>
  <c r="CA713" i="33" l="1"/>
  <c r="CA714" i="33" s="1"/>
  <c r="CN713" i="33"/>
  <c r="CN714" i="33" s="1"/>
  <c r="AE713" i="33"/>
  <c r="AE714" i="33" s="1"/>
  <c r="AZ713" i="33"/>
  <c r="AZ714" i="33" s="1"/>
  <c r="Y713" i="33"/>
  <c r="Y714" i="33" s="1"/>
  <c r="CH713" i="33"/>
  <c r="CH714" i="33" s="1"/>
  <c r="BD713" i="33"/>
  <c r="BD714" i="33" s="1"/>
  <c r="AY713" i="33"/>
  <c r="AY714" i="33" s="1"/>
  <c r="BS713" i="33"/>
  <c r="BS714" i="33" s="1"/>
  <c r="BT713" i="33"/>
  <c r="BT714" i="33" s="1"/>
  <c r="AD713" i="33"/>
  <c r="AD714" i="33" s="1"/>
  <c r="BF713" i="33"/>
  <c r="BF714" i="33" s="1"/>
  <c r="CB713" i="33"/>
  <c r="CB714" i="33" s="1"/>
  <c r="CP713" i="33"/>
  <c r="CP714" i="33" s="1"/>
  <c r="CI713" i="33"/>
  <c r="CI714" i="33" s="1"/>
  <c r="AI713" i="33"/>
  <c r="AI714" i="33" s="1"/>
  <c r="AT713" i="33"/>
  <c r="AT714" i="33" s="1"/>
  <c r="BQ713" i="33"/>
  <c r="BQ714" i="33" s="1"/>
  <c r="BE713" i="33"/>
  <c r="BE714" i="33" s="1"/>
  <c r="AW713" i="33"/>
  <c r="AW714" i="33" s="1"/>
  <c r="BV713" i="33"/>
  <c r="BV714" i="33" s="1"/>
  <c r="CQ713" i="33"/>
  <c r="CQ714" i="33" s="1"/>
  <c r="BG713" i="33"/>
  <c r="BG714" i="33" s="1"/>
  <c r="Z713" i="33"/>
  <c r="Z714" i="33" s="1"/>
  <c r="BL713" i="33"/>
  <c r="BL714" i="33" s="1"/>
  <c r="BP713" i="33"/>
  <c r="BP714" i="33" s="1"/>
  <c r="CS713" i="33"/>
  <c r="CS714" i="33" s="1"/>
  <c r="BB713" i="33"/>
  <c r="BB714" i="33" s="1"/>
  <c r="BO713" i="33"/>
  <c r="BO714" i="33" s="1"/>
  <c r="Q713" i="33"/>
  <c r="AF713" i="33"/>
  <c r="AF714" i="33" s="1"/>
  <c r="BY713" i="33"/>
  <c r="BY714" i="33" s="1"/>
  <c r="BR713" i="33"/>
  <c r="BR714" i="33" s="1"/>
  <c r="AR713" i="33"/>
  <c r="AR714" i="33" s="1"/>
  <c r="R713" i="33"/>
  <c r="R714" i="33" s="1"/>
  <c r="AA713" i="33"/>
  <c r="AA714" i="33" s="1"/>
  <c r="T713" i="33"/>
  <c r="T714" i="33" s="1"/>
  <c r="BU713" i="33"/>
  <c r="BU714" i="33" s="1"/>
  <c r="X713" i="33"/>
  <c r="X714" i="33" s="1"/>
  <c r="CL713" i="33"/>
  <c r="CL714" i="33" s="1"/>
  <c r="AX713" i="33"/>
  <c r="AX714" i="33" s="1"/>
  <c r="CR713" i="33"/>
  <c r="CR714" i="33" s="1"/>
  <c r="BN713" i="33"/>
  <c r="BN714" i="33" s="1"/>
  <c r="BC713" i="33"/>
  <c r="BC714" i="33" s="1"/>
  <c r="CE713" i="33"/>
  <c r="CE714" i="33" s="1"/>
  <c r="BA713" i="33"/>
  <c r="BA714" i="33" s="1"/>
  <c r="AV713" i="33"/>
  <c r="AV714" i="33" s="1"/>
  <c r="BH713" i="33"/>
  <c r="BH714" i="33" s="1"/>
  <c r="CD713" i="33"/>
  <c r="CD714" i="33" s="1"/>
  <c r="AG713" i="33"/>
  <c r="AG714" i="33" s="1"/>
  <c r="CJ713" i="33"/>
  <c r="CJ714" i="33" s="1"/>
  <c r="AH713" i="33"/>
  <c r="AH714" i="33" s="1"/>
  <c r="AU713" i="33"/>
  <c r="AU714" i="33" s="1"/>
  <c r="BW713" i="33"/>
  <c r="BW714" i="33" s="1"/>
  <c r="U713" i="33"/>
  <c r="U714" i="33" s="1"/>
  <c r="AN713" i="33"/>
  <c r="AN714" i="33" s="1"/>
  <c r="CO713" i="33"/>
  <c r="CO714" i="33" s="1"/>
  <c r="BZ713" i="33"/>
  <c r="BZ714" i="33" s="1"/>
  <c r="CM713" i="33"/>
  <c r="CM714" i="33" s="1"/>
  <c r="CG713" i="33"/>
  <c r="CG714" i="33" s="1"/>
  <c r="CF713" i="33"/>
  <c r="CF714" i="33" s="1"/>
  <c r="AM713" i="33"/>
  <c r="AM714" i="33" s="1"/>
  <c r="BI713" i="33"/>
  <c r="BI714" i="33" s="1"/>
  <c r="BJ713" i="33"/>
  <c r="BJ714" i="33" s="1"/>
  <c r="AB713" i="33"/>
  <c r="AB714" i="33" s="1"/>
  <c r="BM713" i="33"/>
  <c r="BM714" i="33" s="1"/>
  <c r="S713" i="33"/>
  <c r="S714" i="33" s="1"/>
  <c r="CC713" i="33"/>
  <c r="CC714" i="33" s="1"/>
  <c r="BK713" i="33"/>
  <c r="BK714" i="33" s="1"/>
  <c r="AK713" i="33"/>
  <c r="AK714" i="33" s="1"/>
  <c r="BX713" i="33"/>
  <c r="BX714" i="33" s="1"/>
  <c r="AQ713" i="33"/>
  <c r="AQ714" i="33" s="1"/>
  <c r="AL713" i="33"/>
  <c r="AL714" i="33" s="1"/>
  <c r="AO713" i="33"/>
  <c r="AO714" i="33" s="1"/>
  <c r="AS713" i="33"/>
  <c r="AS714" i="33" s="1"/>
  <c r="AC713" i="33"/>
  <c r="AC714" i="33" s="1"/>
  <c r="AJ713" i="33"/>
  <c r="AJ714" i="33" s="1"/>
  <c r="AP713" i="33"/>
  <c r="AP714" i="33" s="1"/>
  <c r="W713" i="33"/>
  <c r="W714" i="33" s="1"/>
  <c r="CK713" i="33"/>
  <c r="CK714" i="33" s="1"/>
  <c r="V713" i="33"/>
  <c r="V714" i="33" s="1"/>
  <c r="Q714" i="33" l="1"/>
  <c r="O713" i="33"/>
  <c r="O714" i="33" l="1"/>
  <c r="Q715" i="33" s="1"/>
  <c r="BV715" i="33" l="1"/>
  <c r="AT715" i="33"/>
  <c r="CI715" i="33"/>
  <c r="AD715" i="33"/>
  <c r="CQ715" i="33"/>
  <c r="CA715" i="33"/>
  <c r="CN715" i="33"/>
  <c r="AZ715" i="33"/>
  <c r="BT715" i="33"/>
  <c r="BD715" i="33"/>
  <c r="AI715" i="33"/>
  <c r="Y715" i="33"/>
  <c r="AY715" i="33"/>
  <c r="AW715" i="33"/>
  <c r="CB715" i="33"/>
  <c r="BF715" i="33"/>
  <c r="CH715" i="33"/>
  <c r="BQ715" i="33"/>
  <c r="BS715" i="33"/>
  <c r="CP715" i="33"/>
  <c r="BE715" i="33"/>
  <c r="AE715" i="33"/>
  <c r="CK715" i="33"/>
  <c r="AG715" i="33"/>
  <c r="BC715" i="33"/>
  <c r="AN715" i="33"/>
  <c r="CM715" i="33"/>
  <c r="AV715" i="33"/>
  <c r="CJ715" i="33"/>
  <c r="BA715" i="33"/>
  <c r="Z715" i="33"/>
  <c r="X715" i="33"/>
  <c r="BU715" i="33"/>
  <c r="AF715" i="33"/>
  <c r="CR715" i="33"/>
  <c r="S715" i="33"/>
  <c r="CC715" i="33"/>
  <c r="AQ715" i="33"/>
  <c r="AM715" i="33"/>
  <c r="BG715" i="33"/>
  <c r="CE715" i="33"/>
  <c r="AL715" i="33"/>
  <c r="BB715" i="33"/>
  <c r="BH715" i="33"/>
  <c r="R715" i="33"/>
  <c r="CD715" i="33"/>
  <c r="BY715" i="33"/>
  <c r="AR715" i="33"/>
  <c r="AX715" i="33"/>
  <c r="AU715" i="33"/>
  <c r="BO715" i="33"/>
  <c r="BR715" i="33"/>
  <c r="BX715" i="33"/>
  <c r="BK715" i="33"/>
  <c r="AA715" i="33"/>
  <c r="T715" i="33"/>
  <c r="AP715" i="33"/>
  <c r="W715" i="33"/>
  <c r="CO715" i="33"/>
  <c r="AS715" i="33"/>
  <c r="CL715" i="33"/>
  <c r="AO715" i="33"/>
  <c r="BM715" i="33"/>
  <c r="AH715" i="33"/>
  <c r="BN715" i="33"/>
  <c r="CF715" i="33"/>
  <c r="BL715" i="33"/>
  <c r="BZ715" i="33"/>
  <c r="AB715" i="33"/>
  <c r="V715" i="33"/>
  <c r="AC715" i="33"/>
  <c r="AK715" i="33"/>
  <c r="CS715" i="33"/>
  <c r="BI715" i="33"/>
  <c r="AJ715" i="33"/>
  <c r="U715" i="33"/>
  <c r="BP715" i="33"/>
  <c r="CG715" i="33"/>
  <c r="BJ715" i="33"/>
  <c r="BW715" i="33"/>
  <c r="L716" i="33" l="1"/>
  <c r="O715" i="33"/>
  <c r="L715" i="33"/>
  <c r="L713" i="33"/>
  <c r="L714" i="33"/>
  <c r="M715" i="33"/>
  <c r="M713" i="33" l="1"/>
  <c r="F713" i="33" s="1"/>
  <c r="E713" i="33" l="1"/>
  <c r="D713" i="33"/>
  <c r="H718" i="33" l="1"/>
  <c r="H719" i="33" s="1"/>
  <c r="K718" i="33" l="1"/>
  <c r="H720" i="33"/>
  <c r="K719" i="33"/>
  <c r="H721" i="33" l="1"/>
  <c r="K721" i="33" s="1"/>
  <c r="K720" i="33"/>
  <c r="AT718" i="33" l="1"/>
  <c r="AT719" i="33" s="1"/>
  <c r="AW718" i="33"/>
  <c r="AW719" i="33" s="1"/>
  <c r="CG718" i="33"/>
  <c r="CG719" i="33" s="1"/>
  <c r="CF718" i="33"/>
  <c r="CF719" i="33" s="1"/>
  <c r="U718" i="33"/>
  <c r="U719" i="33" s="1"/>
  <c r="CJ718" i="33"/>
  <c r="CJ719" i="33" s="1"/>
  <c r="BI718" i="33"/>
  <c r="BI719" i="33" s="1"/>
  <c r="CC718" i="33"/>
  <c r="CC719" i="33" s="1"/>
  <c r="AM718" i="33"/>
  <c r="AM719" i="33" s="1"/>
  <c r="AE718" i="33"/>
  <c r="AE719" i="33" s="1"/>
  <c r="BS718" i="33"/>
  <c r="BS719" i="33" s="1"/>
  <c r="AQ718" i="33"/>
  <c r="AQ719" i="33" s="1"/>
  <c r="BA718" i="33"/>
  <c r="BA719" i="33" s="1"/>
  <c r="CK718" i="33"/>
  <c r="CK719" i="33" s="1"/>
  <c r="BK718" i="33"/>
  <c r="BK719" i="33" s="1"/>
  <c r="AC718" i="33"/>
  <c r="AC719" i="33" s="1"/>
  <c r="BF718" i="33"/>
  <c r="BF719" i="33" s="1"/>
  <c r="BJ718" i="33"/>
  <c r="BJ719" i="33" s="1"/>
  <c r="AF718" i="33"/>
  <c r="AF719" i="33" s="1"/>
  <c r="CL718" i="33"/>
  <c r="CL719" i="33" s="1"/>
  <c r="AN718" i="33"/>
  <c r="AN719" i="33" s="1"/>
  <c r="CO718" i="33"/>
  <c r="CO719" i="33" s="1"/>
  <c r="BW718" i="33"/>
  <c r="BW719" i="33" s="1"/>
  <c r="CQ718" i="33"/>
  <c r="CQ719" i="33" s="1"/>
  <c r="AI718" i="33"/>
  <c r="AI719" i="33" s="1"/>
  <c r="AP718" i="33"/>
  <c r="AP719" i="33" s="1"/>
  <c r="AX718" i="33"/>
  <c r="AX719" i="33" s="1"/>
  <c r="AG718" i="33"/>
  <c r="AG719" i="33" s="1"/>
  <c r="CA718" i="33"/>
  <c r="CA719" i="33" s="1"/>
  <c r="BH718" i="33"/>
  <c r="BH719" i="33" s="1"/>
  <c r="S718" i="33"/>
  <c r="S719" i="33" s="1"/>
  <c r="T718" i="33"/>
  <c r="T719" i="33" s="1"/>
  <c r="AO718" i="33"/>
  <c r="AO719" i="33" s="1"/>
  <c r="CI718" i="33"/>
  <c r="CI719" i="33" s="1"/>
  <c r="CN718" i="33"/>
  <c r="CN719" i="33" s="1"/>
  <c r="BY718" i="33"/>
  <c r="BY719" i="33" s="1"/>
  <c r="BT718" i="33"/>
  <c r="BT719" i="33" s="1"/>
  <c r="AR718" i="33"/>
  <c r="AR719" i="33" s="1"/>
  <c r="CS718" i="33"/>
  <c r="CS719" i="33" s="1"/>
  <c r="AL718" i="33"/>
  <c r="AL719" i="33" s="1"/>
  <c r="AK718" i="33"/>
  <c r="AK719" i="33" s="1"/>
  <c r="CE718" i="33"/>
  <c r="CE719" i="33" s="1"/>
  <c r="BX718" i="33"/>
  <c r="BX719" i="33" s="1"/>
  <c r="W718" i="33"/>
  <c r="W719" i="33" s="1"/>
  <c r="AJ718" i="33"/>
  <c r="AJ719" i="33" s="1"/>
  <c r="AS718" i="33"/>
  <c r="AS719" i="33" s="1"/>
  <c r="CM718" i="33"/>
  <c r="CM719" i="33" s="1"/>
  <c r="AD718" i="33"/>
  <c r="AD719" i="33" s="1"/>
  <c r="CP718" i="33"/>
  <c r="CP719" i="33" s="1"/>
  <c r="AU718" i="33"/>
  <c r="AU719" i="33" s="1"/>
  <c r="BV718" i="33"/>
  <c r="BV719" i="33" s="1"/>
  <c r="BQ718" i="33"/>
  <c r="BQ719" i="33" s="1"/>
  <c r="BD718" i="33"/>
  <c r="BD719" i="33" s="1"/>
  <c r="CD718" i="33"/>
  <c r="CD719" i="33" s="1"/>
  <c r="BU718" i="33"/>
  <c r="BU719" i="33" s="1"/>
  <c r="BR718" i="33"/>
  <c r="BR719" i="33" s="1"/>
  <c r="AA718" i="33"/>
  <c r="AA719" i="33" s="1"/>
  <c r="AZ718" i="33"/>
  <c r="AZ719" i="33" s="1"/>
  <c r="BN718" i="33"/>
  <c r="BN719" i="33" s="1"/>
  <c r="V718" i="33"/>
  <c r="V719" i="33" s="1"/>
  <c r="BM718" i="33"/>
  <c r="BM719" i="33" s="1"/>
  <c r="AV718" i="33"/>
  <c r="AV719" i="33" s="1"/>
  <c r="R718" i="33"/>
  <c r="R719" i="33" s="1"/>
  <c r="AY718" i="33"/>
  <c r="AY719" i="33" s="1"/>
  <c r="BB718" i="33"/>
  <c r="BB719" i="33" s="1"/>
  <c r="BC718" i="33"/>
  <c r="BC719" i="33" s="1"/>
  <c r="BL718" i="33"/>
  <c r="BL719" i="33" s="1"/>
  <c r="AH718" i="33"/>
  <c r="AH719" i="33" s="1"/>
  <c r="BG718" i="33"/>
  <c r="BG719" i="33" s="1"/>
  <c r="CH718" i="33"/>
  <c r="CH719" i="33" s="1"/>
  <c r="CB718" i="33"/>
  <c r="CB719" i="33" s="1"/>
  <c r="BO718" i="33"/>
  <c r="BO719" i="33" s="1"/>
  <c r="Y718" i="33"/>
  <c r="Y719" i="33" s="1"/>
  <c r="AB718" i="33"/>
  <c r="AB719" i="33" s="1"/>
  <c r="Z718" i="33"/>
  <c r="Z719" i="33" s="1"/>
  <c r="CR718" i="33"/>
  <c r="CR719" i="33" s="1"/>
  <c r="BP718" i="33"/>
  <c r="BP719" i="33" s="1"/>
  <c r="X718" i="33"/>
  <c r="X719" i="33" s="1"/>
  <c r="BE718" i="33"/>
  <c r="BE719" i="33" s="1"/>
  <c r="BZ718" i="33"/>
  <c r="BZ719" i="33" s="1"/>
  <c r="Q718" i="33"/>
  <c r="O718" i="33" l="1"/>
  <c r="Q719" i="33"/>
  <c r="O719" i="33" l="1"/>
  <c r="Q720" i="33" s="1"/>
  <c r="AN720" i="33" l="1"/>
  <c r="CF720" i="33"/>
  <c r="AM720" i="33"/>
  <c r="CL720" i="33"/>
  <c r="CG720" i="33"/>
  <c r="BF720" i="33"/>
  <c r="CK720" i="33"/>
  <c r="AC720" i="33"/>
  <c r="CJ720" i="33"/>
  <c r="U720" i="33"/>
  <c r="BS720" i="33"/>
  <c r="AE720" i="33"/>
  <c r="CC720" i="33"/>
  <c r="AT720" i="33"/>
  <c r="BA720" i="33"/>
  <c r="BJ720" i="33"/>
  <c r="AQ720" i="33"/>
  <c r="BK720" i="33"/>
  <c r="AF720" i="33"/>
  <c r="AW720" i="33"/>
  <c r="CO720" i="33"/>
  <c r="BI720" i="33"/>
  <c r="AR720" i="33"/>
  <c r="BN720" i="33"/>
  <c r="BM720" i="33"/>
  <c r="AA720" i="33"/>
  <c r="CA720" i="33"/>
  <c r="BR720" i="33"/>
  <c r="W720" i="33"/>
  <c r="BU720" i="33"/>
  <c r="X720" i="33"/>
  <c r="BY720" i="33"/>
  <c r="T720" i="33"/>
  <c r="BQ720" i="33"/>
  <c r="BZ720" i="33"/>
  <c r="AV720" i="33"/>
  <c r="CQ720" i="33"/>
  <c r="CD720" i="33"/>
  <c r="BH720" i="33"/>
  <c r="Z720" i="33"/>
  <c r="Y720" i="33"/>
  <c r="AJ720" i="33"/>
  <c r="BG720" i="33"/>
  <c r="BV720" i="33"/>
  <c r="AP720" i="33"/>
  <c r="CP720" i="33"/>
  <c r="AH720" i="33"/>
  <c r="AD720" i="33"/>
  <c r="BP720" i="33"/>
  <c r="CM720" i="33"/>
  <c r="AB720" i="33"/>
  <c r="CN720" i="33"/>
  <c r="CR720" i="33"/>
  <c r="S720" i="33"/>
  <c r="BC720" i="33"/>
  <c r="AI720" i="33"/>
  <c r="CE720" i="33"/>
  <c r="CI720" i="33"/>
  <c r="BO720" i="33"/>
  <c r="BT720" i="33"/>
  <c r="BX720" i="33"/>
  <c r="V720" i="33"/>
  <c r="AK720" i="33"/>
  <c r="AG720" i="33"/>
  <c r="AL720" i="33"/>
  <c r="CS720" i="33"/>
  <c r="AO720" i="33"/>
  <c r="AU720" i="33"/>
  <c r="AX720" i="33"/>
  <c r="AZ720" i="33"/>
  <c r="CH720" i="33"/>
  <c r="BE720" i="33"/>
  <c r="CB720" i="33"/>
  <c r="BL720" i="33"/>
  <c r="AS720" i="33"/>
  <c r="BB720" i="33"/>
  <c r="BD720" i="33"/>
  <c r="AY720" i="33"/>
  <c r="BW720" i="33"/>
  <c r="R720" i="33"/>
  <c r="O720" i="33" l="1"/>
  <c r="L718" i="33"/>
  <c r="L719" i="33"/>
  <c r="L721" i="33"/>
  <c r="M720" i="33"/>
  <c r="L720" i="33"/>
  <c r="M718" i="33" l="1"/>
  <c r="F718" i="33" s="1"/>
  <c r="E718" i="33" l="1"/>
  <c r="D718" i="33"/>
  <c r="H723" i="33" l="1"/>
  <c r="H724" i="33" s="1"/>
  <c r="K723" i="33" l="1"/>
  <c r="B730" i="33" s="1"/>
  <c r="R672" i="33"/>
  <c r="H741" i="33"/>
  <c r="H742" i="33" s="1"/>
  <c r="H743" i="33" s="1"/>
  <c r="H744" i="33" s="1"/>
  <c r="G23" i="33"/>
  <c r="R673" i="33"/>
  <c r="H725" i="33"/>
  <c r="K724" i="33"/>
  <c r="B731" i="33" s="1"/>
  <c r="E741" i="33" l="1"/>
  <c r="C24" i="33"/>
  <c r="I737" i="33"/>
  <c r="B24" i="33"/>
  <c r="I736" i="33"/>
  <c r="R674" i="33"/>
  <c r="H726" i="33"/>
  <c r="K725" i="33"/>
  <c r="R675" i="33" l="1"/>
  <c r="K726" i="33"/>
  <c r="BS723" i="33" s="1"/>
  <c r="BS724" i="33" s="1"/>
  <c r="I741" i="33"/>
  <c r="I742" i="33"/>
  <c r="B732" i="33"/>
  <c r="AG723" i="33" l="1"/>
  <c r="AG724" i="33" s="1"/>
  <c r="R723" i="33"/>
  <c r="R724" i="33" s="1"/>
  <c r="B733" i="33"/>
  <c r="AH730" i="33" s="1"/>
  <c r="AH731" i="33" s="1"/>
  <c r="AP723" i="33"/>
  <c r="AP724" i="33" s="1"/>
  <c r="AW723" i="33"/>
  <c r="AW724" i="33" s="1"/>
  <c r="BU723" i="33"/>
  <c r="BU724" i="33" s="1"/>
  <c r="BQ723" i="33"/>
  <c r="BQ724" i="33" s="1"/>
  <c r="CC723" i="33"/>
  <c r="CC724" i="33" s="1"/>
  <c r="CP723" i="33"/>
  <c r="CP724" i="33" s="1"/>
  <c r="CR723" i="33"/>
  <c r="CR724" i="33" s="1"/>
  <c r="CD723" i="33"/>
  <c r="CD724" i="33" s="1"/>
  <c r="Q723" i="33"/>
  <c r="AI723" i="33"/>
  <c r="AI724" i="33" s="1"/>
  <c r="BF723" i="33"/>
  <c r="BF724" i="33" s="1"/>
  <c r="BC723" i="33"/>
  <c r="BC724" i="33" s="1"/>
  <c r="AJ723" i="33"/>
  <c r="AJ724" i="33" s="1"/>
  <c r="AU723" i="33"/>
  <c r="AU724" i="33" s="1"/>
  <c r="BA723" i="33"/>
  <c r="BA724" i="33" s="1"/>
  <c r="BB723" i="33"/>
  <c r="BB724" i="33" s="1"/>
  <c r="AA723" i="33"/>
  <c r="AA724" i="33" s="1"/>
  <c r="X723" i="33"/>
  <c r="X724" i="33" s="1"/>
  <c r="BD723" i="33"/>
  <c r="BD724" i="33" s="1"/>
  <c r="BZ723" i="33"/>
  <c r="BZ724" i="33" s="1"/>
  <c r="BM723" i="33"/>
  <c r="BM724" i="33" s="1"/>
  <c r="BV723" i="33"/>
  <c r="BV724" i="33" s="1"/>
  <c r="CJ723" i="33"/>
  <c r="CJ724" i="33" s="1"/>
  <c r="U723" i="33"/>
  <c r="U724" i="33" s="1"/>
  <c r="AO723" i="33"/>
  <c r="AO724" i="33" s="1"/>
  <c r="AF723" i="33"/>
  <c r="AF724" i="33" s="1"/>
  <c r="CN723" i="33"/>
  <c r="CN724" i="33" s="1"/>
  <c r="CH723" i="33"/>
  <c r="CH724" i="33" s="1"/>
  <c r="AQ723" i="33"/>
  <c r="AQ724" i="33" s="1"/>
  <c r="AR723" i="33"/>
  <c r="AR724" i="33" s="1"/>
  <c r="BH723" i="33"/>
  <c r="BH724" i="33" s="1"/>
  <c r="AD723" i="33"/>
  <c r="AD724" i="33" s="1"/>
  <c r="Z723" i="33"/>
  <c r="Z724" i="33" s="1"/>
  <c r="S723" i="33"/>
  <c r="S724" i="33" s="1"/>
  <c r="BI723" i="33"/>
  <c r="BI724" i="33" s="1"/>
  <c r="T723" i="33"/>
  <c r="T724" i="33" s="1"/>
  <c r="AC723" i="33"/>
  <c r="AC724" i="33" s="1"/>
  <c r="BN723" i="33"/>
  <c r="BN724" i="33" s="1"/>
  <c r="BR723" i="33"/>
  <c r="BR724" i="33" s="1"/>
  <c r="AT723" i="33"/>
  <c r="AT724" i="33" s="1"/>
  <c r="AS723" i="33"/>
  <c r="AS724" i="33" s="1"/>
  <c r="AK723" i="33"/>
  <c r="AK724" i="33" s="1"/>
  <c r="BP723" i="33"/>
  <c r="BP724" i="33" s="1"/>
  <c r="Y723" i="33"/>
  <c r="Y724" i="33" s="1"/>
  <c r="CI723" i="33"/>
  <c r="CI724" i="33" s="1"/>
  <c r="AZ723" i="33"/>
  <c r="AZ724" i="33" s="1"/>
  <c r="CF723" i="33"/>
  <c r="CF724" i="33" s="1"/>
  <c r="BG723" i="33"/>
  <c r="BG724" i="33" s="1"/>
  <c r="AX723" i="33"/>
  <c r="AX724" i="33" s="1"/>
  <c r="BW723" i="33"/>
  <c r="BW724" i="33" s="1"/>
  <c r="V723" i="33"/>
  <c r="V724" i="33" s="1"/>
  <c r="AY723" i="33"/>
  <c r="AY724" i="33" s="1"/>
  <c r="AB723" i="33"/>
  <c r="AB724" i="33" s="1"/>
  <c r="CL723" i="33"/>
  <c r="CL724" i="33" s="1"/>
  <c r="AM723" i="33"/>
  <c r="AM724" i="33" s="1"/>
  <c r="AL723" i="33"/>
  <c r="AL724" i="33" s="1"/>
  <c r="CQ723" i="33"/>
  <c r="CQ724" i="33" s="1"/>
  <c r="BT723" i="33"/>
  <c r="BT724" i="33" s="1"/>
  <c r="BL723" i="33"/>
  <c r="BL724" i="33" s="1"/>
  <c r="BJ723" i="33"/>
  <c r="BJ724" i="33" s="1"/>
  <c r="CM723" i="33"/>
  <c r="CM724" i="33" s="1"/>
  <c r="AE723" i="33"/>
  <c r="AE724" i="33" s="1"/>
  <c r="AN723" i="33"/>
  <c r="AN724" i="33" s="1"/>
  <c r="I738" i="33"/>
  <c r="D24" i="33"/>
  <c r="AJ730" i="33"/>
  <c r="AJ731" i="33" s="1"/>
  <c r="CV730" i="33"/>
  <c r="CV731" i="33" s="1"/>
  <c r="CG730" i="33"/>
  <c r="CG731" i="33" s="1"/>
  <c r="BR730" i="33"/>
  <c r="BR731" i="33" s="1"/>
  <c r="AO730" i="33"/>
  <c r="AO731" i="33" s="1"/>
  <c r="DA730" i="33"/>
  <c r="DA731" i="33" s="1"/>
  <c r="BV730" i="33"/>
  <c r="BV731" i="33" s="1"/>
  <c r="CA730" i="33"/>
  <c r="CA731" i="33" s="1"/>
  <c r="CY730" i="33"/>
  <c r="CY731" i="33" s="1"/>
  <c r="BK730" i="33"/>
  <c r="BK731" i="33" s="1"/>
  <c r="CX730" i="33"/>
  <c r="CX731" i="33" s="1"/>
  <c r="CT730" i="33"/>
  <c r="CT731" i="33" s="1"/>
  <c r="BW730" i="33"/>
  <c r="BW731" i="33" s="1"/>
  <c r="CM730" i="33"/>
  <c r="CM731" i="33" s="1"/>
  <c r="BY730" i="33"/>
  <c r="BY731" i="33" s="1"/>
  <c r="BF730" i="33"/>
  <c r="BF731" i="33" s="1"/>
  <c r="AV730" i="33"/>
  <c r="AV731" i="33" s="1"/>
  <c r="AR730" i="33"/>
  <c r="AR731" i="33" s="1"/>
  <c r="DD730" i="33"/>
  <c r="DD731" i="33" s="1"/>
  <c r="CO730" i="33"/>
  <c r="CO731" i="33" s="1"/>
  <c r="AW730" i="33"/>
  <c r="AW731" i="33" s="1"/>
  <c r="AN730" i="33"/>
  <c r="AN731" i="33" s="1"/>
  <c r="CL730" i="33"/>
  <c r="CL731" i="33" s="1"/>
  <c r="AX730" i="33"/>
  <c r="AX731" i="33" s="1"/>
  <c r="AI730" i="33"/>
  <c r="AI731" i="33" s="1"/>
  <c r="AY730" i="33"/>
  <c r="AY731" i="33" s="1"/>
  <c r="CB730" i="33"/>
  <c r="CB731" i="33" s="1"/>
  <c r="BG730" i="33"/>
  <c r="BG731" i="33" s="1"/>
  <c r="BI730" i="33"/>
  <c r="BI731" i="33" s="1"/>
  <c r="CZ730" i="33"/>
  <c r="CZ731" i="33" s="1"/>
  <c r="CF730" i="33"/>
  <c r="CF731" i="33" s="1"/>
  <c r="CK730" i="33"/>
  <c r="CK731" i="33" s="1"/>
  <c r="AM730" i="33"/>
  <c r="AM731" i="33" s="1"/>
  <c r="AG730" i="33"/>
  <c r="AG731" i="33" s="1"/>
  <c r="AZ730" i="33"/>
  <c r="AZ731" i="33" s="1"/>
  <c r="AK730" i="33"/>
  <c r="AK731" i="33" s="1"/>
  <c r="CW730" i="33"/>
  <c r="CW731" i="33" s="1"/>
  <c r="CH730" i="33"/>
  <c r="CH731" i="33" s="1"/>
  <c r="BE730" i="33"/>
  <c r="BE731" i="33" s="1"/>
  <c r="BD730" i="33"/>
  <c r="BD731" i="33" s="1"/>
  <c r="DB730" i="33"/>
  <c r="DB731" i="33" s="1"/>
  <c r="BO730" i="33"/>
  <c r="BO731" i="33" s="1"/>
  <c r="CE730" i="33"/>
  <c r="CE731" i="33" s="1"/>
  <c r="CQ730" i="33"/>
  <c r="CQ731" i="33" s="1"/>
  <c r="BP730" i="33"/>
  <c r="BP731" i="33" s="1"/>
  <c r="BU730" i="33"/>
  <c r="BU731" i="33" s="1"/>
  <c r="AU730" i="33"/>
  <c r="AU731" i="33" s="1"/>
  <c r="BX730" i="33"/>
  <c r="BX731" i="33" s="1"/>
  <c r="DG730" i="33"/>
  <c r="DG731" i="33" s="1"/>
  <c r="BQ730" i="33"/>
  <c r="BQ731" i="33" s="1"/>
  <c r="AP730" i="33"/>
  <c r="AP731" i="33" s="1"/>
  <c r="AE730" i="33"/>
  <c r="BJ730" i="33"/>
  <c r="BJ731" i="33" s="1"/>
  <c r="DC730" i="33"/>
  <c r="DC731" i="33" s="1"/>
  <c r="BH730" i="33"/>
  <c r="BH731" i="33" s="1"/>
  <c r="DE730" i="33"/>
  <c r="DE731" i="33" s="1"/>
  <c r="CP730" i="33"/>
  <c r="CP731" i="33" s="1"/>
  <c r="BM730" i="33"/>
  <c r="BM731" i="33" s="1"/>
  <c r="BT730" i="33"/>
  <c r="BT731" i="33" s="1"/>
  <c r="AQ730" i="33"/>
  <c r="AQ731" i="33" s="1"/>
  <c r="CD730" i="33"/>
  <c r="CD731" i="33" s="1"/>
  <c r="CU730" i="33"/>
  <c r="CU731" i="33" s="1"/>
  <c r="BA730" i="33"/>
  <c r="BA731" i="33" s="1"/>
  <c r="CJ730" i="33"/>
  <c r="CJ731" i="33" s="1"/>
  <c r="CI730" i="33"/>
  <c r="CI731" i="33" s="1"/>
  <c r="DF730" i="33"/>
  <c r="DF731" i="33" s="1"/>
  <c r="AF730" i="33"/>
  <c r="AF731" i="33" s="1"/>
  <c r="BL730" i="33"/>
  <c r="BL731" i="33" s="1"/>
  <c r="CN730" i="33"/>
  <c r="CN731" i="33" s="1"/>
  <c r="BS730" i="33"/>
  <c r="BS731" i="33" s="1"/>
  <c r="CS723" i="33"/>
  <c r="CS724" i="33" s="1"/>
  <c r="I746" i="33"/>
  <c r="CE723" i="33"/>
  <c r="CE724" i="33" s="1"/>
  <c r="BK723" i="33"/>
  <c r="BK724" i="33" s="1"/>
  <c r="BY723" i="33"/>
  <c r="BY724" i="33" s="1"/>
  <c r="CK723" i="33"/>
  <c r="CK724" i="33" s="1"/>
  <c r="BO723" i="33"/>
  <c r="BO724" i="33" s="1"/>
  <c r="CA723" i="33"/>
  <c r="CA724" i="33" s="1"/>
  <c r="BX723" i="33"/>
  <c r="BX724" i="33" s="1"/>
  <c r="AH723" i="33"/>
  <c r="AH724" i="33" s="1"/>
  <c r="W723" i="33"/>
  <c r="W724" i="33" s="1"/>
  <c r="I747" i="33"/>
  <c r="BE723" i="33"/>
  <c r="BE724" i="33" s="1"/>
  <c r="CB723" i="33"/>
  <c r="CB724" i="33" s="1"/>
  <c r="CO723" i="33"/>
  <c r="CO724" i="33" s="1"/>
  <c r="AV723" i="33"/>
  <c r="AV724" i="33" s="1"/>
  <c r="CG723" i="33"/>
  <c r="CG724" i="33" s="1"/>
  <c r="AT730" i="33" l="1"/>
  <c r="AT731" i="33" s="1"/>
  <c r="CS730" i="33"/>
  <c r="CS731" i="33" s="1"/>
  <c r="BC730" i="33"/>
  <c r="BC731" i="33" s="1"/>
  <c r="AS730" i="33"/>
  <c r="AS731" i="33" s="1"/>
  <c r="CC730" i="33"/>
  <c r="CC731" i="33" s="1"/>
  <c r="BN730" i="33"/>
  <c r="BN731" i="33" s="1"/>
  <c r="CR730" i="33"/>
  <c r="CR731" i="33" s="1"/>
  <c r="AL730" i="33"/>
  <c r="AL731" i="33" s="1"/>
  <c r="BZ730" i="33"/>
  <c r="BZ731" i="33" s="1"/>
  <c r="BB730" i="33"/>
  <c r="BB731" i="33" s="1"/>
  <c r="I751" i="33"/>
  <c r="I743" i="33"/>
  <c r="I752" i="33"/>
  <c r="O723" i="33"/>
  <c r="Q724" i="33"/>
  <c r="I739" i="33"/>
  <c r="E24" i="33"/>
  <c r="AE731" i="33"/>
  <c r="AC730" i="33" l="1"/>
  <c r="O724" i="33"/>
  <c r="I748" i="33"/>
  <c r="I756" i="33"/>
  <c r="I744" i="33"/>
  <c r="I757" i="33"/>
  <c r="AC731" i="33"/>
  <c r="BQ732" i="33" l="1"/>
  <c r="CU732" i="33"/>
  <c r="BV732" i="33"/>
  <c r="AW732" i="33"/>
  <c r="AM732" i="33"/>
  <c r="CW732" i="33"/>
  <c r="BZ732" i="33"/>
  <c r="BU732" i="33"/>
  <c r="BM732" i="33"/>
  <c r="AL732" i="33"/>
  <c r="BR732" i="33"/>
  <c r="AP732" i="33"/>
  <c r="DA732" i="33"/>
  <c r="CO732" i="33"/>
  <c r="CC732" i="33"/>
  <c r="BY732" i="33"/>
  <c r="BW732" i="33"/>
  <c r="AH732" i="33"/>
  <c r="CI732" i="33"/>
  <c r="BT732" i="33"/>
  <c r="AN732" i="33"/>
  <c r="CS732" i="33"/>
  <c r="BH732" i="33"/>
  <c r="CP732" i="33"/>
  <c r="AY732" i="33"/>
  <c r="BK732" i="33"/>
  <c r="BA732" i="33"/>
  <c r="BE732" i="33"/>
  <c r="CZ732" i="33"/>
  <c r="AI732" i="33"/>
  <c r="BS732" i="33"/>
  <c r="CB732" i="33"/>
  <c r="DC732" i="33"/>
  <c r="CE732" i="33"/>
  <c r="CT732" i="33"/>
  <c r="AO732" i="33"/>
  <c r="DF732" i="33"/>
  <c r="BD732" i="33"/>
  <c r="BN732" i="33"/>
  <c r="CY732" i="33"/>
  <c r="CX732" i="33"/>
  <c r="CR732" i="33"/>
  <c r="BX732" i="33"/>
  <c r="BI732" i="33"/>
  <c r="DD732" i="33"/>
  <c r="AZ732" i="33"/>
  <c r="CK732" i="33"/>
  <c r="CG732" i="33"/>
  <c r="BP732" i="33"/>
  <c r="DE732" i="33"/>
  <c r="CH732" i="33"/>
  <c r="BF732" i="33"/>
  <c r="CD732" i="33"/>
  <c r="AR732" i="33"/>
  <c r="BG732" i="33"/>
  <c r="AJ732" i="33"/>
  <c r="CM732" i="33"/>
  <c r="AU732" i="33"/>
  <c r="BC732" i="33"/>
  <c r="AK732" i="33"/>
  <c r="AV732" i="33"/>
  <c r="CN732" i="33"/>
  <c r="BJ732" i="33"/>
  <c r="AS732" i="33"/>
  <c r="CQ732" i="33"/>
  <c r="BB732" i="33"/>
  <c r="DB732" i="33"/>
  <c r="CV732" i="33"/>
  <c r="BL732" i="33"/>
  <c r="AT732" i="33"/>
  <c r="CA732" i="33"/>
  <c r="AG732" i="33"/>
  <c r="CF732" i="33"/>
  <c r="BO732" i="33"/>
  <c r="CL732" i="33"/>
  <c r="AF732" i="33"/>
  <c r="CJ732" i="33"/>
  <c r="AX732" i="33"/>
  <c r="AQ732" i="33"/>
  <c r="DG732" i="33"/>
  <c r="I749" i="33"/>
  <c r="I761" i="33"/>
  <c r="AE732" i="33"/>
  <c r="R725" i="33"/>
  <c r="BS725" i="33"/>
  <c r="AG725" i="33"/>
  <c r="CO725" i="33"/>
  <c r="BC725" i="33"/>
  <c r="X725" i="33"/>
  <c r="CB725" i="33"/>
  <c r="BI725" i="33"/>
  <c r="AS725" i="33"/>
  <c r="AJ725" i="33"/>
  <c r="CF725" i="33"/>
  <c r="AY725" i="33"/>
  <c r="CR725" i="33"/>
  <c r="CL725" i="33"/>
  <c r="U725" i="33"/>
  <c r="W725" i="33"/>
  <c r="CQ725" i="33"/>
  <c r="BP725" i="33"/>
  <c r="BB725" i="33"/>
  <c r="AV725" i="33"/>
  <c r="AB725" i="33"/>
  <c r="AK725" i="33"/>
  <c r="CD725" i="33"/>
  <c r="BH725" i="33"/>
  <c r="CJ725" i="33"/>
  <c r="AE725" i="33"/>
  <c r="AI725" i="33"/>
  <c r="BT725" i="33"/>
  <c r="BU725" i="33"/>
  <c r="Z725" i="33"/>
  <c r="BF725" i="33"/>
  <c r="AT725" i="33"/>
  <c r="BM725" i="33"/>
  <c r="BW725" i="33"/>
  <c r="CM725" i="33"/>
  <c r="AZ725" i="33"/>
  <c r="AC725" i="33"/>
  <c r="BX725" i="33"/>
  <c r="BV725" i="33"/>
  <c r="CK725" i="33"/>
  <c r="AP725" i="33"/>
  <c r="V725" i="33"/>
  <c r="AF725" i="33"/>
  <c r="BL725" i="33"/>
  <c r="AW725" i="33"/>
  <c r="T725" i="33"/>
  <c r="BK725" i="33"/>
  <c r="AO725" i="33"/>
  <c r="CI725" i="33"/>
  <c r="CG725" i="33"/>
  <c r="AD725" i="33"/>
  <c r="BE725" i="33"/>
  <c r="BD725" i="33"/>
  <c r="AX725" i="33"/>
  <c r="CS725" i="33"/>
  <c r="BR725" i="33"/>
  <c r="CN725" i="33"/>
  <c r="AQ725" i="33"/>
  <c r="S725" i="33"/>
  <c r="AR725" i="33"/>
  <c r="BG725" i="33"/>
  <c r="BA725" i="33"/>
  <c r="CC725" i="33"/>
  <c r="AL725" i="33"/>
  <c r="CA725" i="33"/>
  <c r="BQ725" i="33"/>
  <c r="AA725" i="33"/>
  <c r="AU725" i="33"/>
  <c r="AH725" i="33"/>
  <c r="BN725" i="33"/>
  <c r="CE725" i="33"/>
  <c r="CP725" i="33"/>
  <c r="AN725" i="33"/>
  <c r="BZ725" i="33"/>
  <c r="BY725" i="33"/>
  <c r="BJ725" i="33"/>
  <c r="AM725" i="33"/>
  <c r="CH725" i="33"/>
  <c r="BO725" i="33"/>
  <c r="Y725" i="33"/>
  <c r="I753" i="33"/>
  <c r="I762" i="33"/>
  <c r="Q725" i="33"/>
  <c r="I766" i="33" l="1"/>
  <c r="I758" i="33"/>
  <c r="I767" i="33"/>
  <c r="M725" i="33"/>
  <c r="O725" i="33"/>
  <c r="L725" i="33"/>
  <c r="P674" i="33" s="1"/>
  <c r="T674" i="33" s="1"/>
  <c r="L723" i="33"/>
  <c r="L726" i="33"/>
  <c r="P675" i="33" s="1"/>
  <c r="T675" i="33" s="1"/>
  <c r="L724" i="33"/>
  <c r="P673" i="33" s="1"/>
  <c r="T673" i="33" s="1"/>
  <c r="I754" i="33"/>
  <c r="AC732" i="33"/>
  <c r="F732" i="33"/>
  <c r="D733" i="33"/>
  <c r="L739" i="33" s="1"/>
  <c r="D731" i="33"/>
  <c r="L737" i="33" s="1"/>
  <c r="D732" i="33"/>
  <c r="L738" i="33" s="1"/>
  <c r="D730" i="33"/>
  <c r="L736" i="33" l="1"/>
  <c r="F730" i="33"/>
  <c r="H24" i="33" s="1"/>
  <c r="I763" i="33"/>
  <c r="F24" i="33"/>
  <c r="M738" i="33"/>
  <c r="I772" i="33"/>
  <c r="P672" i="33"/>
  <c r="T672" i="33" s="1"/>
  <c r="M723" i="33"/>
  <c r="I771" i="33"/>
  <c r="I759" i="33"/>
  <c r="I777" i="33" l="1"/>
  <c r="I768" i="33"/>
  <c r="I776" i="33"/>
  <c r="I764" i="33"/>
  <c r="F723" i="33"/>
  <c r="E723" i="33"/>
  <c r="D723" i="33"/>
  <c r="V672" i="33" a="1"/>
  <c r="I769" i="33" l="1"/>
  <c r="I781" i="33"/>
  <c r="I773" i="33"/>
  <c r="V672" i="33"/>
  <c r="V675" i="33"/>
  <c r="V674" i="33"/>
  <c r="V673" i="33"/>
  <c r="I782" i="33"/>
  <c r="X672" i="33" l="1" a="1"/>
  <c r="Y674" i="33" s="1"/>
  <c r="I732" i="33" s="1"/>
  <c r="I778" i="33"/>
  <c r="I774" i="33"/>
  <c r="X674" i="33" l="1"/>
  <c r="H732" i="33" s="1"/>
  <c r="Y673" i="33"/>
  <c r="I731" i="33" s="1"/>
  <c r="Z673" i="33"/>
  <c r="J731" i="33" s="1"/>
  <c r="Y672" i="33"/>
  <c r="I730" i="33" s="1"/>
  <c r="X673" i="33"/>
  <c r="H731" i="33" s="1"/>
  <c r="AA675" i="33"/>
  <c r="K733" i="33" s="1"/>
  <c r="X672" i="33"/>
  <c r="H730" i="33" s="1"/>
  <c r="AA674" i="33"/>
  <c r="K732" i="33" s="1"/>
  <c r="X675" i="33"/>
  <c r="H733" i="33" s="1"/>
  <c r="AA673" i="33"/>
  <c r="K731" i="33" s="1"/>
  <c r="Z675" i="33"/>
  <c r="J733" i="33" s="1"/>
  <c r="AA672" i="33"/>
  <c r="K730" i="33" s="1"/>
  <c r="Z672" i="33"/>
  <c r="J730" i="33" s="1"/>
  <c r="Y675" i="33"/>
  <c r="I733" i="33" s="1"/>
  <c r="Z674" i="33"/>
  <c r="J732" i="33" s="1"/>
  <c r="I779" i="33"/>
  <c r="I783" i="33"/>
  <c r="M730" i="33" l="1" a="1"/>
  <c r="M731" i="33" s="1"/>
  <c r="I784" i="33"/>
  <c r="M733" i="33" l="1"/>
  <c r="M730" i="33"/>
  <c r="M732" i="33"/>
  <c r="N733" i="33" l="1"/>
  <c r="N732" i="33"/>
  <c r="N731" i="33"/>
  <c r="N730" i="33"/>
  <c r="J736" i="33" l="1"/>
  <c r="K736" i="33" s="1"/>
  <c r="J739" i="33"/>
  <c r="J744" i="33" s="1"/>
  <c r="J738" i="33"/>
  <c r="K738" i="33" s="1"/>
  <c r="J737" i="33"/>
  <c r="J742" i="33" s="1"/>
  <c r="J741" i="33" l="1"/>
  <c r="K739" i="33"/>
  <c r="M736" i="33"/>
  <c r="J743" i="33"/>
  <c r="K737" i="33"/>
  <c r="J746" i="33"/>
  <c r="K741" i="33"/>
  <c r="J749" i="33"/>
  <c r="K744" i="33"/>
  <c r="J748" i="33"/>
  <c r="K743" i="33"/>
  <c r="J747" i="33"/>
  <c r="K742" i="33"/>
  <c r="J752" i="33" l="1"/>
  <c r="J753" i="33"/>
  <c r="T741" i="33"/>
  <c r="T742" i="33" s="1"/>
  <c r="AB741" i="33"/>
  <c r="AB742" i="33" s="1"/>
  <c r="AJ741" i="33"/>
  <c r="AJ742" i="33" s="1"/>
  <c r="AR741" i="33"/>
  <c r="AR742" i="33" s="1"/>
  <c r="AZ741" i="33"/>
  <c r="AZ742" i="33" s="1"/>
  <c r="BH741" i="33"/>
  <c r="BH742" i="33" s="1"/>
  <c r="BP741" i="33"/>
  <c r="BP742" i="33" s="1"/>
  <c r="BX741" i="33"/>
  <c r="BX742" i="33" s="1"/>
  <c r="CF741" i="33"/>
  <c r="CF742" i="33" s="1"/>
  <c r="CN741" i="33"/>
  <c r="CN742" i="33" s="1"/>
  <c r="U741" i="33"/>
  <c r="U742" i="33" s="1"/>
  <c r="AC741" i="33"/>
  <c r="AC742" i="33" s="1"/>
  <c r="AK741" i="33"/>
  <c r="AK742" i="33" s="1"/>
  <c r="AS741" i="33"/>
  <c r="AS742" i="33" s="1"/>
  <c r="BA741" i="33"/>
  <c r="BA742" i="33" s="1"/>
  <c r="BI741" i="33"/>
  <c r="BI742" i="33" s="1"/>
  <c r="BQ741" i="33"/>
  <c r="BQ742" i="33" s="1"/>
  <c r="BY741" i="33"/>
  <c r="BY742" i="33" s="1"/>
  <c r="CG741" i="33"/>
  <c r="CG742" i="33" s="1"/>
  <c r="CO741" i="33"/>
  <c r="CO742" i="33" s="1"/>
  <c r="V741" i="33"/>
  <c r="V742" i="33" s="1"/>
  <c r="AD741" i="33"/>
  <c r="AD742" i="33" s="1"/>
  <c r="AL741" i="33"/>
  <c r="AL742" i="33" s="1"/>
  <c r="AT741" i="33"/>
  <c r="AT742" i="33" s="1"/>
  <c r="BB741" i="33"/>
  <c r="BB742" i="33" s="1"/>
  <c r="BJ741" i="33"/>
  <c r="BJ742" i="33" s="1"/>
  <c r="BR741" i="33"/>
  <c r="BR742" i="33" s="1"/>
  <c r="BZ741" i="33"/>
  <c r="BZ742" i="33" s="1"/>
  <c r="CH741" i="33"/>
  <c r="CH742" i="33" s="1"/>
  <c r="CP741" i="33"/>
  <c r="CP742" i="33" s="1"/>
  <c r="Q741" i="33"/>
  <c r="Y741" i="33"/>
  <c r="Y742" i="33" s="1"/>
  <c r="AG741" i="33"/>
  <c r="AG742" i="33" s="1"/>
  <c r="AO741" i="33"/>
  <c r="AO742" i="33" s="1"/>
  <c r="AW741" i="33"/>
  <c r="AW742" i="33" s="1"/>
  <c r="BE741" i="33"/>
  <c r="BE742" i="33" s="1"/>
  <c r="BM741" i="33"/>
  <c r="BM742" i="33" s="1"/>
  <c r="BU741" i="33"/>
  <c r="BU742" i="33" s="1"/>
  <c r="CC741" i="33"/>
  <c r="CC742" i="33" s="1"/>
  <c r="CK741" i="33"/>
  <c r="CK742" i="33" s="1"/>
  <c r="CS741" i="33"/>
  <c r="CS742" i="33" s="1"/>
  <c r="X741" i="33"/>
  <c r="X742" i="33" s="1"/>
  <c r="AN741" i="33"/>
  <c r="AN742" i="33" s="1"/>
  <c r="BD741" i="33"/>
  <c r="BD742" i="33" s="1"/>
  <c r="BT741" i="33"/>
  <c r="BT742" i="33" s="1"/>
  <c r="CJ741" i="33"/>
  <c r="CJ742" i="33" s="1"/>
  <c r="Z741" i="33"/>
  <c r="Z742" i="33" s="1"/>
  <c r="AP741" i="33"/>
  <c r="AP742" i="33" s="1"/>
  <c r="BF741" i="33"/>
  <c r="BF742" i="33" s="1"/>
  <c r="BV741" i="33"/>
  <c r="BV742" i="33" s="1"/>
  <c r="CL741" i="33"/>
  <c r="CL742" i="33" s="1"/>
  <c r="R741" i="33"/>
  <c r="R742" i="33" s="1"/>
  <c r="AH741" i="33"/>
  <c r="AH742" i="33" s="1"/>
  <c r="AX741" i="33"/>
  <c r="AX742" i="33" s="1"/>
  <c r="BN741" i="33"/>
  <c r="BN742" i="33" s="1"/>
  <c r="CD741" i="33"/>
  <c r="CD742" i="33" s="1"/>
  <c r="AI741" i="33"/>
  <c r="AI742" i="33" s="1"/>
  <c r="BK741" i="33"/>
  <c r="BK742" i="33" s="1"/>
  <c r="CI741" i="33"/>
  <c r="CI742" i="33" s="1"/>
  <c r="AU741" i="33"/>
  <c r="AU742" i="33" s="1"/>
  <c r="AM741" i="33"/>
  <c r="AM742" i="33" s="1"/>
  <c r="BL741" i="33"/>
  <c r="BL742" i="33" s="1"/>
  <c r="CM741" i="33"/>
  <c r="CM742" i="33" s="1"/>
  <c r="BS741" i="33"/>
  <c r="BS742" i="33" s="1"/>
  <c r="AQ741" i="33"/>
  <c r="AQ742" i="33" s="1"/>
  <c r="BO741" i="33"/>
  <c r="BO742" i="33" s="1"/>
  <c r="CQ741" i="33"/>
  <c r="CQ742" i="33" s="1"/>
  <c r="S741" i="33"/>
  <c r="S742" i="33" s="1"/>
  <c r="CR741" i="33"/>
  <c r="CR742" i="33" s="1"/>
  <c r="AA741" i="33"/>
  <c r="AA742" i="33" s="1"/>
  <c r="AY741" i="33"/>
  <c r="AY742" i="33" s="1"/>
  <c r="CA741" i="33"/>
  <c r="CA742" i="33" s="1"/>
  <c r="AE741" i="33"/>
  <c r="AE742" i="33" s="1"/>
  <c r="BC741" i="33"/>
  <c r="BC742" i="33" s="1"/>
  <c r="CB741" i="33"/>
  <c r="CB742" i="33" s="1"/>
  <c r="W741" i="33"/>
  <c r="W742" i="33" s="1"/>
  <c r="AF741" i="33"/>
  <c r="AF742" i="33" s="1"/>
  <c r="CE741" i="33"/>
  <c r="CE742" i="33" s="1"/>
  <c r="AV741" i="33"/>
  <c r="AV742" i="33" s="1"/>
  <c r="BG741" i="33"/>
  <c r="BG742" i="33" s="1"/>
  <c r="BW741" i="33"/>
  <c r="BW742" i="33" s="1"/>
  <c r="J754" i="33"/>
  <c r="J751" i="33"/>
  <c r="O741" i="33" l="1"/>
  <c r="Q742" i="33"/>
  <c r="J758" i="33"/>
  <c r="J756" i="33"/>
  <c r="J759" i="33"/>
  <c r="J757" i="33"/>
  <c r="J761" i="33" l="1"/>
  <c r="J764" i="33"/>
  <c r="J763" i="33"/>
  <c r="O742" i="33"/>
  <c r="Q743" i="33" s="1"/>
  <c r="J762" i="33"/>
  <c r="J769" i="33" l="1"/>
  <c r="AU743" i="33"/>
  <c r="BF743" i="33"/>
  <c r="AT743" i="33"/>
  <c r="BC743" i="33"/>
  <c r="CM743" i="33"/>
  <c r="BP743" i="33"/>
  <c r="AW743" i="33"/>
  <c r="T743" i="33"/>
  <c r="AD743" i="33"/>
  <c r="BO743" i="33"/>
  <c r="AM743" i="33"/>
  <c r="BT743" i="33"/>
  <c r="CC743" i="33"/>
  <c r="W743" i="33"/>
  <c r="U743" i="33"/>
  <c r="BB743" i="33"/>
  <c r="BV743" i="33"/>
  <c r="BD743" i="33"/>
  <c r="AP743" i="33"/>
  <c r="CI743" i="33"/>
  <c r="BU743" i="33"/>
  <c r="BW743" i="33"/>
  <c r="BA743" i="33"/>
  <c r="CG743" i="33"/>
  <c r="BZ743" i="33"/>
  <c r="BQ743" i="33"/>
  <c r="BI743" i="33"/>
  <c r="X743" i="33"/>
  <c r="BN743" i="33"/>
  <c r="AJ743" i="33"/>
  <c r="CE743" i="33"/>
  <c r="AS743" i="33"/>
  <c r="AO743" i="33"/>
  <c r="AH743" i="33"/>
  <c r="BH743" i="33"/>
  <c r="AI743" i="33"/>
  <c r="BL743" i="33"/>
  <c r="BM743" i="33"/>
  <c r="BE743" i="33"/>
  <c r="AX743" i="33"/>
  <c r="AG743" i="33"/>
  <c r="BK743" i="33"/>
  <c r="BG743" i="33"/>
  <c r="CJ743" i="33"/>
  <c r="CF743" i="33"/>
  <c r="CK743" i="33"/>
  <c r="CO743" i="33"/>
  <c r="AF743" i="33"/>
  <c r="Y743" i="33"/>
  <c r="CQ743" i="33"/>
  <c r="CR743" i="33"/>
  <c r="CB743" i="33"/>
  <c r="CA743" i="33"/>
  <c r="BX743" i="33"/>
  <c r="AB743" i="33"/>
  <c r="Z743" i="33"/>
  <c r="AA743" i="33"/>
  <c r="CN743" i="33"/>
  <c r="AQ743" i="33"/>
  <c r="CD743" i="33"/>
  <c r="BJ743" i="33"/>
  <c r="V743" i="33"/>
  <c r="AV743" i="33"/>
  <c r="AE743" i="33"/>
  <c r="AK743" i="33"/>
  <c r="AY743" i="33"/>
  <c r="CS743" i="33"/>
  <c r="AZ743" i="33"/>
  <c r="AN743" i="33"/>
  <c r="BS743" i="33"/>
  <c r="S743" i="33"/>
  <c r="CH743" i="33"/>
  <c r="AR743" i="33"/>
  <c r="R743" i="33"/>
  <c r="AC743" i="33"/>
  <c r="BY743" i="33"/>
  <c r="AL743" i="33"/>
  <c r="CL743" i="33"/>
  <c r="BR743" i="33"/>
  <c r="CP743" i="33"/>
  <c r="J768" i="33"/>
  <c r="J767" i="33"/>
  <c r="J766" i="33"/>
  <c r="L741" i="33" l="1"/>
  <c r="O743" i="33"/>
  <c r="L744" i="33"/>
  <c r="J774" i="33"/>
  <c r="L743" i="33"/>
  <c r="J771" i="33"/>
  <c r="L742" i="33"/>
  <c r="M743" i="33"/>
  <c r="J772" i="33"/>
  <c r="J773" i="33"/>
  <c r="M741" i="33" l="1"/>
  <c r="F741" i="33" s="1"/>
  <c r="H746" i="33" s="1"/>
  <c r="J776" i="33"/>
  <c r="J778" i="33"/>
  <c r="J779" i="33"/>
  <c r="J777" i="33"/>
  <c r="J784" i="33" l="1"/>
  <c r="J783" i="33"/>
  <c r="J781" i="33"/>
  <c r="J782" i="33"/>
  <c r="H747" i="33"/>
  <c r="K746" i="33"/>
  <c r="H748" i="33" l="1"/>
  <c r="K747" i="33"/>
  <c r="H749" i="33" l="1"/>
  <c r="K749" i="33" s="1"/>
  <c r="K748" i="33"/>
  <c r="BC746" i="33" l="1"/>
  <c r="BC747" i="33" s="1"/>
  <c r="R746" i="33"/>
  <c r="R747" i="33" s="1"/>
  <c r="AD746" i="33"/>
  <c r="AD747" i="33" s="1"/>
  <c r="CM746" i="33"/>
  <c r="CM747" i="33" s="1"/>
  <c r="AQ746" i="33"/>
  <c r="AQ747" i="33" s="1"/>
  <c r="AW746" i="33"/>
  <c r="AW747" i="33" s="1"/>
  <c r="BS746" i="33"/>
  <c r="BS747" i="33" s="1"/>
  <c r="CK746" i="33"/>
  <c r="CK747" i="33" s="1"/>
  <c r="U746" i="33"/>
  <c r="U747" i="33" s="1"/>
  <c r="AM746" i="33"/>
  <c r="AM747" i="33" s="1"/>
  <c r="BD746" i="33"/>
  <c r="BD747" i="33" s="1"/>
  <c r="BY746" i="33"/>
  <c r="BY747" i="33" s="1"/>
  <c r="BV746" i="33"/>
  <c r="BV747" i="33" s="1"/>
  <c r="AV746" i="33"/>
  <c r="AV747" i="33" s="1"/>
  <c r="AL746" i="33"/>
  <c r="AL747" i="33" s="1"/>
  <c r="BA746" i="33"/>
  <c r="BA747" i="33" s="1"/>
  <c r="BR746" i="33"/>
  <c r="BR747" i="33" s="1"/>
  <c r="BZ746" i="33"/>
  <c r="BZ747" i="33" s="1"/>
  <c r="BG746" i="33"/>
  <c r="BG747" i="33" s="1"/>
  <c r="X746" i="33"/>
  <c r="X747" i="33" s="1"/>
  <c r="AU746" i="33"/>
  <c r="AU747" i="33" s="1"/>
  <c r="Y746" i="33"/>
  <c r="Y747" i="33" s="1"/>
  <c r="BL746" i="33"/>
  <c r="BL747" i="33" s="1"/>
  <c r="AY746" i="33"/>
  <c r="AY747" i="33" s="1"/>
  <c r="CR746" i="33"/>
  <c r="CR747" i="33" s="1"/>
  <c r="V746" i="33"/>
  <c r="V747" i="33" s="1"/>
  <c r="CH746" i="33"/>
  <c r="CH747" i="33" s="1"/>
  <c r="AT746" i="33"/>
  <c r="AT747" i="33" s="1"/>
  <c r="BE746" i="33"/>
  <c r="BE747" i="33" s="1"/>
  <c r="CG746" i="33"/>
  <c r="CG747" i="33" s="1"/>
  <c r="AX746" i="33"/>
  <c r="AX747" i="33" s="1"/>
  <c r="CN746" i="33"/>
  <c r="CN747" i="33" s="1"/>
  <c r="BB746" i="33"/>
  <c r="BB747" i="33" s="1"/>
  <c r="AA746" i="33"/>
  <c r="AA747" i="33" s="1"/>
  <c r="AJ746" i="33"/>
  <c r="AJ747" i="33" s="1"/>
  <c r="AZ746" i="33"/>
  <c r="AZ747" i="33" s="1"/>
  <c r="Q746" i="33"/>
  <c r="Q747" i="33" s="1"/>
  <c r="CC746" i="33"/>
  <c r="CC747" i="33" s="1"/>
  <c r="AF746" i="33"/>
  <c r="AF747" i="33" s="1"/>
  <c r="AC746" i="33"/>
  <c r="AC747" i="33" s="1"/>
  <c r="S746" i="33"/>
  <c r="S747" i="33" s="1"/>
  <c r="BP746" i="33"/>
  <c r="BP747" i="33" s="1"/>
  <c r="BW746" i="33"/>
  <c r="BW747" i="33" s="1"/>
  <c r="W746" i="33"/>
  <c r="W747" i="33" s="1"/>
  <c r="CA746" i="33"/>
  <c r="CA747" i="33" s="1"/>
  <c r="CI746" i="33"/>
  <c r="CI747" i="33" s="1"/>
  <c r="CE746" i="33"/>
  <c r="CE747" i="33" s="1"/>
  <c r="AR746" i="33"/>
  <c r="AR747" i="33" s="1"/>
  <c r="CQ746" i="33"/>
  <c r="CQ747" i="33" s="1"/>
  <c r="BF746" i="33"/>
  <c r="BF747" i="33" s="1"/>
  <c r="CJ746" i="33"/>
  <c r="CJ747" i="33" s="1"/>
  <c r="BI746" i="33"/>
  <c r="BI747" i="33" s="1"/>
  <c r="AP746" i="33"/>
  <c r="AP747" i="33" s="1"/>
  <c r="BK746" i="33"/>
  <c r="BK747" i="33" s="1"/>
  <c r="CL746" i="33"/>
  <c r="CL747" i="33" s="1"/>
  <c r="AI746" i="33"/>
  <c r="AI747" i="33" s="1"/>
  <c r="BQ746" i="33"/>
  <c r="BQ747" i="33" s="1"/>
  <c r="BU746" i="33"/>
  <c r="BU747" i="33" s="1"/>
  <c r="AE746" i="33"/>
  <c r="AE747" i="33" s="1"/>
  <c r="AB746" i="33"/>
  <c r="AB747" i="33" s="1"/>
  <c r="AO746" i="33"/>
  <c r="AO747" i="33" s="1"/>
  <c r="BM746" i="33"/>
  <c r="BM747" i="33" s="1"/>
  <c r="BX746" i="33"/>
  <c r="BX747" i="33" s="1"/>
  <c r="AK746" i="33"/>
  <c r="AK747" i="33" s="1"/>
  <c r="CP746" i="33"/>
  <c r="CP747" i="33" s="1"/>
  <c r="BN746" i="33"/>
  <c r="BN747" i="33" s="1"/>
  <c r="BO746" i="33"/>
  <c r="BO747" i="33" s="1"/>
  <c r="Z746" i="33"/>
  <c r="Z747" i="33" s="1"/>
  <c r="CB746" i="33"/>
  <c r="CB747" i="33" s="1"/>
  <c r="BH746" i="33"/>
  <c r="BH747" i="33" s="1"/>
  <c r="CO746" i="33"/>
  <c r="CO747" i="33" s="1"/>
  <c r="AH746" i="33"/>
  <c r="AH747" i="33" s="1"/>
  <c r="BJ746" i="33"/>
  <c r="BJ747" i="33" s="1"/>
  <c r="CD746" i="33"/>
  <c r="CD747" i="33" s="1"/>
  <c r="BT746" i="33"/>
  <c r="BT747" i="33" s="1"/>
  <c r="CF746" i="33"/>
  <c r="CF747" i="33" s="1"/>
  <c r="AG746" i="33"/>
  <c r="AG747" i="33" s="1"/>
  <c r="CS746" i="33"/>
  <c r="CS747" i="33" s="1"/>
  <c r="AN746" i="33"/>
  <c r="AN747" i="33" s="1"/>
  <c r="T746" i="33"/>
  <c r="T747" i="33" s="1"/>
  <c r="AS746" i="33"/>
  <c r="AS747" i="33" s="1"/>
  <c r="O747" i="33" l="1"/>
  <c r="AK748" i="33" s="1"/>
  <c r="O746" i="33"/>
  <c r="BN748" i="33" l="1"/>
  <c r="BQ748" i="33"/>
  <c r="S748" i="33"/>
  <c r="AR748" i="33"/>
  <c r="Q748" i="33"/>
  <c r="CL748" i="33"/>
  <c r="CD748" i="33"/>
  <c r="AO748" i="33"/>
  <c r="T748" i="33"/>
  <c r="BT748" i="33"/>
  <c r="CJ748" i="33"/>
  <c r="W748" i="33"/>
  <c r="AE748" i="33"/>
  <c r="BX748" i="33"/>
  <c r="AG748" i="33"/>
  <c r="CI748" i="33"/>
  <c r="AH748" i="33"/>
  <c r="CO748" i="33"/>
  <c r="Z748" i="33"/>
  <c r="AN748" i="33"/>
  <c r="CE748" i="33"/>
  <c r="CA748" i="33"/>
  <c r="BP748" i="33"/>
  <c r="CF748" i="33"/>
  <c r="CB748" i="33"/>
  <c r="BH748" i="33"/>
  <c r="CP748" i="33"/>
  <c r="BM748" i="33"/>
  <c r="AI748" i="33"/>
  <c r="BI748" i="33"/>
  <c r="BW748" i="33"/>
  <c r="BG748" i="33"/>
  <c r="CR748" i="33"/>
  <c r="AX748" i="33"/>
  <c r="AQ748" i="33"/>
  <c r="CK748" i="33"/>
  <c r="AZ748" i="33"/>
  <c r="BR748" i="33"/>
  <c r="AL748" i="33"/>
  <c r="BA748" i="33"/>
  <c r="BL748" i="33"/>
  <c r="CG748" i="33"/>
  <c r="BB748" i="33"/>
  <c r="R748" i="33"/>
  <c r="CH748" i="33"/>
  <c r="AM748" i="33"/>
  <c r="AU748" i="33"/>
  <c r="CC748" i="33"/>
  <c r="U748" i="33"/>
  <c r="AT748" i="33"/>
  <c r="BS748" i="33"/>
  <c r="Y748" i="33"/>
  <c r="AW748" i="33"/>
  <c r="V748" i="33"/>
  <c r="AF748" i="33"/>
  <c r="AC748" i="33"/>
  <c r="BV748" i="33"/>
  <c r="CN748" i="33"/>
  <c r="BZ748" i="33"/>
  <c r="AY748" i="33"/>
  <c r="AJ748" i="33"/>
  <c r="AD748" i="33"/>
  <c r="AV748" i="33"/>
  <c r="BD748" i="33"/>
  <c r="BC748" i="33"/>
  <c r="BE748" i="33"/>
  <c r="AA748" i="33"/>
  <c r="CM748" i="33"/>
  <c r="X748" i="33"/>
  <c r="BY748" i="33"/>
  <c r="AP748" i="33"/>
  <c r="BO748" i="33"/>
  <c r="BF748" i="33"/>
  <c r="AS748" i="33"/>
  <c r="BU748" i="33"/>
  <c r="CS748" i="33"/>
  <c r="BK748" i="33"/>
  <c r="AB748" i="33"/>
  <c r="BJ748" i="33"/>
  <c r="CQ748" i="33"/>
  <c r="O748" i="33" l="1"/>
  <c r="M748" i="33"/>
  <c r="L749" i="33"/>
  <c r="L748" i="33"/>
  <c r="L746" i="33"/>
  <c r="L747" i="33"/>
  <c r="M746" i="33" l="1"/>
  <c r="F746" i="33" l="1"/>
  <c r="E746" i="33"/>
  <c r="D746" i="33"/>
  <c r="H751" i="33" l="1"/>
  <c r="H752" i="33" l="1"/>
  <c r="K751" i="33"/>
  <c r="H753" i="33" l="1"/>
  <c r="K752" i="33"/>
  <c r="H754" i="33" l="1"/>
  <c r="K754" i="33" s="1"/>
  <c r="K753" i="33"/>
  <c r="AD751" i="33" l="1"/>
  <c r="AD752" i="33" s="1"/>
  <c r="V751" i="33"/>
  <c r="V752" i="33" s="1"/>
  <c r="BB751" i="33"/>
  <c r="BB752" i="33" s="1"/>
  <c r="AF751" i="33"/>
  <c r="AF752" i="33" s="1"/>
  <c r="CL751" i="33"/>
  <c r="CL752" i="33" s="1"/>
  <c r="BY751" i="33"/>
  <c r="BY752" i="33" s="1"/>
  <c r="CR751" i="33"/>
  <c r="CR752" i="33" s="1"/>
  <c r="BQ751" i="33"/>
  <c r="BQ752" i="33" s="1"/>
  <c r="BN751" i="33"/>
  <c r="BN752" i="33" s="1"/>
  <c r="BV751" i="33"/>
  <c r="BV752" i="33" s="1"/>
  <c r="AA751" i="33"/>
  <c r="AA752" i="33" s="1"/>
  <c r="BA751" i="33"/>
  <c r="BA752" i="33" s="1"/>
  <c r="AT751" i="33"/>
  <c r="AT752" i="33" s="1"/>
  <c r="BX751" i="33"/>
  <c r="BX752" i="33" s="1"/>
  <c r="BH751" i="33"/>
  <c r="BH752" i="33" s="1"/>
  <c r="Z751" i="33"/>
  <c r="Z752" i="33" s="1"/>
  <c r="BI751" i="33"/>
  <c r="BI752" i="33" s="1"/>
  <c r="T751" i="33"/>
  <c r="T752" i="33" s="1"/>
  <c r="W751" i="33"/>
  <c r="W752" i="33" s="1"/>
  <c r="BD751" i="33"/>
  <c r="BD752" i="33" s="1"/>
  <c r="BS751" i="33"/>
  <c r="BS752" i="33" s="1"/>
  <c r="CE751" i="33"/>
  <c r="CE752" i="33" s="1"/>
  <c r="AL751" i="33"/>
  <c r="AL752" i="33" s="1"/>
  <c r="AI751" i="33"/>
  <c r="AI752" i="33" s="1"/>
  <c r="BT751" i="33"/>
  <c r="BT752" i="33" s="1"/>
  <c r="CP751" i="33"/>
  <c r="CP752" i="33" s="1"/>
  <c r="BJ751" i="33"/>
  <c r="BJ752" i="33" s="1"/>
  <c r="BK751" i="33"/>
  <c r="BK752" i="33" s="1"/>
  <c r="AO751" i="33"/>
  <c r="AO752" i="33" s="1"/>
  <c r="BO751" i="33"/>
  <c r="BO752" i="33" s="1"/>
  <c r="U751" i="33"/>
  <c r="U752" i="33" s="1"/>
  <c r="CS751" i="33"/>
  <c r="CS752" i="33" s="1"/>
  <c r="AP751" i="33"/>
  <c r="AP752" i="33" s="1"/>
  <c r="CF751" i="33"/>
  <c r="CF752" i="33" s="1"/>
  <c r="CM751" i="33"/>
  <c r="CM752" i="33" s="1"/>
  <c r="AK751" i="33"/>
  <c r="AK752" i="33" s="1"/>
  <c r="CQ751" i="33"/>
  <c r="CQ752" i="33" s="1"/>
  <c r="CB751" i="33"/>
  <c r="CB752" i="33" s="1"/>
  <c r="AE751" i="33"/>
  <c r="AE752" i="33" s="1"/>
  <c r="BR751" i="33"/>
  <c r="BR752" i="33" s="1"/>
  <c r="AW751" i="33"/>
  <c r="AW752" i="33" s="1"/>
  <c r="Y751" i="33"/>
  <c r="Y752" i="33" s="1"/>
  <c r="BE751" i="33"/>
  <c r="BE752" i="33" s="1"/>
  <c r="BL751" i="33"/>
  <c r="BL752" i="33" s="1"/>
  <c r="BM751" i="33"/>
  <c r="BM752" i="33" s="1"/>
  <c r="AB751" i="33"/>
  <c r="AB752" i="33" s="1"/>
  <c r="AY751" i="33"/>
  <c r="AY752" i="33" s="1"/>
  <c r="BC751" i="33"/>
  <c r="BC752" i="33" s="1"/>
  <c r="BF751" i="33"/>
  <c r="BF752" i="33" s="1"/>
  <c r="CK751" i="33"/>
  <c r="CK752" i="33" s="1"/>
  <c r="BP751" i="33"/>
  <c r="BP752" i="33" s="1"/>
  <c r="AH751" i="33"/>
  <c r="AH752" i="33" s="1"/>
  <c r="AZ751" i="33"/>
  <c r="AZ752" i="33" s="1"/>
  <c r="CG751" i="33"/>
  <c r="CG752" i="33" s="1"/>
  <c r="AC751" i="33"/>
  <c r="AC752" i="33" s="1"/>
  <c r="CA751" i="33"/>
  <c r="CA752" i="33" s="1"/>
  <c r="AX751" i="33"/>
  <c r="AX752" i="33" s="1"/>
  <c r="BZ751" i="33"/>
  <c r="BZ752" i="33" s="1"/>
  <c r="AU751" i="33"/>
  <c r="AU752" i="33" s="1"/>
  <c r="AS751" i="33"/>
  <c r="AS752" i="33" s="1"/>
  <c r="BW751" i="33"/>
  <c r="BW752" i="33" s="1"/>
  <c r="CN751" i="33"/>
  <c r="CN752" i="33" s="1"/>
  <c r="AM751" i="33"/>
  <c r="AM752" i="33" s="1"/>
  <c r="CO751" i="33"/>
  <c r="CO752" i="33" s="1"/>
  <c r="CI751" i="33"/>
  <c r="CI752" i="33" s="1"/>
  <c r="AN751" i="33"/>
  <c r="AN752" i="33" s="1"/>
  <c r="AR751" i="33"/>
  <c r="AR752" i="33" s="1"/>
  <c r="S751" i="33"/>
  <c r="S752" i="33" s="1"/>
  <c r="BG751" i="33"/>
  <c r="BG752" i="33" s="1"/>
  <c r="CC751" i="33"/>
  <c r="CC752" i="33" s="1"/>
  <c r="AG751" i="33"/>
  <c r="AG752" i="33" s="1"/>
  <c r="R751" i="33"/>
  <c r="R752" i="33" s="1"/>
  <c r="AQ751" i="33"/>
  <c r="AQ752" i="33" s="1"/>
  <c r="AJ751" i="33"/>
  <c r="AJ752" i="33" s="1"/>
  <c r="Q751" i="33"/>
  <c r="CJ751" i="33"/>
  <c r="CJ752" i="33" s="1"/>
  <c r="CH751" i="33"/>
  <c r="CH752" i="33" s="1"/>
  <c r="BU751" i="33"/>
  <c r="BU752" i="33" s="1"/>
  <c r="CD751" i="33"/>
  <c r="CD752" i="33" s="1"/>
  <c r="AV751" i="33"/>
  <c r="AV752" i="33" s="1"/>
  <c r="X751" i="33"/>
  <c r="X752" i="33" s="1"/>
  <c r="O751" i="33" l="1"/>
  <c r="Q752" i="33"/>
  <c r="O752" i="33" l="1"/>
  <c r="Q753" i="33" s="1"/>
  <c r="V753" i="33" l="1"/>
  <c r="AT753" i="33"/>
  <c r="BY753" i="33"/>
  <c r="Z753" i="33"/>
  <c r="BH753" i="33"/>
  <c r="BB753" i="33"/>
  <c r="BV753" i="33"/>
  <c r="AA753" i="33"/>
  <c r="AF753" i="33"/>
  <c r="BA753" i="33"/>
  <c r="CR753" i="33"/>
  <c r="BI753" i="33"/>
  <c r="AD753" i="33"/>
  <c r="BX753" i="33"/>
  <c r="BN753" i="33"/>
  <c r="T753" i="33"/>
  <c r="CL753" i="33"/>
  <c r="BQ753" i="33"/>
  <c r="W753" i="33"/>
  <c r="CG753" i="33"/>
  <c r="CK753" i="33"/>
  <c r="AJ753" i="33"/>
  <c r="BF753" i="33"/>
  <c r="BU753" i="33"/>
  <c r="AR753" i="33"/>
  <c r="BW753" i="33"/>
  <c r="AN753" i="33"/>
  <c r="CA753" i="33"/>
  <c r="AM753" i="33"/>
  <c r="BC753" i="33"/>
  <c r="AS753" i="33"/>
  <c r="BS753" i="33"/>
  <c r="BT753" i="33"/>
  <c r="BL753" i="33"/>
  <c r="BK753" i="33"/>
  <c r="R753" i="33"/>
  <c r="AE753" i="33"/>
  <c r="AG753" i="33"/>
  <c r="AI753" i="33"/>
  <c r="U753" i="33"/>
  <c r="S753" i="33"/>
  <c r="X753" i="33"/>
  <c r="BM753" i="33"/>
  <c r="BO753" i="33"/>
  <c r="CE753" i="33"/>
  <c r="Y753" i="33"/>
  <c r="AH753" i="33"/>
  <c r="AW753" i="33"/>
  <c r="AK753" i="33"/>
  <c r="AO753" i="33"/>
  <c r="AC753" i="33"/>
  <c r="CP753" i="33"/>
  <c r="BE753" i="33"/>
  <c r="AV753" i="33"/>
  <c r="CS753" i="33"/>
  <c r="AU753" i="33"/>
  <c r="CB753" i="33"/>
  <c r="BJ753" i="33"/>
  <c r="CM753" i="33"/>
  <c r="CO753" i="33"/>
  <c r="CN753" i="33"/>
  <c r="BZ753" i="33"/>
  <c r="CQ753" i="33"/>
  <c r="AZ753" i="33"/>
  <c r="CF753" i="33"/>
  <c r="BD753" i="33"/>
  <c r="AP753" i="33"/>
  <c r="AQ753" i="33"/>
  <c r="BP753" i="33"/>
  <c r="BR753" i="33"/>
  <c r="AY753" i="33"/>
  <c r="CI753" i="33"/>
  <c r="CH753" i="33"/>
  <c r="AB753" i="33"/>
  <c r="AL753" i="33"/>
  <c r="AX753" i="33"/>
  <c r="CC753" i="33"/>
  <c r="CJ753" i="33"/>
  <c r="CD753" i="33"/>
  <c r="BG753" i="33"/>
  <c r="M753" i="33" l="1"/>
  <c r="O753" i="33"/>
  <c r="L754" i="33"/>
  <c r="L751" i="33"/>
  <c r="L752" i="33"/>
  <c r="L753" i="33"/>
  <c r="M751" i="33" l="1"/>
  <c r="F751" i="33" l="1"/>
  <c r="E751" i="33"/>
  <c r="D751" i="33"/>
  <c r="H756" i="33" l="1"/>
  <c r="H757" i="33" l="1"/>
  <c r="K756" i="33"/>
  <c r="H758" i="33" l="1"/>
  <c r="K757" i="33"/>
  <c r="H759" i="33" l="1"/>
  <c r="K759" i="33" s="1"/>
  <c r="K758" i="33"/>
  <c r="CH756" i="33" l="1"/>
  <c r="CH757" i="33" s="1"/>
  <c r="BH756" i="33"/>
  <c r="BH757" i="33" s="1"/>
  <c r="Y756" i="33"/>
  <c r="Y757" i="33" s="1"/>
  <c r="CQ756" i="33"/>
  <c r="CQ757" i="33" s="1"/>
  <c r="AM756" i="33"/>
  <c r="AM757" i="33" s="1"/>
  <c r="CD756" i="33"/>
  <c r="CD757" i="33" s="1"/>
  <c r="CA756" i="33"/>
  <c r="CA757" i="33" s="1"/>
  <c r="X756" i="33"/>
  <c r="X757" i="33" s="1"/>
  <c r="BO756" i="33"/>
  <c r="BO757" i="33" s="1"/>
  <c r="BJ756" i="33"/>
  <c r="BJ757" i="33" s="1"/>
  <c r="AT756" i="33"/>
  <c r="AT757" i="33" s="1"/>
  <c r="AR756" i="33"/>
  <c r="AR757" i="33" s="1"/>
  <c r="BY756" i="33"/>
  <c r="BY757" i="33" s="1"/>
  <c r="AE756" i="33"/>
  <c r="AE757" i="33" s="1"/>
  <c r="BX756" i="33"/>
  <c r="BX757" i="33" s="1"/>
  <c r="AP756" i="33"/>
  <c r="AP757" i="33" s="1"/>
  <c r="BS756" i="33"/>
  <c r="BS757" i="33" s="1"/>
  <c r="CP756" i="33"/>
  <c r="CP757" i="33" s="1"/>
  <c r="CF756" i="33"/>
  <c r="CF757" i="33" s="1"/>
  <c r="BQ756" i="33"/>
  <c r="BQ757" i="33" s="1"/>
  <c r="BP756" i="33"/>
  <c r="BP757" i="33" s="1"/>
  <c r="BN756" i="33"/>
  <c r="BN757" i="33" s="1"/>
  <c r="AJ756" i="33"/>
  <c r="AJ757" i="33" s="1"/>
  <c r="AX756" i="33"/>
  <c r="AX757" i="33" s="1"/>
  <c r="AC756" i="33"/>
  <c r="AC757" i="33" s="1"/>
  <c r="CR756" i="33"/>
  <c r="CR757" i="33" s="1"/>
  <c r="CN756" i="33"/>
  <c r="CN757" i="33" s="1"/>
  <c r="W756" i="33"/>
  <c r="W757" i="33" s="1"/>
  <c r="BK756" i="33"/>
  <c r="BK757" i="33" s="1"/>
  <c r="CM756" i="33"/>
  <c r="CM757" i="33" s="1"/>
  <c r="BT756" i="33"/>
  <c r="BT757" i="33" s="1"/>
  <c r="AQ756" i="33"/>
  <c r="AQ757" i="33" s="1"/>
  <c r="CE756" i="33"/>
  <c r="CE757" i="33" s="1"/>
  <c r="AF756" i="33"/>
  <c r="AF757" i="33" s="1"/>
  <c r="CB756" i="33"/>
  <c r="CB757" i="33" s="1"/>
  <c r="BU756" i="33"/>
  <c r="BU757" i="33" s="1"/>
  <c r="T756" i="33"/>
  <c r="T757" i="33" s="1"/>
  <c r="AY756" i="33"/>
  <c r="AY757" i="33" s="1"/>
  <c r="BM756" i="33"/>
  <c r="BM757" i="33" s="1"/>
  <c r="AZ756" i="33"/>
  <c r="AZ757" i="33" s="1"/>
  <c r="CL756" i="33"/>
  <c r="CL757" i="33" s="1"/>
  <c r="AA756" i="33"/>
  <c r="AA757" i="33" s="1"/>
  <c r="CS756" i="33"/>
  <c r="CS757" i="33" s="1"/>
  <c r="V756" i="33"/>
  <c r="V757" i="33" s="1"/>
  <c r="CI756" i="33"/>
  <c r="CI757" i="33" s="1"/>
  <c r="CJ756" i="33"/>
  <c r="CJ757" i="33" s="1"/>
  <c r="AO756" i="33"/>
  <c r="AO757" i="33" s="1"/>
  <c r="Q756" i="33"/>
  <c r="CC756" i="33"/>
  <c r="CC757" i="33" s="1"/>
  <c r="AB756" i="33"/>
  <c r="AB757" i="33" s="1"/>
  <c r="AD756" i="33"/>
  <c r="AD757" i="33" s="1"/>
  <c r="BV756" i="33"/>
  <c r="BV757" i="33" s="1"/>
  <c r="BC756" i="33"/>
  <c r="BC757" i="33" s="1"/>
  <c r="AU756" i="33"/>
  <c r="AU757" i="33" s="1"/>
  <c r="BL756" i="33"/>
  <c r="BL757" i="33" s="1"/>
  <c r="AG756" i="33"/>
  <c r="AG757" i="33" s="1"/>
  <c r="AS756" i="33"/>
  <c r="AS757" i="33" s="1"/>
  <c r="BE756" i="33"/>
  <c r="BE757" i="33" s="1"/>
  <c r="AK756" i="33"/>
  <c r="AK757" i="33" s="1"/>
  <c r="BB756" i="33"/>
  <c r="BB757" i="33" s="1"/>
  <c r="AW756" i="33"/>
  <c r="AW757" i="33" s="1"/>
  <c r="CG756" i="33"/>
  <c r="CG757" i="33" s="1"/>
  <c r="BR756" i="33"/>
  <c r="BR757" i="33" s="1"/>
  <c r="BA756" i="33"/>
  <c r="BA757" i="33" s="1"/>
  <c r="AN756" i="33"/>
  <c r="AN757" i="33" s="1"/>
  <c r="AV756" i="33"/>
  <c r="AV757" i="33" s="1"/>
  <c r="AH756" i="33"/>
  <c r="AH757" i="33" s="1"/>
  <c r="AL756" i="33"/>
  <c r="AL757" i="33" s="1"/>
  <c r="BG756" i="33"/>
  <c r="BG757" i="33" s="1"/>
  <c r="CO756" i="33"/>
  <c r="CO757" i="33" s="1"/>
  <c r="R756" i="33"/>
  <c r="R757" i="33" s="1"/>
  <c r="BD756" i="33"/>
  <c r="BD757" i="33" s="1"/>
  <c r="BF756" i="33"/>
  <c r="BF757" i="33" s="1"/>
  <c r="CK756" i="33"/>
  <c r="CK757" i="33" s="1"/>
  <c r="U756" i="33"/>
  <c r="U757" i="33" s="1"/>
  <c r="BI756" i="33"/>
  <c r="BI757" i="33" s="1"/>
  <c r="Z756" i="33"/>
  <c r="Z757" i="33" s="1"/>
  <c r="BW756" i="33"/>
  <c r="BW757" i="33" s="1"/>
  <c r="BZ756" i="33"/>
  <c r="BZ757" i="33" s="1"/>
  <c r="AI756" i="33"/>
  <c r="AI757" i="33" s="1"/>
  <c r="S756" i="33"/>
  <c r="S757" i="33" s="1"/>
  <c r="Q757" i="33" l="1"/>
  <c r="O756" i="33"/>
  <c r="O757" i="33" l="1"/>
  <c r="CA758" i="33" l="1"/>
  <c r="AT758" i="33"/>
  <c r="CQ758" i="33"/>
  <c r="AR758" i="33"/>
  <c r="BY758" i="33"/>
  <c r="CP758" i="33"/>
  <c r="CH758" i="33"/>
  <c r="BS758" i="33"/>
  <c r="BH758" i="33"/>
  <c r="CD758" i="33"/>
  <c r="AP758" i="33"/>
  <c r="BJ758" i="33"/>
  <c r="BX758" i="33"/>
  <c r="AE758" i="33"/>
  <c r="BO758" i="33"/>
  <c r="X758" i="33"/>
  <c r="Y758" i="33"/>
  <c r="AM758" i="33"/>
  <c r="AG758" i="33"/>
  <c r="BG758" i="33"/>
  <c r="BR758" i="33"/>
  <c r="AD758" i="33"/>
  <c r="BL758" i="33"/>
  <c r="BE758" i="33"/>
  <c r="BF758" i="33"/>
  <c r="BP758" i="33"/>
  <c r="CO758" i="33"/>
  <c r="BT758" i="33"/>
  <c r="AF758" i="33"/>
  <c r="T758" i="33"/>
  <c r="BV758" i="33"/>
  <c r="BN758" i="33"/>
  <c r="AI758" i="33"/>
  <c r="AL758" i="33"/>
  <c r="W758" i="33"/>
  <c r="BD758" i="33"/>
  <c r="AK758" i="33"/>
  <c r="S758" i="33"/>
  <c r="R758" i="33"/>
  <c r="AW758" i="33"/>
  <c r="BW758" i="33"/>
  <c r="CS758" i="33"/>
  <c r="AJ758" i="33"/>
  <c r="AB758" i="33"/>
  <c r="AN758" i="33"/>
  <c r="BB758" i="33"/>
  <c r="BQ758" i="33"/>
  <c r="BU758" i="33"/>
  <c r="CM758" i="33"/>
  <c r="BA758" i="33"/>
  <c r="AQ758" i="33"/>
  <c r="CF758" i="33"/>
  <c r="CK758" i="33"/>
  <c r="Z758" i="33"/>
  <c r="AV758" i="33"/>
  <c r="BM758" i="33"/>
  <c r="BC758" i="33"/>
  <c r="AU758" i="33"/>
  <c r="CB758" i="33"/>
  <c r="CG758" i="33"/>
  <c r="AA758" i="33"/>
  <c r="AO758" i="33"/>
  <c r="AS758" i="33"/>
  <c r="CI758" i="33"/>
  <c r="BI758" i="33"/>
  <c r="CC758" i="33"/>
  <c r="CN758" i="33"/>
  <c r="CL758" i="33"/>
  <c r="U758" i="33"/>
  <c r="CR758" i="33"/>
  <c r="CE758" i="33"/>
  <c r="AH758" i="33"/>
  <c r="V758" i="33"/>
  <c r="BZ758" i="33"/>
  <c r="AY758" i="33"/>
  <c r="CJ758" i="33"/>
  <c r="AZ758" i="33"/>
  <c r="BK758" i="33"/>
  <c r="AX758" i="33"/>
  <c r="AC758" i="33"/>
  <c r="Q758" i="33"/>
  <c r="M758" i="33" l="1"/>
  <c r="O758" i="33"/>
  <c r="L757" i="33"/>
  <c r="L759" i="33"/>
  <c r="L756" i="33"/>
  <c r="L758" i="33"/>
  <c r="M756" i="33" l="1"/>
  <c r="F756" i="33" l="1"/>
  <c r="E756" i="33"/>
  <c r="D756" i="33"/>
  <c r="H761" i="33" l="1"/>
  <c r="H762" i="33" l="1"/>
  <c r="K761" i="33"/>
  <c r="H763" i="33" l="1"/>
  <c r="K762" i="33"/>
  <c r="H764" i="33" l="1"/>
  <c r="K764" i="33" s="1"/>
  <c r="K763" i="33"/>
  <c r="S761" i="33" l="1"/>
  <c r="S762" i="33" s="1"/>
  <c r="BP761" i="33"/>
  <c r="BP762" i="33" s="1"/>
  <c r="BQ761" i="33"/>
  <c r="BQ762" i="33" s="1"/>
  <c r="W761" i="33"/>
  <c r="W762" i="33" s="1"/>
  <c r="AA761" i="33"/>
  <c r="AA762" i="33" s="1"/>
  <c r="CB761" i="33"/>
  <c r="CB762" i="33" s="1"/>
  <c r="AF761" i="33"/>
  <c r="AF762" i="33" s="1"/>
  <c r="CK761" i="33"/>
  <c r="CK762" i="33" s="1"/>
  <c r="CL761" i="33"/>
  <c r="CL762" i="33" s="1"/>
  <c r="AC761" i="33"/>
  <c r="AC762" i="33" s="1"/>
  <c r="CD761" i="33"/>
  <c r="CD762" i="33" s="1"/>
  <c r="BM761" i="33"/>
  <c r="BM762" i="33" s="1"/>
  <c r="AB761" i="33"/>
  <c r="AB762" i="33" s="1"/>
  <c r="Z761" i="33"/>
  <c r="Z762" i="33" s="1"/>
  <c r="V761" i="33"/>
  <c r="V762" i="33" s="1"/>
  <c r="BX761" i="33"/>
  <c r="BX762" i="33" s="1"/>
  <c r="CJ761" i="33"/>
  <c r="CJ762" i="33" s="1"/>
  <c r="CN761" i="33"/>
  <c r="CN762" i="33" s="1"/>
  <c r="AT761" i="33"/>
  <c r="AT762" i="33" s="1"/>
  <c r="X761" i="33"/>
  <c r="X762" i="33" s="1"/>
  <c r="AJ761" i="33"/>
  <c r="AJ762" i="33" s="1"/>
  <c r="BJ761" i="33"/>
  <c r="BJ762" i="33" s="1"/>
  <c r="CP761" i="33"/>
  <c r="CP762" i="33" s="1"/>
  <c r="AV761" i="33"/>
  <c r="AV762" i="33" s="1"/>
  <c r="CS761" i="33"/>
  <c r="CS762" i="33" s="1"/>
  <c r="AZ761" i="33"/>
  <c r="AZ762" i="33" s="1"/>
  <c r="CQ761" i="33"/>
  <c r="CQ762" i="33" s="1"/>
  <c r="BI761" i="33"/>
  <c r="BI762" i="33" s="1"/>
  <c r="BR761" i="33"/>
  <c r="BR762" i="33" s="1"/>
  <c r="BC761" i="33"/>
  <c r="BC762" i="33" s="1"/>
  <c r="BY761" i="33"/>
  <c r="BY762" i="33" s="1"/>
  <c r="Y761" i="33"/>
  <c r="Y762" i="33" s="1"/>
  <c r="CC761" i="33"/>
  <c r="CC762" i="33" s="1"/>
  <c r="AR761" i="33"/>
  <c r="AR762" i="33" s="1"/>
  <c r="BB761" i="33"/>
  <c r="BB762" i="33" s="1"/>
  <c r="CI761" i="33"/>
  <c r="CI762" i="33" s="1"/>
  <c r="AU761" i="33"/>
  <c r="AU762" i="33" s="1"/>
  <c r="BL761" i="33"/>
  <c r="BL762" i="33" s="1"/>
  <c r="AO761" i="33"/>
  <c r="AO762" i="33" s="1"/>
  <c r="BE761" i="33"/>
  <c r="BE762" i="33" s="1"/>
  <c r="AE761" i="33"/>
  <c r="AE762" i="33" s="1"/>
  <c r="BA761" i="33"/>
  <c r="BA762" i="33" s="1"/>
  <c r="AL761" i="33"/>
  <c r="AL762" i="33" s="1"/>
  <c r="BO761" i="33"/>
  <c r="BO762" i="33" s="1"/>
  <c r="BF761" i="33"/>
  <c r="BF762" i="33" s="1"/>
  <c r="BZ761" i="33"/>
  <c r="BZ762" i="33" s="1"/>
  <c r="BD761" i="33"/>
  <c r="BD762" i="33" s="1"/>
  <c r="BG761" i="33"/>
  <c r="BG762" i="33" s="1"/>
  <c r="AM761" i="33"/>
  <c r="AM762" i="33" s="1"/>
  <c r="BV761" i="33"/>
  <c r="BV762" i="33" s="1"/>
  <c r="AG761" i="33"/>
  <c r="AG762" i="33" s="1"/>
  <c r="BS761" i="33"/>
  <c r="BS762" i="33" s="1"/>
  <c r="AX761" i="33"/>
  <c r="AX762" i="33" s="1"/>
  <c r="AQ761" i="33"/>
  <c r="AQ762" i="33" s="1"/>
  <c r="AN761" i="33"/>
  <c r="AN762" i="33" s="1"/>
  <c r="AK761" i="33"/>
  <c r="AK762" i="33" s="1"/>
  <c r="U761" i="33"/>
  <c r="U762" i="33" s="1"/>
  <c r="BN761" i="33"/>
  <c r="BN762" i="33" s="1"/>
  <c r="AY761" i="33"/>
  <c r="AY762" i="33" s="1"/>
  <c r="BH761" i="33"/>
  <c r="BH762" i="33" s="1"/>
  <c r="BW761" i="33"/>
  <c r="BW762" i="33" s="1"/>
  <c r="CO761" i="33"/>
  <c r="CO762" i="33" s="1"/>
  <c r="CG761" i="33"/>
  <c r="CG762" i="33" s="1"/>
  <c r="CM761" i="33"/>
  <c r="CM762" i="33" s="1"/>
  <c r="AH761" i="33"/>
  <c r="AH762" i="33" s="1"/>
  <c r="AI761" i="33"/>
  <c r="AI762" i="33" s="1"/>
  <c r="BK761" i="33"/>
  <c r="BK762" i="33" s="1"/>
  <c r="CH761" i="33"/>
  <c r="CH762" i="33" s="1"/>
  <c r="CE761" i="33"/>
  <c r="CE762" i="33" s="1"/>
  <c r="AW761" i="33"/>
  <c r="AW762" i="33" s="1"/>
  <c r="CR761" i="33"/>
  <c r="CR762" i="33" s="1"/>
  <c r="T761" i="33"/>
  <c r="T762" i="33" s="1"/>
  <c r="BU761" i="33"/>
  <c r="BU762" i="33" s="1"/>
  <c r="Q761" i="33"/>
  <c r="CA761" i="33"/>
  <c r="CA762" i="33" s="1"/>
  <c r="AS761" i="33"/>
  <c r="AS762" i="33" s="1"/>
  <c r="BT761" i="33"/>
  <c r="BT762" i="33" s="1"/>
  <c r="AD761" i="33"/>
  <c r="AD762" i="33" s="1"/>
  <c r="CF761" i="33"/>
  <c r="CF762" i="33" s="1"/>
  <c r="AP761" i="33"/>
  <c r="AP762" i="33" s="1"/>
  <c r="R761" i="33"/>
  <c r="R762" i="33" s="1"/>
  <c r="O761" i="33" l="1"/>
  <c r="Q762" i="33"/>
  <c r="O762" i="33" l="1"/>
  <c r="Q763" i="33" s="1"/>
  <c r="AF763" i="33" l="1"/>
  <c r="V763" i="33"/>
  <c r="CN763" i="33"/>
  <c r="BQ763" i="33"/>
  <c r="AC763" i="33"/>
  <c r="BP763" i="33"/>
  <c r="CK763" i="33"/>
  <c r="CL763" i="33"/>
  <c r="AA763" i="33"/>
  <c r="BX763" i="33"/>
  <c r="CJ763" i="33"/>
  <c r="CB763" i="33"/>
  <c r="BM763" i="33"/>
  <c r="W763" i="33"/>
  <c r="Z763" i="33"/>
  <c r="CD763" i="33"/>
  <c r="S763" i="33"/>
  <c r="AB763" i="33"/>
  <c r="AK763" i="33"/>
  <c r="BS763" i="33"/>
  <c r="CP763" i="33"/>
  <c r="AY763" i="33"/>
  <c r="BY763" i="33"/>
  <c r="AW763" i="33"/>
  <c r="BG763" i="33"/>
  <c r="R763" i="33"/>
  <c r="BI763" i="33"/>
  <c r="BZ763" i="33"/>
  <c r="U763" i="33"/>
  <c r="AT763" i="33"/>
  <c r="BT763" i="33"/>
  <c r="AX763" i="33"/>
  <c r="AE763" i="33"/>
  <c r="AV763" i="33"/>
  <c r="CC763" i="33"/>
  <c r="CG763" i="33"/>
  <c r="CS763" i="33"/>
  <c r="BE763" i="33"/>
  <c r="BO763" i="33"/>
  <c r="CO763" i="33"/>
  <c r="AG763" i="33"/>
  <c r="AI763" i="33"/>
  <c r="CF763" i="33"/>
  <c r="CE763" i="33"/>
  <c r="AO763" i="33"/>
  <c r="AQ763" i="33"/>
  <c r="BB763" i="33"/>
  <c r="AD763" i="33"/>
  <c r="CQ763" i="33"/>
  <c r="AM763" i="33"/>
  <c r="T763" i="33"/>
  <c r="BU763" i="33"/>
  <c r="CR763" i="33"/>
  <c r="BF763" i="33"/>
  <c r="AN763" i="33"/>
  <c r="AP763" i="33"/>
  <c r="BD763" i="33"/>
  <c r="CI763" i="33"/>
  <c r="BC763" i="33"/>
  <c r="AL763" i="33"/>
  <c r="BN763" i="33"/>
  <c r="AH763" i="33"/>
  <c r="BW763" i="33"/>
  <c r="BV763" i="33"/>
  <c r="BR763" i="33"/>
  <c r="BA763" i="33"/>
  <c r="CH763" i="33"/>
  <c r="CM763" i="33"/>
  <c r="AR763" i="33"/>
  <c r="Y763" i="33"/>
  <c r="AZ763" i="33"/>
  <c r="BK763" i="33"/>
  <c r="AS763" i="33"/>
  <c r="BL763" i="33"/>
  <c r="X763" i="33"/>
  <c r="BJ763" i="33"/>
  <c r="AJ763" i="33"/>
  <c r="AU763" i="33"/>
  <c r="BH763" i="33"/>
  <c r="CA763" i="33"/>
  <c r="M763" i="33" l="1"/>
  <c r="L764" i="33"/>
  <c r="L762" i="33"/>
  <c r="L763" i="33"/>
  <c r="L761" i="33"/>
  <c r="O763" i="33"/>
  <c r="M761" i="33" l="1"/>
  <c r="F761" i="33" s="1"/>
  <c r="E761" i="33" l="1"/>
  <c r="D761" i="33"/>
  <c r="H766" i="33" l="1"/>
  <c r="H767" i="33" s="1"/>
  <c r="K766" i="33" l="1"/>
  <c r="H768" i="33"/>
  <c r="K767" i="33"/>
  <c r="H769" i="33" l="1"/>
  <c r="K769" i="33" s="1"/>
  <c r="K768" i="33"/>
  <c r="Y766" i="33" l="1"/>
  <c r="Y767" i="33" s="1"/>
  <c r="CQ766" i="33"/>
  <c r="CQ767" i="33" s="1"/>
  <c r="AA766" i="33"/>
  <c r="AA767" i="33" s="1"/>
  <c r="BX766" i="33"/>
  <c r="BX767" i="33" s="1"/>
  <c r="CC766" i="33"/>
  <c r="CC767" i="33" s="1"/>
  <c r="BF766" i="33"/>
  <c r="BF767" i="33" s="1"/>
  <c r="AK766" i="33"/>
  <c r="AK767" i="33" s="1"/>
  <c r="AW766" i="33"/>
  <c r="AW767" i="33" s="1"/>
  <c r="BJ766" i="33"/>
  <c r="BJ767" i="33" s="1"/>
  <c r="AU766" i="33"/>
  <c r="AU767" i="33" s="1"/>
  <c r="CO766" i="33"/>
  <c r="CO767" i="33" s="1"/>
  <c r="CI766" i="33"/>
  <c r="CI767" i="33" s="1"/>
  <c r="AC766" i="33"/>
  <c r="AC767" i="33" s="1"/>
  <c r="BZ766" i="33"/>
  <c r="BZ767" i="33" s="1"/>
  <c r="BP766" i="33"/>
  <c r="BP767" i="33" s="1"/>
  <c r="BK766" i="33"/>
  <c r="BK767" i="33" s="1"/>
  <c r="CH766" i="33"/>
  <c r="CH767" i="33" s="1"/>
  <c r="X766" i="33"/>
  <c r="X767" i="33" s="1"/>
  <c r="BD766" i="33"/>
  <c r="BD767" i="33" s="1"/>
  <c r="CM766" i="33"/>
  <c r="CM767" i="33" s="1"/>
  <c r="CF766" i="33"/>
  <c r="CF767" i="33" s="1"/>
  <c r="BI766" i="33"/>
  <c r="BI767" i="33" s="1"/>
  <c r="AN766" i="33"/>
  <c r="AN767" i="33" s="1"/>
  <c r="BW766" i="33"/>
  <c r="BW767" i="33" s="1"/>
  <c r="CS766" i="33"/>
  <c r="CS767" i="33" s="1"/>
  <c r="CP766" i="33"/>
  <c r="CP767" i="33" s="1"/>
  <c r="Q766" i="33"/>
  <c r="BM766" i="33"/>
  <c r="BM767" i="33" s="1"/>
  <c r="CN766" i="33"/>
  <c r="CN767" i="33" s="1"/>
  <c r="BV766" i="33"/>
  <c r="BV767" i="33" s="1"/>
  <c r="S766" i="33"/>
  <c r="S767" i="33" s="1"/>
  <c r="W766" i="33"/>
  <c r="W767" i="33" s="1"/>
  <c r="BQ766" i="33"/>
  <c r="BQ767" i="33" s="1"/>
  <c r="AT766" i="33"/>
  <c r="AT767" i="33" s="1"/>
  <c r="AX766" i="33"/>
  <c r="AX767" i="33" s="1"/>
  <c r="CL766" i="33"/>
  <c r="CL767" i="33" s="1"/>
  <c r="CE766" i="33"/>
  <c r="CE767" i="33" s="1"/>
  <c r="AI766" i="33"/>
  <c r="AI767" i="33" s="1"/>
  <c r="BE766" i="33"/>
  <c r="BE767" i="33" s="1"/>
  <c r="BA766" i="33"/>
  <c r="BA767" i="33" s="1"/>
  <c r="AO766" i="33"/>
  <c r="AO767" i="33" s="1"/>
  <c r="AP766" i="33"/>
  <c r="AP767" i="33" s="1"/>
  <c r="AS766" i="33"/>
  <c r="AS767" i="33" s="1"/>
  <c r="AM766" i="33"/>
  <c r="AM767" i="33" s="1"/>
  <c r="BY766" i="33"/>
  <c r="BY767" i="33" s="1"/>
  <c r="AZ766" i="33"/>
  <c r="AZ767" i="33" s="1"/>
  <c r="BG766" i="33"/>
  <c r="BG767" i="33" s="1"/>
  <c r="V766" i="33"/>
  <c r="V767" i="33" s="1"/>
  <c r="AE766" i="33"/>
  <c r="AE767" i="33" s="1"/>
  <c r="Z766" i="33"/>
  <c r="Z767" i="33" s="1"/>
  <c r="AV766" i="33"/>
  <c r="AV767" i="33" s="1"/>
  <c r="CD766" i="33"/>
  <c r="CD767" i="33" s="1"/>
  <c r="BN766" i="33"/>
  <c r="BN767" i="33" s="1"/>
  <c r="BT766" i="33"/>
  <c r="BT767" i="33" s="1"/>
  <c r="CK766" i="33"/>
  <c r="CK767" i="33" s="1"/>
  <c r="CR766" i="33"/>
  <c r="CR767" i="33" s="1"/>
  <c r="CJ766" i="33"/>
  <c r="CJ767" i="33" s="1"/>
  <c r="BC766" i="33"/>
  <c r="BC767" i="33" s="1"/>
  <c r="AB766" i="33"/>
  <c r="AB767" i="33" s="1"/>
  <c r="BS766" i="33"/>
  <c r="BS767" i="33" s="1"/>
  <c r="BO766" i="33"/>
  <c r="BO767" i="33" s="1"/>
  <c r="BR766" i="33"/>
  <c r="BR767" i="33" s="1"/>
  <c r="AY766" i="33"/>
  <c r="AY767" i="33" s="1"/>
  <c r="AG766" i="33"/>
  <c r="AG767" i="33" s="1"/>
  <c r="R766" i="33"/>
  <c r="R767" i="33" s="1"/>
  <c r="AR766" i="33"/>
  <c r="AR767" i="33" s="1"/>
  <c r="AD766" i="33"/>
  <c r="AD767" i="33" s="1"/>
  <c r="CB766" i="33"/>
  <c r="CB767" i="33" s="1"/>
  <c r="BH766" i="33"/>
  <c r="BH767" i="33" s="1"/>
  <c r="U766" i="33"/>
  <c r="U767" i="33" s="1"/>
  <c r="CG766" i="33"/>
  <c r="CG767" i="33" s="1"/>
  <c r="BU766" i="33"/>
  <c r="BU767" i="33" s="1"/>
  <c r="AL766" i="33"/>
  <c r="AL767" i="33" s="1"/>
  <c r="BL766" i="33"/>
  <c r="BL767" i="33" s="1"/>
  <c r="BB766" i="33"/>
  <c r="BB767" i="33" s="1"/>
  <c r="AH766" i="33"/>
  <c r="AH767" i="33" s="1"/>
  <c r="AF766" i="33"/>
  <c r="AF767" i="33" s="1"/>
  <c r="AQ766" i="33"/>
  <c r="AQ767" i="33" s="1"/>
  <c r="CA766" i="33"/>
  <c r="CA767" i="33" s="1"/>
  <c r="AJ766" i="33"/>
  <c r="AJ767" i="33" s="1"/>
  <c r="T766" i="33"/>
  <c r="T767" i="33" s="1"/>
  <c r="Q767" i="33" l="1"/>
  <c r="O766" i="33"/>
  <c r="O767" i="33" l="1"/>
  <c r="AK768" i="33" l="1"/>
  <c r="BX768" i="33"/>
  <c r="CC768" i="33"/>
  <c r="BK768" i="33"/>
  <c r="BJ768" i="33"/>
  <c r="BD768" i="33"/>
  <c r="BZ768" i="33"/>
  <c r="AA768" i="33"/>
  <c r="CI768" i="33"/>
  <c r="BF768" i="33"/>
  <c r="CQ768" i="33"/>
  <c r="CH768" i="33"/>
  <c r="AC768" i="33"/>
  <c r="AW768" i="33"/>
  <c r="X768" i="33"/>
  <c r="AU768" i="33"/>
  <c r="CO768" i="33"/>
  <c r="Y768" i="33"/>
  <c r="BP768" i="33"/>
  <c r="BR768" i="33"/>
  <c r="BH768" i="33"/>
  <c r="CE768" i="33"/>
  <c r="CB768" i="33"/>
  <c r="BO768" i="33"/>
  <c r="AD768" i="33"/>
  <c r="AZ768" i="33"/>
  <c r="AR768" i="33"/>
  <c r="BY768" i="33"/>
  <c r="AG768" i="33"/>
  <c r="AY768" i="33"/>
  <c r="CR768" i="33"/>
  <c r="CK768" i="33"/>
  <c r="CF768" i="33"/>
  <c r="AO768" i="33"/>
  <c r="BS768" i="33"/>
  <c r="AV768" i="33"/>
  <c r="BA768" i="33"/>
  <c r="CP768" i="33"/>
  <c r="AX768" i="33"/>
  <c r="S768" i="33"/>
  <c r="AJ768" i="33"/>
  <c r="BW768" i="33"/>
  <c r="BV768" i="33"/>
  <c r="BC768" i="33"/>
  <c r="AQ768" i="33"/>
  <c r="CJ768" i="33"/>
  <c r="CA768" i="33"/>
  <c r="AL768" i="33"/>
  <c r="V768" i="33"/>
  <c r="AT768" i="33"/>
  <c r="CM768" i="33"/>
  <c r="AB768" i="33"/>
  <c r="CS768" i="33"/>
  <c r="AF768" i="33"/>
  <c r="CG768" i="33"/>
  <c r="T768" i="33"/>
  <c r="BN768" i="33"/>
  <c r="Z768" i="33"/>
  <c r="AM768" i="33"/>
  <c r="AE768" i="33"/>
  <c r="BL768" i="33"/>
  <c r="CN768" i="33"/>
  <c r="AP768" i="33"/>
  <c r="CD768" i="33"/>
  <c r="BG768" i="33"/>
  <c r="BQ768" i="33"/>
  <c r="CL768" i="33"/>
  <c r="AH768" i="33"/>
  <c r="W768" i="33"/>
  <c r="BT768" i="33"/>
  <c r="BU768" i="33"/>
  <c r="AN768" i="33"/>
  <c r="AI768" i="33"/>
  <c r="R768" i="33"/>
  <c r="BM768" i="33"/>
  <c r="BE768" i="33"/>
  <c r="BB768" i="33"/>
  <c r="AS768" i="33"/>
  <c r="BI768" i="33"/>
  <c r="U768" i="33"/>
  <c r="Q768" i="33"/>
  <c r="M768" i="33" l="1"/>
  <c r="O768" i="33"/>
  <c r="L767" i="33"/>
  <c r="L768" i="33"/>
  <c r="L769" i="33"/>
  <c r="L766" i="33"/>
  <c r="M766" i="33" l="1"/>
  <c r="F766" i="33" s="1"/>
  <c r="D766" i="33" l="1"/>
  <c r="E766" i="33"/>
  <c r="H771" i="33" l="1"/>
  <c r="H772" i="33" s="1"/>
  <c r="K771" i="33" l="1"/>
  <c r="H773" i="33"/>
  <c r="K772" i="33"/>
  <c r="H774" i="33" l="1"/>
  <c r="K774" i="33" s="1"/>
  <c r="K773" i="33"/>
  <c r="AT771" i="33" l="1"/>
  <c r="AT772" i="33" s="1"/>
  <c r="AK771" i="33"/>
  <c r="AK772" i="33" s="1"/>
  <c r="Z771" i="33"/>
  <c r="Z772" i="33" s="1"/>
  <c r="AU771" i="33"/>
  <c r="AU772" i="33" s="1"/>
  <c r="BI771" i="33"/>
  <c r="BI772" i="33" s="1"/>
  <c r="AB771" i="33"/>
  <c r="AB772" i="33" s="1"/>
  <c r="BA771" i="33"/>
  <c r="BA772" i="33" s="1"/>
  <c r="CB771" i="33"/>
  <c r="CB772" i="33" s="1"/>
  <c r="AZ771" i="33"/>
  <c r="AZ772" i="33" s="1"/>
  <c r="Y771" i="33"/>
  <c r="Y772" i="33" s="1"/>
  <c r="BM771" i="33"/>
  <c r="BM772" i="33" s="1"/>
  <c r="BT771" i="33"/>
  <c r="BT772" i="33" s="1"/>
  <c r="U771" i="33"/>
  <c r="U772" i="33" s="1"/>
  <c r="CR771" i="33"/>
  <c r="CR772" i="33" s="1"/>
  <c r="BB771" i="33"/>
  <c r="BB772" i="33" s="1"/>
  <c r="BE771" i="33"/>
  <c r="BE772" i="33" s="1"/>
  <c r="AJ771" i="33"/>
  <c r="AJ772" i="33" s="1"/>
  <c r="CC771" i="33"/>
  <c r="CC772" i="33" s="1"/>
  <c r="BN771" i="33"/>
  <c r="BN772" i="33" s="1"/>
  <c r="BO771" i="33"/>
  <c r="BO772" i="33" s="1"/>
  <c r="BC771" i="33"/>
  <c r="BC772" i="33" s="1"/>
  <c r="AI771" i="33"/>
  <c r="AI772" i="33" s="1"/>
  <c r="AM771" i="33"/>
  <c r="AM772" i="33" s="1"/>
  <c r="W771" i="33"/>
  <c r="W772" i="33" s="1"/>
  <c r="BS771" i="33"/>
  <c r="BS772" i="33" s="1"/>
  <c r="BP771" i="33"/>
  <c r="BP772" i="33" s="1"/>
  <c r="AA771" i="33"/>
  <c r="AA772" i="33" s="1"/>
  <c r="CQ771" i="33"/>
  <c r="CQ772" i="33" s="1"/>
  <c r="AP771" i="33"/>
  <c r="AP772" i="33" s="1"/>
  <c r="CJ771" i="33"/>
  <c r="CJ772" i="33" s="1"/>
  <c r="BX771" i="33"/>
  <c r="BX772" i="33" s="1"/>
  <c r="BJ771" i="33"/>
  <c r="BJ772" i="33" s="1"/>
  <c r="X771" i="33"/>
  <c r="X772" i="33" s="1"/>
  <c r="CA771" i="33"/>
  <c r="CA772" i="33" s="1"/>
  <c r="CF771" i="33"/>
  <c r="CF772" i="33" s="1"/>
  <c r="BY771" i="33"/>
  <c r="BY772" i="33" s="1"/>
  <c r="CP771" i="33"/>
  <c r="CP772" i="33" s="1"/>
  <c r="BD771" i="33"/>
  <c r="BD772" i="33" s="1"/>
  <c r="AE771" i="33"/>
  <c r="AE772" i="33" s="1"/>
  <c r="CI771" i="33"/>
  <c r="CI772" i="33" s="1"/>
  <c r="AC771" i="33"/>
  <c r="AC772" i="33" s="1"/>
  <c r="BF771" i="33"/>
  <c r="BF772" i="33" s="1"/>
  <c r="AL771" i="33"/>
  <c r="AL772" i="33" s="1"/>
  <c r="BQ771" i="33"/>
  <c r="BQ772" i="33" s="1"/>
  <c r="CD771" i="33"/>
  <c r="CD772" i="33" s="1"/>
  <c r="AV771" i="33"/>
  <c r="AV772" i="33" s="1"/>
  <c r="CM771" i="33"/>
  <c r="CM772" i="33" s="1"/>
  <c r="R771" i="33"/>
  <c r="R772" i="33" s="1"/>
  <c r="S771" i="33"/>
  <c r="S772" i="33" s="1"/>
  <c r="Q771" i="33"/>
  <c r="BL771" i="33"/>
  <c r="BL772" i="33" s="1"/>
  <c r="CE771" i="33"/>
  <c r="CE772" i="33" s="1"/>
  <c r="CL771" i="33"/>
  <c r="CL772" i="33" s="1"/>
  <c r="AX771" i="33"/>
  <c r="AX772" i="33" s="1"/>
  <c r="CK771" i="33"/>
  <c r="CK772" i="33" s="1"/>
  <c r="BH771" i="33"/>
  <c r="BH772" i="33" s="1"/>
  <c r="AG771" i="33"/>
  <c r="AG772" i="33" s="1"/>
  <c r="CN771" i="33"/>
  <c r="CN772" i="33" s="1"/>
  <c r="AY771" i="33"/>
  <c r="AY772" i="33" s="1"/>
  <c r="CG771" i="33"/>
  <c r="CG772" i="33" s="1"/>
  <c r="CH771" i="33"/>
  <c r="CH772" i="33" s="1"/>
  <c r="AW771" i="33"/>
  <c r="AW772" i="33" s="1"/>
  <c r="BR771" i="33"/>
  <c r="BR772" i="33" s="1"/>
  <c r="BG771" i="33"/>
  <c r="BG772" i="33" s="1"/>
  <c r="AN771" i="33"/>
  <c r="AN772" i="33" s="1"/>
  <c r="BZ771" i="33"/>
  <c r="BZ772" i="33" s="1"/>
  <c r="BW771" i="33"/>
  <c r="BW772" i="33" s="1"/>
  <c r="CS771" i="33"/>
  <c r="CS772" i="33" s="1"/>
  <c r="BV771" i="33"/>
  <c r="BV772" i="33" s="1"/>
  <c r="AO771" i="33"/>
  <c r="AO772" i="33" s="1"/>
  <c r="AR771" i="33"/>
  <c r="AR772" i="33" s="1"/>
  <c r="V771" i="33"/>
  <c r="V772" i="33" s="1"/>
  <c r="CO771" i="33"/>
  <c r="CO772" i="33" s="1"/>
  <c r="AH771" i="33"/>
  <c r="AH772" i="33" s="1"/>
  <c r="AS771" i="33"/>
  <c r="AS772" i="33" s="1"/>
  <c r="AD771" i="33"/>
  <c r="AD772" i="33" s="1"/>
  <c r="BK771" i="33"/>
  <c r="BK772" i="33" s="1"/>
  <c r="AQ771" i="33"/>
  <c r="AQ772" i="33" s="1"/>
  <c r="BU771" i="33"/>
  <c r="BU772" i="33" s="1"/>
  <c r="AF771" i="33"/>
  <c r="AF772" i="33" s="1"/>
  <c r="T771" i="33"/>
  <c r="T772" i="33" s="1"/>
  <c r="Q772" i="33" l="1"/>
  <c r="O771" i="33"/>
  <c r="O772" i="33" l="1"/>
  <c r="AU773" i="33" l="1"/>
  <c r="BA773" i="33"/>
  <c r="AK773" i="33"/>
  <c r="Y773" i="33"/>
  <c r="AZ773" i="33"/>
  <c r="BB773" i="33"/>
  <c r="BE773" i="33"/>
  <c r="BM773" i="33"/>
  <c r="Z773" i="33"/>
  <c r="AB773" i="33"/>
  <c r="CB773" i="33"/>
  <c r="CR773" i="33"/>
  <c r="AT773" i="33"/>
  <c r="CC773" i="33"/>
  <c r="BI773" i="33"/>
  <c r="AJ773" i="33"/>
  <c r="U773" i="33"/>
  <c r="BT773" i="33"/>
  <c r="V773" i="33"/>
  <c r="CS773" i="33"/>
  <c r="AA773" i="33"/>
  <c r="AY773" i="33"/>
  <c r="AR773" i="33"/>
  <c r="CN773" i="33"/>
  <c r="CQ773" i="33"/>
  <c r="CO773" i="33"/>
  <c r="BL773" i="33"/>
  <c r="AN773" i="33"/>
  <c r="AE773" i="33"/>
  <c r="AM773" i="33"/>
  <c r="BK773" i="33"/>
  <c r="BD773" i="33"/>
  <c r="BO773" i="33"/>
  <c r="AW773" i="33"/>
  <c r="BX773" i="33"/>
  <c r="CA773" i="33"/>
  <c r="BN773" i="33"/>
  <c r="AS773" i="33"/>
  <c r="CH773" i="33"/>
  <c r="BR773" i="33"/>
  <c r="BG773" i="33"/>
  <c r="CI773" i="33"/>
  <c r="CG773" i="33"/>
  <c r="AQ773" i="33"/>
  <c r="CM773" i="33"/>
  <c r="BU773" i="33"/>
  <c r="AG773" i="33"/>
  <c r="BQ773" i="33"/>
  <c r="CF773" i="33"/>
  <c r="BF773" i="33"/>
  <c r="S773" i="33"/>
  <c r="BY773" i="33"/>
  <c r="BV773" i="33"/>
  <c r="AC773" i="33"/>
  <c r="BJ773" i="33"/>
  <c r="AH773" i="33"/>
  <c r="BC773" i="33"/>
  <c r="BZ773" i="33"/>
  <c r="CK773" i="33"/>
  <c r="CE773" i="33"/>
  <c r="AV773" i="33"/>
  <c r="AL773" i="33"/>
  <c r="AO773" i="33"/>
  <c r="CP773" i="33"/>
  <c r="AX773" i="33"/>
  <c r="CL773" i="33"/>
  <c r="R773" i="33"/>
  <c r="AP773" i="33"/>
  <c r="W773" i="33"/>
  <c r="BS773" i="33"/>
  <c r="AI773" i="33"/>
  <c r="BH773" i="33"/>
  <c r="AD773" i="33"/>
  <c r="AF773" i="33"/>
  <c r="CD773" i="33"/>
  <c r="CJ773" i="33"/>
  <c r="X773" i="33"/>
  <c r="BP773" i="33"/>
  <c r="BW773" i="33"/>
  <c r="T773" i="33"/>
  <c r="Q773" i="33"/>
  <c r="M773" i="33" l="1"/>
  <c r="O773" i="33"/>
  <c r="L772" i="33"/>
  <c r="L774" i="33"/>
  <c r="L773" i="33"/>
  <c r="L771" i="33"/>
  <c r="M771" i="33" l="1"/>
  <c r="F771" i="33" s="1"/>
  <c r="D771" i="33" l="1"/>
  <c r="E771" i="33"/>
  <c r="H776" i="33" l="1"/>
  <c r="H777" i="33" s="1"/>
  <c r="K776" i="33" l="1"/>
  <c r="H778" i="33"/>
  <c r="K777" i="33"/>
  <c r="H779" i="33" l="1"/>
  <c r="K779" i="33" s="1"/>
  <c r="K778" i="33"/>
  <c r="CS776" i="33" l="1"/>
  <c r="CS777" i="33" s="1"/>
  <c r="BP776" i="33"/>
  <c r="BP777" i="33" s="1"/>
  <c r="U776" i="33"/>
  <c r="U777" i="33" s="1"/>
  <c r="CA776" i="33"/>
  <c r="CA777" i="33" s="1"/>
  <c r="AV776" i="33"/>
  <c r="AV777" i="33" s="1"/>
  <c r="V776" i="33"/>
  <c r="V777" i="33" s="1"/>
  <c r="AR776" i="33"/>
  <c r="AR777" i="33" s="1"/>
  <c r="BB776" i="33"/>
  <c r="BB777" i="33" s="1"/>
  <c r="BX776" i="33"/>
  <c r="BX777" i="33" s="1"/>
  <c r="CM776" i="33"/>
  <c r="CM777" i="33" s="1"/>
  <c r="CH776" i="33"/>
  <c r="CH777" i="33" s="1"/>
  <c r="CD776" i="33"/>
  <c r="CD777" i="33" s="1"/>
  <c r="CO776" i="33"/>
  <c r="CO777" i="33" s="1"/>
  <c r="BJ776" i="33"/>
  <c r="BJ777" i="33" s="1"/>
  <c r="BA776" i="33"/>
  <c r="BA777" i="33" s="1"/>
  <c r="AJ776" i="33"/>
  <c r="AJ777" i="33" s="1"/>
  <c r="CK776" i="33"/>
  <c r="CK777" i="33" s="1"/>
  <c r="CP776" i="33"/>
  <c r="CP777" i="33" s="1"/>
  <c r="Q776" i="33"/>
  <c r="AQ776" i="33"/>
  <c r="AQ777" i="33" s="1"/>
  <c r="AH776" i="33"/>
  <c r="AH777" i="33" s="1"/>
  <c r="CG776" i="33"/>
  <c r="CG777" i="33" s="1"/>
  <c r="CQ776" i="33"/>
  <c r="CQ777" i="33" s="1"/>
  <c r="BR776" i="33"/>
  <c r="BR777" i="33" s="1"/>
  <c r="CJ776" i="33"/>
  <c r="CJ777" i="33" s="1"/>
  <c r="AA776" i="33"/>
  <c r="AA777" i="33" s="1"/>
  <c r="AB776" i="33"/>
  <c r="AB777" i="33" s="1"/>
  <c r="BC776" i="33"/>
  <c r="BC777" i="33" s="1"/>
  <c r="BZ776" i="33"/>
  <c r="BZ777" i="33" s="1"/>
  <c r="CR776" i="33"/>
  <c r="CR777" i="33" s="1"/>
  <c r="BS776" i="33"/>
  <c r="BS777" i="33" s="1"/>
  <c r="AM776" i="33"/>
  <c r="AM777" i="33" s="1"/>
  <c r="T776" i="33"/>
  <c r="T777" i="33" s="1"/>
  <c r="S776" i="33"/>
  <c r="S777" i="33" s="1"/>
  <c r="AL776" i="33"/>
  <c r="AL777" i="33" s="1"/>
  <c r="AW776" i="33"/>
  <c r="AW777" i="33" s="1"/>
  <c r="AG776" i="33"/>
  <c r="AG777" i="33" s="1"/>
  <c r="BH776" i="33"/>
  <c r="BH777" i="33" s="1"/>
  <c r="AY776" i="33"/>
  <c r="AY777" i="33" s="1"/>
  <c r="AT776" i="33"/>
  <c r="AT777" i="33" s="1"/>
  <c r="AO776" i="33"/>
  <c r="AO777" i="33" s="1"/>
  <c r="BY776" i="33"/>
  <c r="BY777" i="33" s="1"/>
  <c r="AZ776" i="33"/>
  <c r="AZ777" i="33" s="1"/>
  <c r="W776" i="33"/>
  <c r="W777" i="33" s="1"/>
  <c r="X776" i="33"/>
  <c r="X777" i="33" s="1"/>
  <c r="AC776" i="33"/>
  <c r="AC777" i="33" s="1"/>
  <c r="AP776" i="33"/>
  <c r="AP777" i="33" s="1"/>
  <c r="AI776" i="33"/>
  <c r="AI777" i="33" s="1"/>
  <c r="BQ776" i="33"/>
  <c r="BQ777" i="33" s="1"/>
  <c r="BL776" i="33"/>
  <c r="BL777" i="33" s="1"/>
  <c r="BE776" i="33"/>
  <c r="BE777" i="33" s="1"/>
  <c r="BN776" i="33"/>
  <c r="BN777" i="33" s="1"/>
  <c r="CF776" i="33"/>
  <c r="CF777" i="33" s="1"/>
  <c r="BM776" i="33"/>
  <c r="BM777" i="33" s="1"/>
  <c r="BD776" i="33"/>
  <c r="BD777" i="33" s="1"/>
  <c r="Y776" i="33"/>
  <c r="Y777" i="33" s="1"/>
  <c r="BV776" i="33"/>
  <c r="BV777" i="33" s="1"/>
  <c r="CN776" i="33"/>
  <c r="CN777" i="33" s="1"/>
  <c r="AS776" i="33"/>
  <c r="AS777" i="33" s="1"/>
  <c r="AF776" i="33"/>
  <c r="AF777" i="33" s="1"/>
  <c r="BI776" i="33"/>
  <c r="BI777" i="33" s="1"/>
  <c r="BK776" i="33"/>
  <c r="BK777" i="33" s="1"/>
  <c r="BO776" i="33"/>
  <c r="BO777" i="33" s="1"/>
  <c r="CI776" i="33"/>
  <c r="CI777" i="33" s="1"/>
  <c r="BT776" i="33"/>
  <c r="BT777" i="33" s="1"/>
  <c r="Z776" i="33"/>
  <c r="Z777" i="33" s="1"/>
  <c r="BG776" i="33"/>
  <c r="BG777" i="33" s="1"/>
  <c r="BW776" i="33"/>
  <c r="BW777" i="33" s="1"/>
  <c r="AN776" i="33"/>
  <c r="AN777" i="33" s="1"/>
  <c r="CE776" i="33"/>
  <c r="CE777" i="33" s="1"/>
  <c r="AU776" i="33"/>
  <c r="AU777" i="33" s="1"/>
  <c r="BF776" i="33"/>
  <c r="BF777" i="33" s="1"/>
  <c r="AK776" i="33"/>
  <c r="AK777" i="33" s="1"/>
  <c r="CC776" i="33"/>
  <c r="CC777" i="33" s="1"/>
  <c r="CB776" i="33"/>
  <c r="CB777" i="33" s="1"/>
  <c r="AX776" i="33"/>
  <c r="AX777" i="33" s="1"/>
  <c r="AE776" i="33"/>
  <c r="AE777" i="33" s="1"/>
  <c r="BU776" i="33"/>
  <c r="BU777" i="33" s="1"/>
  <c r="CL776" i="33"/>
  <c r="CL777" i="33" s="1"/>
  <c r="AD776" i="33"/>
  <c r="AD777" i="33" s="1"/>
  <c r="R776" i="33"/>
  <c r="R777" i="33" s="1"/>
  <c r="Q777" i="33" l="1"/>
  <c r="O776" i="33"/>
  <c r="O777" i="33" l="1"/>
  <c r="Q778" i="33" s="1"/>
  <c r="CA778" i="33" l="1"/>
  <c r="V778" i="33"/>
  <c r="CS778" i="33"/>
  <c r="BJ778" i="33"/>
  <c r="AR778" i="33"/>
  <c r="CM778" i="33"/>
  <c r="BP778" i="33"/>
  <c r="U778" i="33"/>
  <c r="BA778" i="33"/>
  <c r="AJ778" i="33"/>
  <c r="AV778" i="33"/>
  <c r="CD778" i="33"/>
  <c r="BX778" i="33"/>
  <c r="BB778" i="33"/>
  <c r="CK778" i="33"/>
  <c r="CP778" i="33"/>
  <c r="CO778" i="33"/>
  <c r="CH778" i="33"/>
  <c r="AD778" i="33"/>
  <c r="BF778" i="33"/>
  <c r="CL778" i="33"/>
  <c r="AF778" i="33"/>
  <c r="AT778" i="33"/>
  <c r="CE778" i="33"/>
  <c r="T778" i="33"/>
  <c r="R778" i="33"/>
  <c r="BG778" i="33"/>
  <c r="AI778" i="33"/>
  <c r="AQ778" i="33"/>
  <c r="BR778" i="33"/>
  <c r="BS778" i="33"/>
  <c r="BO778" i="33"/>
  <c r="BD778" i="33"/>
  <c r="BM778" i="33"/>
  <c r="BY778" i="33"/>
  <c r="AU778" i="33"/>
  <c r="CR778" i="33"/>
  <c r="BQ778" i="33"/>
  <c r="BI778" i="33"/>
  <c r="AM778" i="33"/>
  <c r="BN778" i="33"/>
  <c r="CC778" i="33"/>
  <c r="AN778" i="33"/>
  <c r="X778" i="33"/>
  <c r="AZ778" i="33"/>
  <c r="BL778" i="33"/>
  <c r="BZ778" i="33"/>
  <c r="BT778" i="33"/>
  <c r="AL778" i="33"/>
  <c r="AH778" i="33"/>
  <c r="AB778" i="33"/>
  <c r="Y778" i="33"/>
  <c r="CF778" i="33"/>
  <c r="BU778" i="33"/>
  <c r="W778" i="33"/>
  <c r="AP778" i="33"/>
  <c r="AS778" i="33"/>
  <c r="Z778" i="33"/>
  <c r="AW778" i="33"/>
  <c r="BE778" i="33"/>
  <c r="CN778" i="33"/>
  <c r="AG778" i="33"/>
  <c r="BC778" i="33"/>
  <c r="AY778" i="33"/>
  <c r="CQ778" i="33"/>
  <c r="CG778" i="33"/>
  <c r="BK778" i="33"/>
  <c r="AE778" i="33"/>
  <c r="AK778" i="33"/>
  <c r="CJ778" i="33"/>
  <c r="S778" i="33"/>
  <c r="AC778" i="33"/>
  <c r="AO778" i="33"/>
  <c r="BW778" i="33"/>
  <c r="CI778" i="33"/>
  <c r="CB778" i="33"/>
  <c r="BV778" i="33"/>
  <c r="AX778" i="33"/>
  <c r="AA778" i="33"/>
  <c r="BH778" i="33"/>
  <c r="O778" i="33" l="1"/>
  <c r="L776" i="33"/>
  <c r="L779" i="33"/>
  <c r="L777" i="33"/>
  <c r="M778" i="33"/>
  <c r="L778" i="33"/>
  <c r="M776" i="33" l="1"/>
  <c r="F776" i="33" l="1"/>
  <c r="E776" i="33"/>
  <c r="D776" i="33"/>
  <c r="H781" i="33" l="1"/>
  <c r="H782" i="33" l="1"/>
  <c r="R730" i="33"/>
  <c r="H799" i="33"/>
  <c r="G24" i="33"/>
  <c r="K781" i="33"/>
  <c r="B788" i="33" l="1"/>
  <c r="H800" i="33"/>
  <c r="H801" i="33" s="1"/>
  <c r="H802" i="33" s="1"/>
  <c r="E799" i="33"/>
  <c r="R731" i="33"/>
  <c r="H783" i="33"/>
  <c r="K782" i="33"/>
  <c r="B789" i="33" s="1"/>
  <c r="H784" i="33" l="1"/>
  <c r="R732" i="33"/>
  <c r="K783" i="33"/>
  <c r="B25" i="33"/>
  <c r="I794" i="33"/>
  <c r="I795" i="33"/>
  <c r="C25" i="33"/>
  <c r="B790" i="33" l="1"/>
  <c r="I799" i="33"/>
  <c r="R733" i="33"/>
  <c r="K784" i="33"/>
  <c r="BL781" i="33" s="1"/>
  <c r="BL782" i="33" s="1"/>
  <c r="I800" i="33"/>
  <c r="CF781" i="33" l="1"/>
  <c r="CF782" i="33" s="1"/>
  <c r="AV781" i="33"/>
  <c r="AV782" i="33" s="1"/>
  <c r="AK781" i="33"/>
  <c r="AK782" i="33" s="1"/>
  <c r="BR781" i="33"/>
  <c r="BR782" i="33" s="1"/>
  <c r="AT781" i="33"/>
  <c r="AT782" i="33" s="1"/>
  <c r="AS781" i="33"/>
  <c r="AS782" i="33" s="1"/>
  <c r="AX781" i="33"/>
  <c r="AX782" i="33" s="1"/>
  <c r="Q781" i="33"/>
  <c r="Q782" i="33" s="1"/>
  <c r="AB781" i="33"/>
  <c r="AB782" i="33" s="1"/>
  <c r="BH781" i="33"/>
  <c r="BH782" i="33" s="1"/>
  <c r="BZ781" i="33"/>
  <c r="BZ782" i="33" s="1"/>
  <c r="CI781" i="33"/>
  <c r="CI782" i="33" s="1"/>
  <c r="BS781" i="33"/>
  <c r="BS782" i="33" s="1"/>
  <c r="S781" i="33"/>
  <c r="S782" i="33" s="1"/>
  <c r="CL781" i="33"/>
  <c r="CL782" i="33" s="1"/>
  <c r="CO781" i="33"/>
  <c r="CO782" i="33" s="1"/>
  <c r="V781" i="33"/>
  <c r="V782" i="33" s="1"/>
  <c r="AZ781" i="33"/>
  <c r="AZ782" i="33" s="1"/>
  <c r="AG781" i="33"/>
  <c r="AG782" i="33" s="1"/>
  <c r="CB781" i="33"/>
  <c r="CB782" i="33" s="1"/>
  <c r="BK781" i="33"/>
  <c r="BK782" i="33" s="1"/>
  <c r="CP781" i="33"/>
  <c r="CP782" i="33" s="1"/>
  <c r="CQ781" i="33"/>
  <c r="CQ782" i="33" s="1"/>
  <c r="BN781" i="33"/>
  <c r="BN782" i="33" s="1"/>
  <c r="CM781" i="33"/>
  <c r="CM782" i="33" s="1"/>
  <c r="AY781" i="33"/>
  <c r="AY782" i="33" s="1"/>
  <c r="BD781" i="33"/>
  <c r="BD782" i="33" s="1"/>
  <c r="BB781" i="33"/>
  <c r="BB782" i="33" s="1"/>
  <c r="BX781" i="33"/>
  <c r="BX782" i="33" s="1"/>
  <c r="BV781" i="33"/>
  <c r="BV782" i="33" s="1"/>
  <c r="BJ781" i="33"/>
  <c r="BJ782" i="33" s="1"/>
  <c r="BE781" i="33"/>
  <c r="BE782" i="33" s="1"/>
  <c r="AU781" i="33"/>
  <c r="AU782" i="33" s="1"/>
  <c r="CA781" i="33"/>
  <c r="CA782" i="33" s="1"/>
  <c r="BW781" i="33"/>
  <c r="BW782" i="33" s="1"/>
  <c r="CR781" i="33"/>
  <c r="CR782" i="33" s="1"/>
  <c r="BG781" i="33"/>
  <c r="BG782" i="33" s="1"/>
  <c r="CN781" i="33"/>
  <c r="CN782" i="33" s="1"/>
  <c r="AQ781" i="33"/>
  <c r="AQ782" i="33" s="1"/>
  <c r="AE781" i="33"/>
  <c r="AE782" i="33" s="1"/>
  <c r="BC781" i="33"/>
  <c r="BC782" i="33" s="1"/>
  <c r="U781" i="33"/>
  <c r="U782" i="33" s="1"/>
  <c r="BU781" i="33"/>
  <c r="BU782" i="33" s="1"/>
  <c r="CD781" i="33"/>
  <c r="CD782" i="33" s="1"/>
  <c r="BM781" i="33"/>
  <c r="BM782" i="33" s="1"/>
  <c r="X781" i="33"/>
  <c r="X782" i="33" s="1"/>
  <c r="AI781" i="33"/>
  <c r="AI782" i="33" s="1"/>
  <c r="AR781" i="33"/>
  <c r="AR782" i="33" s="1"/>
  <c r="W781" i="33"/>
  <c r="W782" i="33" s="1"/>
  <c r="AP781" i="33"/>
  <c r="AP782" i="33" s="1"/>
  <c r="AO781" i="33"/>
  <c r="AO782" i="33" s="1"/>
  <c r="CG781" i="33"/>
  <c r="CG782" i="33" s="1"/>
  <c r="BA781" i="33"/>
  <c r="BA782" i="33" s="1"/>
  <c r="AL781" i="33"/>
  <c r="AL782" i="33" s="1"/>
  <c r="AC781" i="33"/>
  <c r="AC782" i="33" s="1"/>
  <c r="AJ781" i="33"/>
  <c r="AJ782" i="33" s="1"/>
  <c r="I805" i="33"/>
  <c r="CE781" i="33"/>
  <c r="CE782" i="33" s="1"/>
  <c r="AA781" i="33"/>
  <c r="AA782" i="33" s="1"/>
  <c r="BF781" i="33"/>
  <c r="BF782" i="33" s="1"/>
  <c r="BO781" i="33"/>
  <c r="BO782" i="33" s="1"/>
  <c r="CJ781" i="33"/>
  <c r="CJ782" i="33" s="1"/>
  <c r="AN781" i="33"/>
  <c r="AN782" i="33" s="1"/>
  <c r="AF781" i="33"/>
  <c r="AF782" i="33" s="1"/>
  <c r="CC781" i="33"/>
  <c r="CC782" i="33" s="1"/>
  <c r="I804" i="33"/>
  <c r="B791" i="33"/>
  <c r="BS788" i="33" s="1"/>
  <c r="BS789" i="33" s="1"/>
  <c r="BY781" i="33"/>
  <c r="BY782" i="33" s="1"/>
  <c r="AH781" i="33"/>
  <c r="AH782" i="33" s="1"/>
  <c r="AW781" i="33"/>
  <c r="AW782" i="33" s="1"/>
  <c r="R781" i="33"/>
  <c r="R782" i="33" s="1"/>
  <c r="CS781" i="33"/>
  <c r="CS782" i="33" s="1"/>
  <c r="Z781" i="33"/>
  <c r="Z782" i="33" s="1"/>
  <c r="CH781" i="33"/>
  <c r="CH782" i="33" s="1"/>
  <c r="T781" i="33"/>
  <c r="T782" i="33" s="1"/>
  <c r="BT781" i="33"/>
  <c r="BT782" i="33" s="1"/>
  <c r="AM781" i="33"/>
  <c r="AM782" i="33" s="1"/>
  <c r="AD781" i="33"/>
  <c r="AD782" i="33" s="1"/>
  <c r="CK781" i="33"/>
  <c r="CK782" i="33" s="1"/>
  <c r="BP781" i="33"/>
  <c r="BP782" i="33" s="1"/>
  <c r="BQ781" i="33"/>
  <c r="BQ782" i="33" s="1"/>
  <c r="BI781" i="33"/>
  <c r="BI782" i="33" s="1"/>
  <c r="Y781" i="33"/>
  <c r="Y782" i="33" s="1"/>
  <c r="D25" i="33"/>
  <c r="I796" i="33"/>
  <c r="CG788" i="33" l="1"/>
  <c r="CG789" i="33" s="1"/>
  <c r="AR788" i="33"/>
  <c r="AR789" i="33" s="1"/>
  <c r="BZ788" i="33"/>
  <c r="BZ789" i="33" s="1"/>
  <c r="AK788" i="33"/>
  <c r="AK789" i="33" s="1"/>
  <c r="DF788" i="33"/>
  <c r="DF789" i="33" s="1"/>
  <c r="BW788" i="33"/>
  <c r="BW789" i="33" s="1"/>
  <c r="BA788" i="33"/>
  <c r="BA789" i="33" s="1"/>
  <c r="BD788" i="33"/>
  <c r="BD789" i="33" s="1"/>
  <c r="BT788" i="33"/>
  <c r="BT789" i="33" s="1"/>
  <c r="I797" i="33"/>
  <c r="E25" i="33"/>
  <c r="CP788" i="33"/>
  <c r="CP789" i="33" s="1"/>
  <c r="AO788" i="33"/>
  <c r="AO789" i="33" s="1"/>
  <c r="CO788" i="33"/>
  <c r="CO789" i="33" s="1"/>
  <c r="O781" i="33"/>
  <c r="BN788" i="33"/>
  <c r="BN789" i="33" s="1"/>
  <c r="BF788" i="33"/>
  <c r="BF789" i="33" s="1"/>
  <c r="AF788" i="33"/>
  <c r="AF789" i="33" s="1"/>
  <c r="AM788" i="33"/>
  <c r="AM789" i="33" s="1"/>
  <c r="DG788" i="33"/>
  <c r="DG789" i="33" s="1"/>
  <c r="DE788" i="33"/>
  <c r="DE789" i="33" s="1"/>
  <c r="CF788" i="33"/>
  <c r="CF789" i="33" s="1"/>
  <c r="CC788" i="33"/>
  <c r="CC789" i="33" s="1"/>
  <c r="AU788" i="33"/>
  <c r="AU789" i="33" s="1"/>
  <c r="BE788" i="33"/>
  <c r="BE789" i="33" s="1"/>
  <c r="CS788" i="33"/>
  <c r="CS789" i="33" s="1"/>
  <c r="CD788" i="33"/>
  <c r="CD789" i="33" s="1"/>
  <c r="BB788" i="33"/>
  <c r="BB789" i="33" s="1"/>
  <c r="DD788" i="33"/>
  <c r="DD789" i="33" s="1"/>
  <c r="CY788" i="33"/>
  <c r="CY789" i="33" s="1"/>
  <c r="BU788" i="33"/>
  <c r="BU789" i="33" s="1"/>
  <c r="CI788" i="33"/>
  <c r="CI789" i="33" s="1"/>
  <c r="AI788" i="33"/>
  <c r="AI789" i="33" s="1"/>
  <c r="BP788" i="33"/>
  <c r="BP789" i="33" s="1"/>
  <c r="CN788" i="33"/>
  <c r="CN789" i="33" s="1"/>
  <c r="AJ788" i="33"/>
  <c r="AJ789" i="33" s="1"/>
  <c r="AS788" i="33"/>
  <c r="AS789" i="33" s="1"/>
  <c r="CK788" i="33"/>
  <c r="CK789" i="33" s="1"/>
  <c r="BK788" i="33"/>
  <c r="BK789" i="33" s="1"/>
  <c r="BG788" i="33"/>
  <c r="BG789" i="33" s="1"/>
  <c r="CR788" i="33"/>
  <c r="CR789" i="33" s="1"/>
  <c r="CQ788" i="33"/>
  <c r="CQ789" i="33" s="1"/>
  <c r="DA788" i="33"/>
  <c r="DA789" i="33" s="1"/>
  <c r="BR788" i="33"/>
  <c r="BR789" i="33" s="1"/>
  <c r="I809" i="33"/>
  <c r="I810" i="33"/>
  <c r="O782" i="33"/>
  <c r="Z783" i="33" s="1"/>
  <c r="AT788" i="33"/>
  <c r="AT789" i="33" s="1"/>
  <c r="AX788" i="33"/>
  <c r="AX789" i="33" s="1"/>
  <c r="CZ788" i="33"/>
  <c r="CZ789" i="33" s="1"/>
  <c r="BO788" i="33"/>
  <c r="BO789" i="33" s="1"/>
  <c r="BV788" i="33"/>
  <c r="BV789" i="33" s="1"/>
  <c r="CT788" i="33"/>
  <c r="CT789" i="33" s="1"/>
  <c r="BL788" i="33"/>
  <c r="BL789" i="33" s="1"/>
  <c r="CX788" i="33"/>
  <c r="CX789" i="33" s="1"/>
  <c r="AL788" i="33"/>
  <c r="AL789" i="33" s="1"/>
  <c r="AH788" i="33"/>
  <c r="AH789" i="33" s="1"/>
  <c r="AW788" i="33"/>
  <c r="AW789" i="33" s="1"/>
  <c r="DC788" i="33"/>
  <c r="DC789" i="33" s="1"/>
  <c r="AE788" i="33"/>
  <c r="BX788" i="33"/>
  <c r="BX789" i="33" s="1"/>
  <c r="CH788" i="33"/>
  <c r="CH789" i="33" s="1"/>
  <c r="BI788" i="33"/>
  <c r="BI789" i="33" s="1"/>
  <c r="CM788" i="33"/>
  <c r="CM789" i="33" s="1"/>
  <c r="AP788" i="33"/>
  <c r="AP789" i="33" s="1"/>
  <c r="BM788" i="33"/>
  <c r="BM789" i="33" s="1"/>
  <c r="I801" i="33"/>
  <c r="DB788" i="33"/>
  <c r="DB789" i="33" s="1"/>
  <c r="AN788" i="33"/>
  <c r="AN789" i="33" s="1"/>
  <c r="AV788" i="33"/>
  <c r="AV789" i="33" s="1"/>
  <c r="BY788" i="33"/>
  <c r="BY789" i="33" s="1"/>
  <c r="CE788" i="33"/>
  <c r="CE789" i="33" s="1"/>
  <c r="CV788" i="33"/>
  <c r="CV789" i="33" s="1"/>
  <c r="CU788" i="33"/>
  <c r="CU789" i="33" s="1"/>
  <c r="CB788" i="33"/>
  <c r="CB789" i="33" s="1"/>
  <c r="CJ788" i="33"/>
  <c r="CJ789" i="33" s="1"/>
  <c r="BQ788" i="33"/>
  <c r="BQ789" i="33" s="1"/>
  <c r="BJ788" i="33"/>
  <c r="BJ789" i="33" s="1"/>
  <c r="CA788" i="33"/>
  <c r="CA789" i="33" s="1"/>
  <c r="AQ788" i="33"/>
  <c r="AQ789" i="33" s="1"/>
  <c r="CW788" i="33"/>
  <c r="CW789" i="33" s="1"/>
  <c r="CL788" i="33"/>
  <c r="CL789" i="33" s="1"/>
  <c r="AZ788" i="33"/>
  <c r="AZ789" i="33" s="1"/>
  <c r="AY788" i="33"/>
  <c r="AY789" i="33" s="1"/>
  <c r="BC788" i="33"/>
  <c r="BC789" i="33" s="1"/>
  <c r="AG788" i="33"/>
  <c r="AG789" i="33" s="1"/>
  <c r="BH788" i="33"/>
  <c r="BH789" i="33" s="1"/>
  <c r="BM783" i="33" l="1"/>
  <c r="BA783" i="33"/>
  <c r="AM783" i="33"/>
  <c r="AJ783" i="33"/>
  <c r="T783" i="33"/>
  <c r="CC783" i="33"/>
  <c r="AO783" i="33"/>
  <c r="AA783" i="33"/>
  <c r="CH783" i="33"/>
  <c r="AC783" i="33"/>
  <c r="CK783" i="33"/>
  <c r="BF783" i="33"/>
  <c r="Q783" i="33"/>
  <c r="AP783" i="33"/>
  <c r="BT783" i="33"/>
  <c r="AR783" i="33"/>
  <c r="AF783" i="33"/>
  <c r="AD783" i="33"/>
  <c r="U783" i="33"/>
  <c r="Y783" i="33"/>
  <c r="AH783" i="33"/>
  <c r="BQ783" i="33"/>
  <c r="R783" i="33"/>
  <c r="CD783" i="33"/>
  <c r="AE789" i="33"/>
  <c r="AC788" i="33"/>
  <c r="BL783" i="33"/>
  <c r="CR783" i="33"/>
  <c r="BB783" i="33"/>
  <c r="AU783" i="33"/>
  <c r="AV783" i="33"/>
  <c r="BS783" i="33"/>
  <c r="CQ783" i="33"/>
  <c r="AX783" i="33"/>
  <c r="AT783" i="33"/>
  <c r="BE783" i="33"/>
  <c r="BV783" i="33"/>
  <c r="BD783" i="33"/>
  <c r="BN783" i="33"/>
  <c r="BH783" i="33"/>
  <c r="BX783" i="33"/>
  <c r="AQ783" i="33"/>
  <c r="AB783" i="33"/>
  <c r="AS783" i="33"/>
  <c r="CA783" i="33"/>
  <c r="BK783" i="33"/>
  <c r="CO783" i="33"/>
  <c r="S783" i="33"/>
  <c r="CN783" i="33"/>
  <c r="CL783" i="33"/>
  <c r="CF783" i="33"/>
  <c r="AK783" i="33"/>
  <c r="CI783" i="33"/>
  <c r="AZ783" i="33"/>
  <c r="BJ783" i="33"/>
  <c r="V783" i="33"/>
  <c r="AG783" i="33"/>
  <c r="BZ783" i="33"/>
  <c r="CM783" i="33"/>
  <c r="BW783" i="33"/>
  <c r="CP783" i="33"/>
  <c r="BG783" i="33"/>
  <c r="CB783" i="33"/>
  <c r="BR783" i="33"/>
  <c r="AY783" i="33"/>
  <c r="CJ783" i="33"/>
  <c r="I814" i="33"/>
  <c r="W783" i="33"/>
  <c r="AE783" i="33"/>
  <c r="I806" i="33"/>
  <c r="AN783" i="33"/>
  <c r="BC783" i="33"/>
  <c r="BU783" i="33"/>
  <c r="X783" i="33"/>
  <c r="CS783" i="33"/>
  <c r="AL783" i="33"/>
  <c r="AI783" i="33"/>
  <c r="BO783" i="33"/>
  <c r="I815" i="33"/>
  <c r="I802" i="33"/>
  <c r="BY783" i="33"/>
  <c r="BP783" i="33"/>
  <c r="BI783" i="33"/>
  <c r="CG783" i="33"/>
  <c r="AW783" i="33"/>
  <c r="CE783" i="33"/>
  <c r="L781" i="33" l="1"/>
  <c r="P730" i="33" s="1"/>
  <c r="T730" i="33" s="1"/>
  <c r="O783" i="33"/>
  <c r="L783" i="33"/>
  <c r="P732" i="33" s="1"/>
  <c r="T732" i="33" s="1"/>
  <c r="M783" i="33"/>
  <c r="L782" i="33"/>
  <c r="P731" i="33" s="1"/>
  <c r="T731" i="33" s="1"/>
  <c r="I811" i="33"/>
  <c r="I819" i="33"/>
  <c r="AC789" i="33"/>
  <c r="AE790" i="33" s="1"/>
  <c r="L784" i="33"/>
  <c r="P733" i="33" s="1"/>
  <c r="T733" i="33" s="1"/>
  <c r="I820" i="33"/>
  <c r="I807" i="33"/>
  <c r="I824" i="33" l="1"/>
  <c r="I812" i="33"/>
  <c r="I825" i="33"/>
  <c r="I816" i="33"/>
  <c r="M781" i="33"/>
  <c r="BD790" i="33"/>
  <c r="CG790" i="33"/>
  <c r="AK790" i="33"/>
  <c r="BW790" i="33"/>
  <c r="BT790" i="33"/>
  <c r="DF790" i="33"/>
  <c r="AR790" i="33"/>
  <c r="BS790" i="33"/>
  <c r="BZ790" i="33"/>
  <c r="BA790" i="33"/>
  <c r="AN790" i="33"/>
  <c r="BQ790" i="33"/>
  <c r="BF790" i="33"/>
  <c r="AU790" i="33"/>
  <c r="BV790" i="33"/>
  <c r="DE790" i="33"/>
  <c r="BY790" i="33"/>
  <c r="BL790" i="33"/>
  <c r="CW790" i="33"/>
  <c r="CK790" i="33"/>
  <c r="BB790" i="33"/>
  <c r="BH790" i="33"/>
  <c r="AH790" i="33"/>
  <c r="AY790" i="33"/>
  <c r="AL790" i="33"/>
  <c r="CN790" i="33"/>
  <c r="AF790" i="33"/>
  <c r="AG790" i="33"/>
  <c r="CX790" i="33"/>
  <c r="CC790" i="33"/>
  <c r="BJ790" i="33"/>
  <c r="CY790" i="33"/>
  <c r="CE790" i="33"/>
  <c r="AQ790" i="33"/>
  <c r="CJ790" i="33"/>
  <c r="BI790" i="33"/>
  <c r="BU790" i="33"/>
  <c r="CS790" i="33"/>
  <c r="CO790" i="33"/>
  <c r="BM790" i="33"/>
  <c r="CL790" i="33"/>
  <c r="AT790" i="33"/>
  <c r="CD790" i="33"/>
  <c r="DB790" i="33"/>
  <c r="AS790" i="33"/>
  <c r="CR790" i="33"/>
  <c r="BE790" i="33"/>
  <c r="AP790" i="33"/>
  <c r="BR790" i="33"/>
  <c r="AM790" i="33"/>
  <c r="BN790" i="33"/>
  <c r="CU790" i="33"/>
  <c r="AI790" i="33"/>
  <c r="DD790" i="33"/>
  <c r="CZ790" i="33"/>
  <c r="BC790" i="33"/>
  <c r="AW790" i="33"/>
  <c r="DA790" i="33"/>
  <c r="CP790" i="33"/>
  <c r="CT790" i="33"/>
  <c r="CQ790" i="33"/>
  <c r="CV790" i="33"/>
  <c r="CB790" i="33"/>
  <c r="BG790" i="33"/>
  <c r="CH790" i="33"/>
  <c r="AZ790" i="33"/>
  <c r="BO790" i="33"/>
  <c r="AO790" i="33"/>
  <c r="DC790" i="33"/>
  <c r="CF790" i="33"/>
  <c r="CM790" i="33"/>
  <c r="DG790" i="33"/>
  <c r="BX790" i="33"/>
  <c r="BP790" i="33"/>
  <c r="AX790" i="33"/>
  <c r="AV790" i="33"/>
  <c r="CI790" i="33"/>
  <c r="AJ790" i="33"/>
  <c r="BK790" i="33"/>
  <c r="CA790" i="33"/>
  <c r="V730" i="33" a="1"/>
  <c r="F790" i="33" l="1"/>
  <c r="M796" i="33" s="1"/>
  <c r="AC790" i="33"/>
  <c r="D791" i="33"/>
  <c r="L797" i="33" s="1"/>
  <c r="I829" i="33"/>
  <c r="I821" i="33"/>
  <c r="D788" i="33"/>
  <c r="D789" i="33"/>
  <c r="L795" i="33" s="1"/>
  <c r="V732" i="33"/>
  <c r="V731" i="33"/>
  <c r="V730" i="33"/>
  <c r="V733" i="33"/>
  <c r="F781" i="33"/>
  <c r="D781" i="33"/>
  <c r="E781" i="33"/>
  <c r="D790" i="33"/>
  <c r="L796" i="33" s="1"/>
  <c r="I830" i="33"/>
  <c r="I817" i="33"/>
  <c r="X730" i="33" l="1" a="1"/>
  <c r="X733" i="33" s="1"/>
  <c r="H791" i="33" s="1"/>
  <c r="F25" i="33"/>
  <c r="F788" i="33"/>
  <c r="H25" i="33" s="1"/>
  <c r="L794" i="33"/>
  <c r="I826" i="33"/>
  <c r="I822" i="33"/>
  <c r="I834" i="33"/>
  <c r="I835" i="33"/>
  <c r="Y732" i="33" l="1"/>
  <c r="I790" i="33" s="1"/>
  <c r="X732" i="33"/>
  <c r="H790" i="33" s="1"/>
  <c r="X731" i="33"/>
  <c r="H789" i="33" s="1"/>
  <c r="Z733" i="33"/>
  <c r="J791" i="33" s="1"/>
  <c r="AA730" i="33"/>
  <c r="K788" i="33" s="1"/>
  <c r="Y733" i="33"/>
  <c r="I791" i="33" s="1"/>
  <c r="AA733" i="33"/>
  <c r="K791" i="33" s="1"/>
  <c r="Y731" i="33"/>
  <c r="I789" i="33" s="1"/>
  <c r="Y730" i="33"/>
  <c r="I788" i="33" s="1"/>
  <c r="Z732" i="33"/>
  <c r="J790" i="33" s="1"/>
  <c r="X730" i="33"/>
  <c r="H788" i="33" s="1"/>
  <c r="AA731" i="33"/>
  <c r="K789" i="33" s="1"/>
  <c r="Z731" i="33"/>
  <c r="J789" i="33" s="1"/>
  <c r="AA732" i="33"/>
  <c r="K790" i="33" s="1"/>
  <c r="Z730" i="33"/>
  <c r="J788" i="33" s="1"/>
  <c r="I839" i="33"/>
  <c r="I827" i="33"/>
  <c r="I831" i="33"/>
  <c r="I840" i="33"/>
  <c r="M788" i="33" l="1" a="1"/>
  <c r="M791" i="33" s="1"/>
  <c r="I832" i="33"/>
  <c r="I836" i="33"/>
  <c r="M789" i="33" l="1"/>
  <c r="M790" i="33"/>
  <c r="M788" i="33"/>
  <c r="I837" i="33"/>
  <c r="I841" i="33"/>
  <c r="N790" i="33" l="1"/>
  <c r="N791" i="33"/>
  <c r="N789" i="33"/>
  <c r="N788" i="33"/>
  <c r="I842" i="33"/>
  <c r="J797" i="33" l="1"/>
  <c r="K797" i="33" s="1"/>
  <c r="J794" i="33"/>
  <c r="K794" i="33" s="1"/>
  <c r="J795" i="33"/>
  <c r="J800" i="33" s="1"/>
  <c r="J796" i="33"/>
  <c r="J801" i="33" s="1"/>
  <c r="J806" i="33" s="1"/>
  <c r="K801" i="33" l="1"/>
  <c r="K795" i="33"/>
  <c r="J802" i="33"/>
  <c r="J807" i="33" s="1"/>
  <c r="K796" i="33"/>
  <c r="M794" i="33"/>
  <c r="J799" i="33"/>
  <c r="J811" i="33"/>
  <c r="J805" i="33"/>
  <c r="K800" i="33"/>
  <c r="K802" i="33" l="1"/>
  <c r="K799" i="33"/>
  <c r="J804" i="33"/>
  <c r="J809" i="33" s="1"/>
  <c r="J814" i="33" s="1"/>
  <c r="J810" i="33"/>
  <c r="J816" i="33"/>
  <c r="J812" i="33"/>
  <c r="CM799" i="33" l="1"/>
  <c r="CM800" i="33" s="1"/>
  <c r="BP799" i="33"/>
  <c r="BP800" i="33" s="1"/>
  <c r="BU799" i="33"/>
  <c r="BU800" i="33" s="1"/>
  <c r="CR799" i="33"/>
  <c r="CR800" i="33" s="1"/>
  <c r="CE799" i="33"/>
  <c r="CE800" i="33" s="1"/>
  <c r="AC799" i="33"/>
  <c r="AC800" i="33" s="1"/>
  <c r="AN799" i="33"/>
  <c r="AN800" i="33" s="1"/>
  <c r="CP799" i="33"/>
  <c r="CP800" i="33" s="1"/>
  <c r="AP799" i="33"/>
  <c r="AP800" i="33" s="1"/>
  <c r="W799" i="33"/>
  <c r="W800" i="33" s="1"/>
  <c r="AD799" i="33"/>
  <c r="AD800" i="33" s="1"/>
  <c r="Q799" i="33"/>
  <c r="Q800" i="33" s="1"/>
  <c r="BY799" i="33"/>
  <c r="BY800" i="33" s="1"/>
  <c r="BV799" i="33"/>
  <c r="BV800" i="33" s="1"/>
  <c r="AM799" i="33"/>
  <c r="AM800" i="33" s="1"/>
  <c r="CF799" i="33"/>
  <c r="CF800" i="33" s="1"/>
  <c r="CG799" i="33"/>
  <c r="CG800" i="33" s="1"/>
  <c r="BM799" i="33"/>
  <c r="BM800" i="33" s="1"/>
  <c r="CD799" i="33"/>
  <c r="CD800" i="33" s="1"/>
  <c r="BR799" i="33"/>
  <c r="BR800" i="33" s="1"/>
  <c r="AE799" i="33"/>
  <c r="AE800" i="33" s="1"/>
  <c r="AS799" i="33"/>
  <c r="AS800" i="33" s="1"/>
  <c r="AU799" i="33"/>
  <c r="AU800" i="33" s="1"/>
  <c r="CC799" i="33"/>
  <c r="CC800" i="33" s="1"/>
  <c r="AX799" i="33"/>
  <c r="AX800" i="33" s="1"/>
  <c r="CO799" i="33"/>
  <c r="CO800" i="33" s="1"/>
  <c r="BK799" i="33"/>
  <c r="BK800" i="33" s="1"/>
  <c r="BX799" i="33"/>
  <c r="BX800" i="33" s="1"/>
  <c r="AJ799" i="33"/>
  <c r="AJ800" i="33" s="1"/>
  <c r="BS799" i="33"/>
  <c r="BS800" i="33" s="1"/>
  <c r="CH799" i="33"/>
  <c r="CH800" i="33" s="1"/>
  <c r="CK799" i="33"/>
  <c r="CK800" i="33" s="1"/>
  <c r="CN799" i="33"/>
  <c r="CN800" i="33" s="1"/>
  <c r="BI799" i="33"/>
  <c r="BI800" i="33" s="1"/>
  <c r="AO799" i="33"/>
  <c r="AO800" i="33" s="1"/>
  <c r="AZ799" i="33"/>
  <c r="AZ800" i="33" s="1"/>
  <c r="AL799" i="33"/>
  <c r="AL800" i="33" s="1"/>
  <c r="AB799" i="33"/>
  <c r="AB800" i="33" s="1"/>
  <c r="CL799" i="33"/>
  <c r="CL800" i="33" s="1"/>
  <c r="BG799" i="33"/>
  <c r="BG800" i="33" s="1"/>
  <c r="S799" i="33"/>
  <c r="S800" i="33" s="1"/>
  <c r="AA799" i="33"/>
  <c r="AA800" i="33" s="1"/>
  <c r="AI799" i="33"/>
  <c r="AI800" i="33" s="1"/>
  <c r="T799" i="33"/>
  <c r="T800" i="33" s="1"/>
  <c r="V799" i="33"/>
  <c r="V800" i="33" s="1"/>
  <c r="BL799" i="33"/>
  <c r="BL800" i="33" s="1"/>
  <c r="BD799" i="33"/>
  <c r="BD800" i="33" s="1"/>
  <c r="BC799" i="33"/>
  <c r="BC800" i="33" s="1"/>
  <c r="BZ799" i="33"/>
  <c r="BZ800" i="33" s="1"/>
  <c r="BO799" i="33"/>
  <c r="BO800" i="33" s="1"/>
  <c r="BW799" i="33"/>
  <c r="BW800" i="33" s="1"/>
  <c r="AY799" i="33"/>
  <c r="AY800" i="33" s="1"/>
  <c r="AR799" i="33"/>
  <c r="AR800" i="33" s="1"/>
  <c r="CB799" i="33"/>
  <c r="CB800" i="33" s="1"/>
  <c r="CJ799" i="33"/>
  <c r="CJ800" i="33" s="1"/>
  <c r="CS799" i="33"/>
  <c r="CS800" i="33" s="1"/>
  <c r="Y799" i="33"/>
  <c r="Y800" i="33" s="1"/>
  <c r="AQ799" i="33"/>
  <c r="AQ800" i="33" s="1"/>
  <c r="BF799" i="33"/>
  <c r="BF800" i="33" s="1"/>
  <c r="BT799" i="33"/>
  <c r="BT800" i="33" s="1"/>
  <c r="AG799" i="33"/>
  <c r="AG800" i="33" s="1"/>
  <c r="BQ799" i="33"/>
  <c r="BQ800" i="33" s="1"/>
  <c r="BJ799" i="33"/>
  <c r="BJ800" i="33" s="1"/>
  <c r="U799" i="33"/>
  <c r="U800" i="33" s="1"/>
  <c r="Z799" i="33"/>
  <c r="Z800" i="33" s="1"/>
  <c r="AK799" i="33"/>
  <c r="AK800" i="33" s="1"/>
  <c r="R799" i="33"/>
  <c r="R800" i="33" s="1"/>
  <c r="AW799" i="33"/>
  <c r="AW800" i="33" s="1"/>
  <c r="AV799" i="33"/>
  <c r="AV800" i="33" s="1"/>
  <c r="CQ799" i="33"/>
  <c r="CQ800" i="33" s="1"/>
  <c r="BA799" i="33"/>
  <c r="BA800" i="33" s="1"/>
  <c r="BN799" i="33"/>
  <c r="BN800" i="33" s="1"/>
  <c r="AF799" i="33"/>
  <c r="AF800" i="33" s="1"/>
  <c r="AH799" i="33"/>
  <c r="AH800" i="33" s="1"/>
  <c r="AT799" i="33"/>
  <c r="AT800" i="33" s="1"/>
  <c r="CA799" i="33"/>
  <c r="CA800" i="33" s="1"/>
  <c r="BE799" i="33"/>
  <c r="BE800" i="33" s="1"/>
  <c r="X799" i="33"/>
  <c r="X800" i="33" s="1"/>
  <c r="BH799" i="33"/>
  <c r="BH800" i="33" s="1"/>
  <c r="CI799" i="33"/>
  <c r="CI800" i="33" s="1"/>
  <c r="BB799" i="33"/>
  <c r="BB800" i="33" s="1"/>
  <c r="J815" i="33"/>
  <c r="J817" i="33"/>
  <c r="J821" i="33"/>
  <c r="J819" i="33"/>
  <c r="O799" i="33" l="1"/>
  <c r="J826" i="33"/>
  <c r="O800" i="33"/>
  <c r="Q801" i="33" s="1"/>
  <c r="J824" i="33"/>
  <c r="J822" i="33"/>
  <c r="J820" i="33"/>
  <c r="J827" i="33" l="1"/>
  <c r="J829" i="33"/>
  <c r="BB801" i="33"/>
  <c r="AG801" i="33"/>
  <c r="AL801" i="33"/>
  <c r="W801" i="33"/>
  <c r="X801" i="33"/>
  <c r="BL801" i="33"/>
  <c r="CB801" i="33"/>
  <c r="AD801" i="33"/>
  <c r="AE801" i="33"/>
  <c r="BS801" i="33"/>
  <c r="AW801" i="33"/>
  <c r="AT801" i="33"/>
  <c r="BM801" i="33"/>
  <c r="BH801" i="33"/>
  <c r="AZ801" i="33"/>
  <c r="BV801" i="33"/>
  <c r="BT801" i="33"/>
  <c r="AY801" i="33"/>
  <c r="AS801" i="33"/>
  <c r="BG801" i="33"/>
  <c r="CK801" i="33"/>
  <c r="CL801" i="33"/>
  <c r="CH801" i="33"/>
  <c r="CQ801" i="33"/>
  <c r="BQ801" i="33"/>
  <c r="CA801" i="33"/>
  <c r="BW801" i="33"/>
  <c r="CR801" i="33"/>
  <c r="CP801" i="33"/>
  <c r="AV801" i="33"/>
  <c r="AF801" i="33"/>
  <c r="AO801" i="33"/>
  <c r="BO801" i="33"/>
  <c r="AX801" i="33"/>
  <c r="AH801" i="33"/>
  <c r="BF801" i="33"/>
  <c r="BU801" i="33"/>
  <c r="BE801" i="33"/>
  <c r="AR801" i="33"/>
  <c r="BA801" i="33"/>
  <c r="R801" i="33"/>
  <c r="BN801" i="33"/>
  <c r="CG801" i="33"/>
  <c r="CI801" i="33"/>
  <c r="BX801" i="33"/>
  <c r="BY801" i="33"/>
  <c r="V801" i="33"/>
  <c r="AA801" i="33"/>
  <c r="BI801" i="33"/>
  <c r="CO801" i="33"/>
  <c r="BK801" i="33"/>
  <c r="AK801" i="33"/>
  <c r="AJ801" i="33"/>
  <c r="CM801" i="33"/>
  <c r="CE801" i="33"/>
  <c r="AB801" i="33"/>
  <c r="BJ801" i="33"/>
  <c r="CF801" i="33"/>
  <c r="BR801" i="33"/>
  <c r="CD801" i="33"/>
  <c r="AM801" i="33"/>
  <c r="CJ801" i="33"/>
  <c r="BD801" i="33"/>
  <c r="BZ801" i="33"/>
  <c r="T801" i="33"/>
  <c r="U801" i="33"/>
  <c r="BC801" i="33"/>
  <c r="S801" i="33"/>
  <c r="AN801" i="33"/>
  <c r="CC801" i="33"/>
  <c r="CN801" i="33"/>
  <c r="AQ801" i="33"/>
  <c r="AI801" i="33"/>
  <c r="Y801" i="33"/>
  <c r="AP801" i="33"/>
  <c r="AC801" i="33"/>
  <c r="Z801" i="33"/>
  <c r="AU801" i="33"/>
  <c r="CS801" i="33"/>
  <c r="BP801" i="33"/>
  <c r="J825" i="33"/>
  <c r="J831" i="33"/>
  <c r="L802" i="33" l="1"/>
  <c r="O801" i="33"/>
  <c r="L799" i="33"/>
  <c r="L801" i="33"/>
  <c r="J836" i="33"/>
  <c r="L800" i="33"/>
  <c r="J832" i="33"/>
  <c r="M801" i="33"/>
  <c r="J830" i="33"/>
  <c r="J834" i="33"/>
  <c r="M799" i="33" l="1"/>
  <c r="F799" i="33" s="1"/>
  <c r="H804" i="33" s="1"/>
  <c r="J839" i="33"/>
  <c r="J841" i="33"/>
  <c r="J837" i="33"/>
  <c r="J835" i="33"/>
  <c r="J840" i="33" l="1"/>
  <c r="H805" i="33"/>
  <c r="K804" i="33"/>
  <c r="J842" i="33"/>
  <c r="H806" i="33" l="1"/>
  <c r="K805" i="33"/>
  <c r="H807" i="33" l="1"/>
  <c r="K807" i="33" s="1"/>
  <c r="K806" i="33"/>
  <c r="AA804" i="33" l="1"/>
  <c r="AA805" i="33" s="1"/>
  <c r="CN804" i="33"/>
  <c r="CN805" i="33" s="1"/>
  <c r="CM804" i="33"/>
  <c r="CM805" i="33" s="1"/>
  <c r="BQ804" i="33"/>
  <c r="BQ805" i="33" s="1"/>
  <c r="BU804" i="33"/>
  <c r="BU805" i="33" s="1"/>
  <c r="AJ804" i="33"/>
  <c r="AJ805" i="33" s="1"/>
  <c r="BZ804" i="33"/>
  <c r="BZ805" i="33" s="1"/>
  <c r="AW804" i="33"/>
  <c r="AW805" i="33" s="1"/>
  <c r="AF804" i="33"/>
  <c r="AF805" i="33" s="1"/>
  <c r="AG804" i="33"/>
  <c r="AG805" i="33" s="1"/>
  <c r="AI804" i="33"/>
  <c r="AI805" i="33" s="1"/>
  <c r="BC804" i="33"/>
  <c r="BC805" i="33" s="1"/>
  <c r="BP804" i="33"/>
  <c r="BP805" i="33" s="1"/>
  <c r="BE804" i="33"/>
  <c r="BE805" i="33" s="1"/>
  <c r="AY804" i="33"/>
  <c r="AY805" i="33" s="1"/>
  <c r="AQ804" i="33"/>
  <c r="AQ805" i="33" s="1"/>
  <c r="CL804" i="33"/>
  <c r="CL805" i="33" s="1"/>
  <c r="BA804" i="33"/>
  <c r="BA805" i="33" s="1"/>
  <c r="AT804" i="33"/>
  <c r="AT805" i="33" s="1"/>
  <c r="AX804" i="33"/>
  <c r="AX805" i="33" s="1"/>
  <c r="BT804" i="33"/>
  <c r="BT805" i="33" s="1"/>
  <c r="CD804" i="33"/>
  <c r="CD805" i="33" s="1"/>
  <c r="AU804" i="33"/>
  <c r="AU805" i="33" s="1"/>
  <c r="U804" i="33"/>
  <c r="U805" i="33" s="1"/>
  <c r="V804" i="33"/>
  <c r="V805" i="33" s="1"/>
  <c r="CK804" i="33"/>
  <c r="CK805" i="33" s="1"/>
  <c r="CO804" i="33"/>
  <c r="CO805" i="33" s="1"/>
  <c r="AM804" i="33"/>
  <c r="AM805" i="33" s="1"/>
  <c r="CR804" i="33"/>
  <c r="CR805" i="33" s="1"/>
  <c r="Z804" i="33"/>
  <c r="Z805" i="33" s="1"/>
  <c r="BO804" i="33"/>
  <c r="BO805" i="33" s="1"/>
  <c r="BB804" i="33"/>
  <c r="BB805" i="33" s="1"/>
  <c r="AR804" i="33"/>
  <c r="AR805" i="33" s="1"/>
  <c r="BL804" i="33"/>
  <c r="BL805" i="33" s="1"/>
  <c r="AB804" i="33"/>
  <c r="AB805" i="33" s="1"/>
  <c r="BY804" i="33"/>
  <c r="BY805" i="33" s="1"/>
  <c r="AO804" i="33"/>
  <c r="AO805" i="33" s="1"/>
  <c r="BX804" i="33"/>
  <c r="BX805" i="33" s="1"/>
  <c r="CI804" i="33"/>
  <c r="CI805" i="33" s="1"/>
  <c r="CH804" i="33"/>
  <c r="CH805" i="33" s="1"/>
  <c r="BJ804" i="33"/>
  <c r="BJ805" i="33" s="1"/>
  <c r="CA804" i="33"/>
  <c r="CA805" i="33" s="1"/>
  <c r="CS804" i="33"/>
  <c r="CS805" i="33" s="1"/>
  <c r="T804" i="33"/>
  <c r="T805" i="33" s="1"/>
  <c r="S804" i="33"/>
  <c r="S805" i="33" s="1"/>
  <c r="AL804" i="33"/>
  <c r="AL805" i="33" s="1"/>
  <c r="CJ804" i="33"/>
  <c r="CJ805" i="33" s="1"/>
  <c r="BK804" i="33"/>
  <c r="BK805" i="33" s="1"/>
  <c r="AE804" i="33"/>
  <c r="AE805" i="33" s="1"/>
  <c r="AV804" i="33"/>
  <c r="AV805" i="33" s="1"/>
  <c r="BW804" i="33"/>
  <c r="BW805" i="33" s="1"/>
  <c r="AH804" i="33"/>
  <c r="AH805" i="33" s="1"/>
  <c r="CG804" i="33"/>
  <c r="CG805" i="33" s="1"/>
  <c r="AK804" i="33"/>
  <c r="AK805" i="33" s="1"/>
  <c r="BD804" i="33"/>
  <c r="BD805" i="33" s="1"/>
  <c r="Y804" i="33"/>
  <c r="Y805" i="33" s="1"/>
  <c r="BG804" i="33"/>
  <c r="BG805" i="33" s="1"/>
  <c r="CP804" i="33"/>
  <c r="CP805" i="33" s="1"/>
  <c r="CC804" i="33"/>
  <c r="CC805" i="33" s="1"/>
  <c r="BN804" i="33"/>
  <c r="BN805" i="33" s="1"/>
  <c r="CF804" i="33"/>
  <c r="CF805" i="33" s="1"/>
  <c r="CQ804" i="33"/>
  <c r="CQ805" i="33" s="1"/>
  <c r="X804" i="33"/>
  <c r="X805" i="33" s="1"/>
  <c r="AC804" i="33"/>
  <c r="AC805" i="33" s="1"/>
  <c r="AD804" i="33"/>
  <c r="AD805" i="33" s="1"/>
  <c r="CB804" i="33"/>
  <c r="CB805" i="33" s="1"/>
  <c r="AS804" i="33"/>
  <c r="AS805" i="33" s="1"/>
  <c r="AZ804" i="33"/>
  <c r="AZ805" i="33" s="1"/>
  <c r="W804" i="33"/>
  <c r="W805" i="33" s="1"/>
  <c r="BR804" i="33"/>
  <c r="BR805" i="33" s="1"/>
  <c r="Q804" i="33"/>
  <c r="BS804" i="33"/>
  <c r="BS805" i="33" s="1"/>
  <c r="BM804" i="33"/>
  <c r="BM805" i="33" s="1"/>
  <c r="BV804" i="33"/>
  <c r="BV805" i="33" s="1"/>
  <c r="BH804" i="33"/>
  <c r="BH805" i="33" s="1"/>
  <c r="BF804" i="33"/>
  <c r="BF805" i="33" s="1"/>
  <c r="BI804" i="33"/>
  <c r="BI805" i="33" s="1"/>
  <c r="R804" i="33"/>
  <c r="R805" i="33" s="1"/>
  <c r="CE804" i="33"/>
  <c r="CE805" i="33" s="1"/>
  <c r="AN804" i="33"/>
  <c r="AN805" i="33" s="1"/>
  <c r="AP804" i="33"/>
  <c r="AP805" i="33" s="1"/>
  <c r="Q805" i="33" l="1"/>
  <c r="O804" i="33"/>
  <c r="O805" i="33" l="1"/>
  <c r="Q806" i="33" s="1"/>
  <c r="AQ806" i="33" l="1"/>
  <c r="BC806" i="33"/>
  <c r="CN806" i="33"/>
  <c r="BU806" i="33"/>
  <c r="CD806" i="33"/>
  <c r="CL806" i="33"/>
  <c r="CM806" i="33"/>
  <c r="BZ806" i="33"/>
  <c r="BP806" i="33"/>
  <c r="AF806" i="33"/>
  <c r="BT806" i="33"/>
  <c r="AJ806" i="33"/>
  <c r="AG806" i="33"/>
  <c r="BE806" i="33"/>
  <c r="BA806" i="33"/>
  <c r="AW806" i="33"/>
  <c r="BQ806" i="33"/>
  <c r="AT806" i="33"/>
  <c r="AI806" i="33"/>
  <c r="AX806" i="33"/>
  <c r="AU806" i="33"/>
  <c r="AA806" i="33"/>
  <c r="AY806" i="33"/>
  <c r="AN806" i="33"/>
  <c r="BB806" i="33"/>
  <c r="CE806" i="33"/>
  <c r="AS806" i="33"/>
  <c r="AK806" i="33"/>
  <c r="CH806" i="33"/>
  <c r="BI806" i="33"/>
  <c r="CI806" i="33"/>
  <c r="CR806" i="33"/>
  <c r="S806" i="33"/>
  <c r="BF806" i="33"/>
  <c r="CK806" i="33"/>
  <c r="T806" i="33"/>
  <c r="CS806" i="33"/>
  <c r="AC806" i="33"/>
  <c r="CJ806" i="33"/>
  <c r="W806" i="33"/>
  <c r="CB806" i="33"/>
  <c r="Y806" i="33"/>
  <c r="BG806" i="33"/>
  <c r="U806" i="33"/>
  <c r="AE806" i="33"/>
  <c r="X806" i="33"/>
  <c r="BJ806" i="33"/>
  <c r="BK806" i="33"/>
  <c r="BN806" i="33"/>
  <c r="BD806" i="33"/>
  <c r="CC806" i="33"/>
  <c r="CG806" i="33"/>
  <c r="AM806" i="33"/>
  <c r="V806" i="33"/>
  <c r="AD806" i="33"/>
  <c r="BO806" i="33"/>
  <c r="AO806" i="33"/>
  <c r="BS806" i="33"/>
  <c r="R806" i="33"/>
  <c r="BX806" i="33"/>
  <c r="AL806" i="33"/>
  <c r="AH806" i="33"/>
  <c r="CQ806" i="33"/>
  <c r="BW806" i="33"/>
  <c r="AP806" i="33"/>
  <c r="AR806" i="33"/>
  <c r="BV806" i="33"/>
  <c r="BM806" i="33"/>
  <c r="BL806" i="33"/>
  <c r="Z806" i="33"/>
  <c r="CO806" i="33"/>
  <c r="BR806" i="33"/>
  <c r="CP806" i="33"/>
  <c r="BY806" i="33"/>
  <c r="AV806" i="33"/>
  <c r="CF806" i="33"/>
  <c r="CA806" i="33"/>
  <c r="AB806" i="33"/>
  <c r="AZ806" i="33"/>
  <c r="BH806" i="33"/>
  <c r="L806" i="33" l="1"/>
  <c r="O806" i="33"/>
  <c r="L807" i="33"/>
  <c r="L805" i="33"/>
  <c r="L804" i="33"/>
  <c r="M806" i="33"/>
  <c r="M804" i="33" l="1"/>
  <c r="F804" i="33" s="1"/>
  <c r="D804" i="33" l="1"/>
  <c r="E804" i="33"/>
  <c r="H809" i="33" l="1"/>
  <c r="H810" i="33" s="1"/>
  <c r="K809" i="33" l="1"/>
  <c r="H811" i="33"/>
  <c r="K810" i="33"/>
  <c r="H812" i="33" l="1"/>
  <c r="K812" i="33" s="1"/>
  <c r="K811" i="33"/>
  <c r="AV809" i="33" l="1"/>
  <c r="AV810" i="33" s="1"/>
  <c r="BC809" i="33"/>
  <c r="BC810" i="33" s="1"/>
  <c r="BE809" i="33"/>
  <c r="BE810" i="33" s="1"/>
  <c r="CC809" i="33"/>
  <c r="CC810" i="33" s="1"/>
  <c r="CA809" i="33"/>
  <c r="CA810" i="33" s="1"/>
  <c r="U809" i="33"/>
  <c r="U810" i="33" s="1"/>
  <c r="Z809" i="33"/>
  <c r="Z810" i="33" s="1"/>
  <c r="BS809" i="33"/>
  <c r="BS810" i="33" s="1"/>
  <c r="CL809" i="33"/>
  <c r="CL810" i="33" s="1"/>
  <c r="BU809" i="33"/>
  <c r="BU810" i="33" s="1"/>
  <c r="BW809" i="33"/>
  <c r="BW810" i="33" s="1"/>
  <c r="CD809" i="33"/>
  <c r="CD810" i="33" s="1"/>
  <c r="BD809" i="33"/>
  <c r="BD810" i="33" s="1"/>
  <c r="AA809" i="33"/>
  <c r="AA810" i="33" s="1"/>
  <c r="BX809" i="33"/>
  <c r="BX810" i="33" s="1"/>
  <c r="BO809" i="33"/>
  <c r="BO810" i="33" s="1"/>
  <c r="AO809" i="33"/>
  <c r="AO810" i="33" s="1"/>
  <c r="CM809" i="33"/>
  <c r="CM810" i="33" s="1"/>
  <c r="BY809" i="33"/>
  <c r="BY810" i="33" s="1"/>
  <c r="CJ809" i="33"/>
  <c r="CJ810" i="33" s="1"/>
  <c r="CH809" i="33"/>
  <c r="CH810" i="33" s="1"/>
  <c r="BQ809" i="33"/>
  <c r="BQ810" i="33" s="1"/>
  <c r="BI809" i="33"/>
  <c r="BI810" i="33" s="1"/>
  <c r="AH809" i="33"/>
  <c r="AH810" i="33" s="1"/>
  <c r="T809" i="33"/>
  <c r="T810" i="33" s="1"/>
  <c r="CK809" i="33"/>
  <c r="CK810" i="33" s="1"/>
  <c r="AW809" i="33"/>
  <c r="AW810" i="33" s="1"/>
  <c r="AR809" i="33"/>
  <c r="AR810" i="33" s="1"/>
  <c r="BJ809" i="33"/>
  <c r="BJ810" i="33" s="1"/>
  <c r="S809" i="33"/>
  <c r="S810" i="33" s="1"/>
  <c r="CO809" i="33"/>
  <c r="CO810" i="33" s="1"/>
  <c r="BT809" i="33"/>
  <c r="BT810" i="33" s="1"/>
  <c r="AI809" i="33"/>
  <c r="AI810" i="33" s="1"/>
  <c r="BA809" i="33"/>
  <c r="BA810" i="33" s="1"/>
  <c r="CR809" i="33"/>
  <c r="CR810" i="33" s="1"/>
  <c r="CQ809" i="33"/>
  <c r="CQ810" i="33" s="1"/>
  <c r="AS809" i="33"/>
  <c r="AS810" i="33" s="1"/>
  <c r="AY809" i="33"/>
  <c r="AY810" i="33" s="1"/>
  <c r="X809" i="33"/>
  <c r="X810" i="33" s="1"/>
  <c r="BP809" i="33"/>
  <c r="BP810" i="33" s="1"/>
  <c r="AJ809" i="33"/>
  <c r="AJ810" i="33" s="1"/>
  <c r="AL809" i="33"/>
  <c r="AL810" i="33" s="1"/>
  <c r="AG809" i="33"/>
  <c r="AG810" i="33" s="1"/>
  <c r="BB809" i="33"/>
  <c r="BB810" i="33" s="1"/>
  <c r="W809" i="33"/>
  <c r="W810" i="33" s="1"/>
  <c r="CP809" i="33"/>
  <c r="CP810" i="33" s="1"/>
  <c r="AE809" i="33"/>
  <c r="AE810" i="33" s="1"/>
  <c r="BZ809" i="33"/>
  <c r="BZ810" i="33" s="1"/>
  <c r="BN809" i="33"/>
  <c r="BN810" i="33" s="1"/>
  <c r="Y809" i="33"/>
  <c r="Y810" i="33" s="1"/>
  <c r="CS809" i="33"/>
  <c r="CS810" i="33" s="1"/>
  <c r="BG809" i="33"/>
  <c r="BG810" i="33" s="1"/>
  <c r="AT809" i="33"/>
  <c r="AT810" i="33" s="1"/>
  <c r="AX809" i="33"/>
  <c r="AX810" i="33" s="1"/>
  <c r="AB809" i="33"/>
  <c r="AB810" i="33" s="1"/>
  <c r="CG809" i="33"/>
  <c r="CG810" i="33" s="1"/>
  <c r="AQ809" i="33"/>
  <c r="AQ810" i="33" s="1"/>
  <c r="CN809" i="33"/>
  <c r="CN810" i="33" s="1"/>
  <c r="AF809" i="33"/>
  <c r="AF810" i="33" s="1"/>
  <c r="V809" i="33"/>
  <c r="V810" i="33" s="1"/>
  <c r="Q809" i="33"/>
  <c r="BV809" i="33"/>
  <c r="BV810" i="33" s="1"/>
  <c r="AK809" i="33"/>
  <c r="AK810" i="33" s="1"/>
  <c r="BR809" i="33"/>
  <c r="BR810" i="33" s="1"/>
  <c r="AC809" i="33"/>
  <c r="AC810" i="33" s="1"/>
  <c r="CI809" i="33"/>
  <c r="CI810" i="33" s="1"/>
  <c r="AN809" i="33"/>
  <c r="AN810" i="33" s="1"/>
  <c r="BF809" i="33"/>
  <c r="BF810" i="33" s="1"/>
  <c r="BM809" i="33"/>
  <c r="BM810" i="33" s="1"/>
  <c r="BH809" i="33"/>
  <c r="BH810" i="33" s="1"/>
  <c r="AM809" i="33"/>
  <c r="AM810" i="33" s="1"/>
  <c r="CB809" i="33"/>
  <c r="CB810" i="33" s="1"/>
  <c r="AU809" i="33"/>
  <c r="AU810" i="33" s="1"/>
  <c r="AD809" i="33"/>
  <c r="AD810" i="33" s="1"/>
  <c r="BK809" i="33"/>
  <c r="BK810" i="33" s="1"/>
  <c r="AZ809" i="33"/>
  <c r="AZ810" i="33" s="1"/>
  <c r="CF809" i="33"/>
  <c r="CF810" i="33" s="1"/>
  <c r="BL809" i="33"/>
  <c r="BL810" i="33" s="1"/>
  <c r="CE809" i="33"/>
  <c r="CE810" i="33" s="1"/>
  <c r="AP809" i="33"/>
  <c r="AP810" i="33" s="1"/>
  <c r="R809" i="33"/>
  <c r="R810" i="33" s="1"/>
  <c r="O809" i="33" l="1"/>
  <c r="Q810" i="33"/>
  <c r="O810" i="33" l="1"/>
  <c r="Q811" i="33" s="1"/>
  <c r="CC811" i="33" l="1"/>
  <c r="BD811" i="33"/>
  <c r="BW811" i="33"/>
  <c r="CD811" i="33"/>
  <c r="BS811" i="33"/>
  <c r="AO811" i="33"/>
  <c r="Z811" i="33"/>
  <c r="BO811" i="33"/>
  <c r="BE811" i="33"/>
  <c r="AA811" i="33"/>
  <c r="CL811" i="33"/>
  <c r="AV811" i="33"/>
  <c r="BU811" i="33"/>
  <c r="U811" i="33"/>
  <c r="BX811" i="33"/>
  <c r="BC811" i="33"/>
  <c r="CM811" i="33"/>
  <c r="CA811" i="33"/>
  <c r="CB811" i="33"/>
  <c r="BF811" i="33"/>
  <c r="X811" i="33"/>
  <c r="AN811" i="33"/>
  <c r="AK811" i="33"/>
  <c r="CI811" i="33"/>
  <c r="BZ811" i="33"/>
  <c r="AU811" i="33"/>
  <c r="AB811" i="33"/>
  <c r="AE811" i="33"/>
  <c r="BQ811" i="33"/>
  <c r="AL811" i="33"/>
  <c r="CQ811" i="33"/>
  <c r="BY811" i="33"/>
  <c r="BV811" i="33"/>
  <c r="BR811" i="33"/>
  <c r="AT811" i="33"/>
  <c r="CF811" i="33"/>
  <c r="BT811" i="33"/>
  <c r="CK811" i="33"/>
  <c r="BK811" i="33"/>
  <c r="T811" i="33"/>
  <c r="AR811" i="33"/>
  <c r="V811" i="33"/>
  <c r="BI811" i="33"/>
  <c r="AF811" i="33"/>
  <c r="AW811" i="33"/>
  <c r="CN811" i="33"/>
  <c r="AH811" i="33"/>
  <c r="AC811" i="33"/>
  <c r="Y811" i="33"/>
  <c r="AQ811" i="33"/>
  <c r="BB811" i="33"/>
  <c r="AG811" i="33"/>
  <c r="CJ811" i="33"/>
  <c r="S811" i="33"/>
  <c r="BM811" i="33"/>
  <c r="AZ811" i="33"/>
  <c r="W811" i="33"/>
  <c r="AD811" i="33"/>
  <c r="AM811" i="33"/>
  <c r="BG811" i="33"/>
  <c r="AX811" i="33"/>
  <c r="CS811" i="33"/>
  <c r="BL811" i="33"/>
  <c r="AY811" i="33"/>
  <c r="BH811" i="33"/>
  <c r="CR811" i="33"/>
  <c r="BA811" i="33"/>
  <c r="CP811" i="33"/>
  <c r="CO811" i="33"/>
  <c r="AI811" i="33"/>
  <c r="CH811" i="33"/>
  <c r="AS811" i="33"/>
  <c r="CE811" i="33"/>
  <c r="AP811" i="33"/>
  <c r="BN811" i="33"/>
  <c r="AJ811" i="33"/>
  <c r="CG811" i="33"/>
  <c r="BJ811" i="33"/>
  <c r="BP811" i="33"/>
  <c r="R811" i="33"/>
  <c r="M811" i="33" l="1"/>
  <c r="L812" i="33"/>
  <c r="L809" i="33"/>
  <c r="L810" i="33"/>
  <c r="L811" i="33"/>
  <c r="O811" i="33"/>
  <c r="M809" i="33" l="1"/>
  <c r="F809" i="33" s="1"/>
  <c r="D809" i="33" l="1"/>
  <c r="E809" i="33"/>
  <c r="H814" i="33" l="1"/>
  <c r="H815" i="33" s="1"/>
  <c r="K814" i="33" l="1"/>
  <c r="H816" i="33"/>
  <c r="K815" i="33"/>
  <c r="H817" i="33" l="1"/>
  <c r="K817" i="33" s="1"/>
  <c r="K816" i="33"/>
  <c r="BT814" i="33" l="1"/>
  <c r="BT815" i="33" s="1"/>
  <c r="T814" i="33"/>
  <c r="T815" i="33" s="1"/>
  <c r="V814" i="33"/>
  <c r="V815" i="33" s="1"/>
  <c r="AJ814" i="33"/>
  <c r="AJ815" i="33" s="1"/>
  <c r="AY814" i="33"/>
  <c r="AY815" i="33" s="1"/>
  <c r="CD814" i="33"/>
  <c r="CD815" i="33" s="1"/>
  <c r="AT814" i="33"/>
  <c r="AT815" i="33" s="1"/>
  <c r="BB814" i="33"/>
  <c r="BB815" i="33" s="1"/>
  <c r="CB814" i="33"/>
  <c r="CB815" i="33" s="1"/>
  <c r="W814" i="33"/>
  <c r="W815" i="33" s="1"/>
  <c r="BF814" i="33"/>
  <c r="BF815" i="33" s="1"/>
  <c r="AZ814" i="33"/>
  <c r="AZ815" i="33" s="1"/>
  <c r="BZ814" i="33"/>
  <c r="BZ815" i="33" s="1"/>
  <c r="CI814" i="33"/>
  <c r="CI815" i="33" s="1"/>
  <c r="CC814" i="33"/>
  <c r="CC815" i="33" s="1"/>
  <c r="AH814" i="33"/>
  <c r="AH815" i="33" s="1"/>
  <c r="AM814" i="33"/>
  <c r="AM815" i="33" s="1"/>
  <c r="CH814" i="33"/>
  <c r="CH815" i="33" s="1"/>
  <c r="BV814" i="33"/>
  <c r="BV815" i="33" s="1"/>
  <c r="BC814" i="33"/>
  <c r="BC815" i="33" s="1"/>
  <c r="CJ814" i="33"/>
  <c r="CJ815" i="33" s="1"/>
  <c r="AE814" i="33"/>
  <c r="AE815" i="33" s="1"/>
  <c r="AV814" i="33"/>
  <c r="AV815" i="33" s="1"/>
  <c r="BS814" i="33"/>
  <c r="BS815" i="33" s="1"/>
  <c r="X814" i="33"/>
  <c r="X815" i="33" s="1"/>
  <c r="BH814" i="33"/>
  <c r="BH815" i="33" s="1"/>
  <c r="BN814" i="33"/>
  <c r="BN815" i="33" s="1"/>
  <c r="CA814" i="33"/>
  <c r="CA815" i="33" s="1"/>
  <c r="CN814" i="33"/>
  <c r="CN815" i="33" s="1"/>
  <c r="CP814" i="33"/>
  <c r="CP815" i="33" s="1"/>
  <c r="BR814" i="33"/>
  <c r="BR815" i="33" s="1"/>
  <c r="AX814" i="33"/>
  <c r="AX815" i="33" s="1"/>
  <c r="BD814" i="33"/>
  <c r="BD815" i="33" s="1"/>
  <c r="AC814" i="33"/>
  <c r="AC815" i="33" s="1"/>
  <c r="BP814" i="33"/>
  <c r="BP815" i="33" s="1"/>
  <c r="CF814" i="33"/>
  <c r="CF815" i="33" s="1"/>
  <c r="AR814" i="33"/>
  <c r="AR815" i="33" s="1"/>
  <c r="AD814" i="33"/>
  <c r="AD815" i="33" s="1"/>
  <c r="BI814" i="33"/>
  <c r="BI815" i="33" s="1"/>
  <c r="AN814" i="33"/>
  <c r="AN815" i="33" s="1"/>
  <c r="CK814" i="33"/>
  <c r="CK815" i="33" s="1"/>
  <c r="AB814" i="33"/>
  <c r="AB815" i="33" s="1"/>
  <c r="AP814" i="33"/>
  <c r="AP815" i="33" s="1"/>
  <c r="AU814" i="33"/>
  <c r="AU815" i="33" s="1"/>
  <c r="CO814" i="33"/>
  <c r="CO815" i="33" s="1"/>
  <c r="R814" i="33"/>
  <c r="R815" i="33" s="1"/>
  <c r="U814" i="33"/>
  <c r="U815" i="33" s="1"/>
  <c r="AQ814" i="33"/>
  <c r="AQ815" i="33" s="1"/>
  <c r="CE814" i="33"/>
  <c r="CE815" i="33" s="1"/>
  <c r="BJ814" i="33"/>
  <c r="BJ815" i="33" s="1"/>
  <c r="AK814" i="33"/>
  <c r="AK815" i="33" s="1"/>
  <c r="CQ814" i="33"/>
  <c r="CQ815" i="33" s="1"/>
  <c r="AI814" i="33"/>
  <c r="AI815" i="33" s="1"/>
  <c r="BA814" i="33"/>
  <c r="BA815" i="33" s="1"/>
  <c r="BW814" i="33"/>
  <c r="BW815" i="33" s="1"/>
  <c r="BX814" i="33"/>
  <c r="BX815" i="33" s="1"/>
  <c r="BG814" i="33"/>
  <c r="BG815" i="33" s="1"/>
  <c r="AA814" i="33"/>
  <c r="AA815" i="33" s="1"/>
  <c r="BO814" i="33"/>
  <c r="BO815" i="33" s="1"/>
  <c r="Y814" i="33"/>
  <c r="Y815" i="33" s="1"/>
  <c r="AO814" i="33"/>
  <c r="AO815" i="33" s="1"/>
  <c r="AF814" i="33"/>
  <c r="AF815" i="33" s="1"/>
  <c r="CM814" i="33"/>
  <c r="CM815" i="33" s="1"/>
  <c r="BY814" i="33"/>
  <c r="BY815" i="33" s="1"/>
  <c r="Q814" i="33"/>
  <c r="CR814" i="33"/>
  <c r="CR815" i="33" s="1"/>
  <c r="BE814" i="33"/>
  <c r="BE815" i="33" s="1"/>
  <c r="BK814" i="33"/>
  <c r="BK815" i="33" s="1"/>
  <c r="AG814" i="33"/>
  <c r="AG815" i="33" s="1"/>
  <c r="BQ814" i="33"/>
  <c r="BQ815" i="33" s="1"/>
  <c r="AS814" i="33"/>
  <c r="AS815" i="33" s="1"/>
  <c r="CG814" i="33"/>
  <c r="CG815" i="33" s="1"/>
  <c r="BM814" i="33"/>
  <c r="BM815" i="33" s="1"/>
  <c r="CS814" i="33"/>
  <c r="CS815" i="33" s="1"/>
  <c r="AL814" i="33"/>
  <c r="AL815" i="33" s="1"/>
  <c r="Z814" i="33"/>
  <c r="Z815" i="33" s="1"/>
  <c r="BU814" i="33"/>
  <c r="BU815" i="33" s="1"/>
  <c r="BL814" i="33"/>
  <c r="BL815" i="33" s="1"/>
  <c r="AW814" i="33"/>
  <c r="AW815" i="33" s="1"/>
  <c r="CL814" i="33"/>
  <c r="CL815" i="33" s="1"/>
  <c r="S814" i="33"/>
  <c r="S815" i="33" s="1"/>
  <c r="O814" i="33" l="1"/>
  <c r="Q815" i="33"/>
  <c r="O815" i="33" l="1"/>
  <c r="V816" i="33" l="1"/>
  <c r="AY816" i="33"/>
  <c r="BF816" i="33"/>
  <c r="AZ816" i="33"/>
  <c r="W816" i="33"/>
  <c r="CD816" i="33"/>
  <c r="AJ816" i="33"/>
  <c r="CI816" i="33"/>
  <c r="BT816" i="33"/>
  <c r="BB816" i="33"/>
  <c r="CB816" i="33"/>
  <c r="AT816" i="33"/>
  <c r="T816" i="33"/>
  <c r="BZ816" i="33"/>
  <c r="CC816" i="33"/>
  <c r="CG816" i="33"/>
  <c r="BL816" i="33"/>
  <c r="AM816" i="33"/>
  <c r="BS816" i="33"/>
  <c r="BP816" i="33"/>
  <c r="CF816" i="33"/>
  <c r="X816" i="33"/>
  <c r="CM816" i="33"/>
  <c r="AN816" i="33"/>
  <c r="U816" i="33"/>
  <c r="BQ816" i="33"/>
  <c r="CL816" i="33"/>
  <c r="AH816" i="33"/>
  <c r="BN816" i="33"/>
  <c r="BJ816" i="33"/>
  <c r="CJ816" i="33"/>
  <c r="AB816" i="33"/>
  <c r="AX816" i="33"/>
  <c r="AV816" i="33"/>
  <c r="BW816" i="33"/>
  <c r="BH816" i="33"/>
  <c r="AF816" i="33"/>
  <c r="AK816" i="33"/>
  <c r="AO816" i="33"/>
  <c r="CN816" i="33"/>
  <c r="AL816" i="33"/>
  <c r="AW816" i="33"/>
  <c r="CR816" i="33"/>
  <c r="BI816" i="33"/>
  <c r="Z816" i="33"/>
  <c r="AC816" i="33"/>
  <c r="BC816" i="33"/>
  <c r="S816" i="33"/>
  <c r="AU816" i="33"/>
  <c r="CQ816" i="33"/>
  <c r="CH816" i="33"/>
  <c r="BG816" i="33"/>
  <c r="BA816" i="33"/>
  <c r="AA816" i="33"/>
  <c r="BO816" i="33"/>
  <c r="BK816" i="33"/>
  <c r="Y816" i="33"/>
  <c r="AE816" i="33"/>
  <c r="BV816" i="33"/>
  <c r="CS816" i="33"/>
  <c r="R816" i="33"/>
  <c r="AI816" i="33"/>
  <c r="BY816" i="33"/>
  <c r="BR816" i="33"/>
  <c r="BE816" i="33"/>
  <c r="AR816" i="33"/>
  <c r="CK816" i="33"/>
  <c r="CA816" i="33"/>
  <c r="BD816" i="33"/>
  <c r="AD816" i="33"/>
  <c r="CO816" i="33"/>
  <c r="BX816" i="33"/>
  <c r="AS816" i="33"/>
  <c r="CE816" i="33"/>
  <c r="AG816" i="33"/>
  <c r="BM816" i="33"/>
  <c r="CP816" i="33"/>
  <c r="BU816" i="33"/>
  <c r="AP816" i="33"/>
  <c r="AQ816" i="33"/>
  <c r="Q816" i="33"/>
  <c r="O816" i="33" l="1"/>
  <c r="M816" i="33"/>
  <c r="L817" i="33"/>
  <c r="L815" i="33"/>
  <c r="L816" i="33"/>
  <c r="L814" i="33"/>
  <c r="M814" i="33" l="1"/>
  <c r="F814" i="33" s="1"/>
  <c r="E814" i="33" l="1"/>
  <c r="D814" i="33"/>
  <c r="H819" i="33" l="1"/>
  <c r="H820" i="33" s="1"/>
  <c r="K819" i="33" l="1"/>
  <c r="H821" i="33"/>
  <c r="K820" i="33"/>
  <c r="H822" i="33" l="1"/>
  <c r="K822" i="33" s="1"/>
  <c r="K821" i="33"/>
  <c r="AL819" i="33" l="1"/>
  <c r="AL820" i="33" s="1"/>
  <c r="CG819" i="33"/>
  <c r="CG820" i="33" s="1"/>
  <c r="AS819" i="33"/>
  <c r="AS820" i="33" s="1"/>
  <c r="Y819" i="33"/>
  <c r="Y820" i="33" s="1"/>
  <c r="BD819" i="33"/>
  <c r="BD820" i="33" s="1"/>
  <c r="CF819" i="33"/>
  <c r="CF820" i="33" s="1"/>
  <c r="AT819" i="33"/>
  <c r="AT820" i="33" s="1"/>
  <c r="AW819" i="33"/>
  <c r="AW820" i="33" s="1"/>
  <c r="BV819" i="33"/>
  <c r="BV820" i="33" s="1"/>
  <c r="BU819" i="33"/>
  <c r="BU820" i="33" s="1"/>
  <c r="CO819" i="33"/>
  <c r="CO820" i="33" s="1"/>
  <c r="CB819" i="33"/>
  <c r="CB820" i="33" s="1"/>
  <c r="BQ819" i="33"/>
  <c r="BQ820" i="33" s="1"/>
  <c r="CA819" i="33"/>
  <c r="CA820" i="33" s="1"/>
  <c r="AB819" i="33"/>
  <c r="AB820" i="33" s="1"/>
  <c r="CN819" i="33"/>
  <c r="CN820" i="33" s="1"/>
  <c r="BY819" i="33"/>
  <c r="BY820" i="33" s="1"/>
  <c r="BE819" i="33"/>
  <c r="BE820" i="33" s="1"/>
  <c r="AQ819" i="33"/>
  <c r="AQ820" i="33" s="1"/>
  <c r="AF819" i="33"/>
  <c r="AF820" i="33" s="1"/>
  <c r="V819" i="33"/>
  <c r="V820" i="33" s="1"/>
  <c r="Z819" i="33"/>
  <c r="Z820" i="33" s="1"/>
  <c r="AP819" i="33"/>
  <c r="AP820" i="33" s="1"/>
  <c r="BW819" i="33"/>
  <c r="BW820" i="33" s="1"/>
  <c r="AN819" i="33"/>
  <c r="AN820" i="33" s="1"/>
  <c r="AZ819" i="33"/>
  <c r="AZ820" i="33" s="1"/>
  <c r="Q819" i="33"/>
  <c r="CD819" i="33"/>
  <c r="CD820" i="33" s="1"/>
  <c r="BG819" i="33"/>
  <c r="BG820" i="33" s="1"/>
  <c r="X819" i="33"/>
  <c r="X820" i="33" s="1"/>
  <c r="CR819" i="33"/>
  <c r="CR820" i="33" s="1"/>
  <c r="CM819" i="33"/>
  <c r="CM820" i="33" s="1"/>
  <c r="AO819" i="33"/>
  <c r="AO820" i="33" s="1"/>
  <c r="R819" i="33"/>
  <c r="R820" i="33" s="1"/>
  <c r="AI819" i="33"/>
  <c r="AI820" i="33" s="1"/>
  <c r="BK819" i="33"/>
  <c r="BK820" i="33" s="1"/>
  <c r="AK819" i="33"/>
  <c r="AK820" i="33" s="1"/>
  <c r="CC819" i="33"/>
  <c r="CC820" i="33" s="1"/>
  <c r="BS819" i="33"/>
  <c r="BS820" i="33" s="1"/>
  <c r="BL819" i="33"/>
  <c r="BL820" i="33" s="1"/>
  <c r="CP819" i="33"/>
  <c r="CP820" i="33" s="1"/>
  <c r="CH819" i="33"/>
  <c r="CH820" i="33" s="1"/>
  <c r="BO819" i="33"/>
  <c r="BO820" i="33" s="1"/>
  <c r="BI819" i="33"/>
  <c r="BI820" i="33" s="1"/>
  <c r="W819" i="33"/>
  <c r="W820" i="33" s="1"/>
  <c r="AX819" i="33"/>
  <c r="AX820" i="33" s="1"/>
  <c r="BC819" i="33"/>
  <c r="BC820" i="33" s="1"/>
  <c r="AD819" i="33"/>
  <c r="AD820" i="33" s="1"/>
  <c r="BP819" i="33"/>
  <c r="BP820" i="33" s="1"/>
  <c r="BA819" i="33"/>
  <c r="BA820" i="33" s="1"/>
  <c r="AG819" i="33"/>
  <c r="AG820" i="33" s="1"/>
  <c r="CS819" i="33"/>
  <c r="CS820" i="33" s="1"/>
  <c r="AV819" i="33"/>
  <c r="AV820" i="33" s="1"/>
  <c r="CL819" i="33"/>
  <c r="CL820" i="33" s="1"/>
  <c r="BX819" i="33"/>
  <c r="BX820" i="33" s="1"/>
  <c r="CI819" i="33"/>
  <c r="CI820" i="33" s="1"/>
  <c r="BN819" i="33"/>
  <c r="BN820" i="33" s="1"/>
  <c r="AH819" i="33"/>
  <c r="AH820" i="33" s="1"/>
  <c r="BR819" i="33"/>
  <c r="BR820" i="33" s="1"/>
  <c r="CK819" i="33"/>
  <c r="CK820" i="33" s="1"/>
  <c r="BF819" i="33"/>
  <c r="BF820" i="33" s="1"/>
  <c r="AE819" i="33"/>
  <c r="AE820" i="33" s="1"/>
  <c r="AJ819" i="33"/>
  <c r="AJ820" i="33" s="1"/>
  <c r="BB819" i="33"/>
  <c r="BB820" i="33" s="1"/>
  <c r="AU819" i="33"/>
  <c r="AU820" i="33" s="1"/>
  <c r="CE819" i="33"/>
  <c r="CE820" i="33" s="1"/>
  <c r="AM819" i="33"/>
  <c r="AM820" i="33" s="1"/>
  <c r="CQ819" i="33"/>
  <c r="CQ820" i="33" s="1"/>
  <c r="S819" i="33"/>
  <c r="S820" i="33" s="1"/>
  <c r="U819" i="33"/>
  <c r="U820" i="33" s="1"/>
  <c r="AA819" i="33"/>
  <c r="AA820" i="33" s="1"/>
  <c r="AY819" i="33"/>
  <c r="AY820" i="33" s="1"/>
  <c r="BT819" i="33"/>
  <c r="BT820" i="33" s="1"/>
  <c r="AR819" i="33"/>
  <c r="AR820" i="33" s="1"/>
  <c r="CJ819" i="33"/>
  <c r="CJ820" i="33" s="1"/>
  <c r="BZ819" i="33"/>
  <c r="BZ820" i="33" s="1"/>
  <c r="BJ819" i="33"/>
  <c r="BJ820" i="33" s="1"/>
  <c r="BM819" i="33"/>
  <c r="BM820" i="33" s="1"/>
  <c r="AC819" i="33"/>
  <c r="AC820" i="33" s="1"/>
  <c r="BH819" i="33"/>
  <c r="BH820" i="33" s="1"/>
  <c r="T819" i="33"/>
  <c r="T820" i="33" s="1"/>
  <c r="O819" i="33" l="1"/>
  <c r="Q820" i="33"/>
  <c r="O820" i="33" l="1"/>
  <c r="Q821" i="33" s="1"/>
  <c r="CG821" i="33" l="1"/>
  <c r="BV821" i="33"/>
  <c r="BD821" i="33"/>
  <c r="AT821" i="33"/>
  <c r="BU821" i="33"/>
  <c r="AL821" i="33"/>
  <c r="Y821" i="33"/>
  <c r="CB821" i="33"/>
  <c r="AW821" i="33"/>
  <c r="AS821" i="33"/>
  <c r="CO821" i="33"/>
  <c r="CF821" i="33"/>
  <c r="AD821" i="33"/>
  <c r="AB821" i="33"/>
  <c r="CA821" i="33"/>
  <c r="BZ821" i="33"/>
  <c r="AF821" i="33"/>
  <c r="V821" i="33"/>
  <c r="BA821" i="33"/>
  <c r="BN821" i="33"/>
  <c r="BW821" i="33"/>
  <c r="BM821" i="33"/>
  <c r="BL821" i="33"/>
  <c r="U821" i="33"/>
  <c r="CJ821" i="33"/>
  <c r="CH821" i="33"/>
  <c r="BT821" i="33"/>
  <c r="AY821" i="33"/>
  <c r="AU821" i="33"/>
  <c r="S821" i="33"/>
  <c r="R821" i="33"/>
  <c r="BO821" i="33"/>
  <c r="Z821" i="33"/>
  <c r="AH821" i="33"/>
  <c r="BH821" i="33"/>
  <c r="BP821" i="33"/>
  <c r="CN821" i="33"/>
  <c r="CI821" i="33"/>
  <c r="AQ821" i="33"/>
  <c r="CP821" i="33"/>
  <c r="AJ821" i="33"/>
  <c r="CD821" i="33"/>
  <c r="AE821" i="33"/>
  <c r="BX821" i="33"/>
  <c r="CL821" i="33"/>
  <c r="BJ821" i="33"/>
  <c r="CK821" i="33"/>
  <c r="CM821" i="33"/>
  <c r="BB821" i="33"/>
  <c r="BF821" i="33"/>
  <c r="AZ821" i="33"/>
  <c r="AO821" i="33"/>
  <c r="BC821" i="33"/>
  <c r="AX821" i="33"/>
  <c r="CE821" i="33"/>
  <c r="CS821" i="33"/>
  <c r="AC821" i="33"/>
  <c r="BR821" i="33"/>
  <c r="AR821" i="33"/>
  <c r="BE821" i="33"/>
  <c r="AN821" i="33"/>
  <c r="AM821" i="33"/>
  <c r="BQ821" i="33"/>
  <c r="AI821" i="33"/>
  <c r="BS821" i="33"/>
  <c r="CC821" i="33"/>
  <c r="W821" i="33"/>
  <c r="BI821" i="33"/>
  <c r="AA821" i="33"/>
  <c r="AG821" i="33"/>
  <c r="CQ821" i="33"/>
  <c r="T821" i="33"/>
  <c r="BY821" i="33"/>
  <c r="CR821" i="33"/>
  <c r="X821" i="33"/>
  <c r="BG821" i="33"/>
  <c r="BK821" i="33"/>
  <c r="AV821" i="33"/>
  <c r="AP821" i="33"/>
  <c r="AK821" i="33"/>
  <c r="M821" i="33" l="1"/>
  <c r="L821" i="33"/>
  <c r="L822" i="33"/>
  <c r="L819" i="33"/>
  <c r="L820" i="33"/>
  <c r="O821" i="33"/>
  <c r="M819" i="33" l="1"/>
  <c r="F819" i="33" s="1"/>
  <c r="D819" i="33" l="1"/>
  <c r="E819" i="33"/>
  <c r="H824" i="33" l="1"/>
  <c r="H825" i="33" s="1"/>
  <c r="K824" i="33" l="1"/>
  <c r="H826" i="33"/>
  <c r="K825" i="33"/>
  <c r="H827" i="33" l="1"/>
  <c r="K827" i="33" s="1"/>
  <c r="K826" i="33"/>
  <c r="BN824" i="33" l="1"/>
  <c r="BN825" i="33" s="1"/>
  <c r="AH824" i="33"/>
  <c r="AH825" i="33" s="1"/>
  <c r="AM824" i="33"/>
  <c r="AM825" i="33" s="1"/>
  <c r="CQ824" i="33"/>
  <c r="CQ825" i="33" s="1"/>
  <c r="AT824" i="33"/>
  <c r="AT825" i="33" s="1"/>
  <c r="X824" i="33"/>
  <c r="X825" i="33" s="1"/>
  <c r="AP824" i="33"/>
  <c r="AP825" i="33" s="1"/>
  <c r="BD824" i="33"/>
  <c r="BD825" i="33" s="1"/>
  <c r="BV824" i="33"/>
  <c r="BV825" i="33" s="1"/>
  <c r="CJ824" i="33"/>
  <c r="CJ825" i="33" s="1"/>
  <c r="AZ824" i="33"/>
  <c r="AZ825" i="33" s="1"/>
  <c r="BK824" i="33"/>
  <c r="BK825" i="33" s="1"/>
  <c r="BL824" i="33"/>
  <c r="BL825" i="33" s="1"/>
  <c r="CS824" i="33"/>
  <c r="CS825" i="33" s="1"/>
  <c r="AW824" i="33"/>
  <c r="AW825" i="33" s="1"/>
  <c r="CF824" i="33"/>
  <c r="CF825" i="33" s="1"/>
  <c r="CG824" i="33"/>
  <c r="CG825" i="33" s="1"/>
  <c r="CR824" i="33"/>
  <c r="CR825" i="33" s="1"/>
  <c r="AL824" i="33"/>
  <c r="AL825" i="33" s="1"/>
  <c r="BC824" i="33"/>
  <c r="BC825" i="33" s="1"/>
  <c r="BZ824" i="33"/>
  <c r="BZ825" i="33" s="1"/>
  <c r="BR824" i="33"/>
  <c r="BR825" i="33" s="1"/>
  <c r="AB824" i="33"/>
  <c r="AB825" i="33" s="1"/>
  <c r="CM824" i="33"/>
  <c r="CM825" i="33" s="1"/>
  <c r="BW824" i="33"/>
  <c r="BW825" i="33" s="1"/>
  <c r="BQ824" i="33"/>
  <c r="BQ825" i="33" s="1"/>
  <c r="CK824" i="33"/>
  <c r="CK825" i="33" s="1"/>
  <c r="BE824" i="33"/>
  <c r="BE825" i="33" s="1"/>
  <c r="W824" i="33"/>
  <c r="W825" i="33" s="1"/>
  <c r="BH824" i="33"/>
  <c r="BH825" i="33" s="1"/>
  <c r="BU824" i="33"/>
  <c r="BU825" i="33" s="1"/>
  <c r="BM824" i="33"/>
  <c r="BM825" i="33" s="1"/>
  <c r="BP824" i="33"/>
  <c r="BP825" i="33" s="1"/>
  <c r="CC824" i="33"/>
  <c r="CC825" i="33" s="1"/>
  <c r="AC824" i="33"/>
  <c r="AC825" i="33" s="1"/>
  <c r="V824" i="33"/>
  <c r="V825" i="33" s="1"/>
  <c r="U824" i="33"/>
  <c r="U825" i="33" s="1"/>
  <c r="BX824" i="33"/>
  <c r="BX825" i="33" s="1"/>
  <c r="Y824" i="33"/>
  <c r="Y825" i="33" s="1"/>
  <c r="AV824" i="33"/>
  <c r="AV825" i="33" s="1"/>
  <c r="CP824" i="33"/>
  <c r="CP825" i="33" s="1"/>
  <c r="BS824" i="33"/>
  <c r="BS825" i="33" s="1"/>
  <c r="BO824" i="33"/>
  <c r="BO825" i="33" s="1"/>
  <c r="R824" i="33"/>
  <c r="R825" i="33" s="1"/>
  <c r="AS824" i="33"/>
  <c r="AS825" i="33" s="1"/>
  <c r="AN824" i="33"/>
  <c r="AN825" i="33" s="1"/>
  <c r="CH824" i="33"/>
  <c r="CH825" i="33" s="1"/>
  <c r="AG824" i="33"/>
  <c r="AG825" i="33" s="1"/>
  <c r="Z824" i="33"/>
  <c r="Z825" i="33" s="1"/>
  <c r="CL824" i="33"/>
  <c r="CL825" i="33" s="1"/>
  <c r="AI824" i="33"/>
  <c r="AI825" i="33" s="1"/>
  <c r="AD824" i="33"/>
  <c r="AD825" i="33" s="1"/>
  <c r="BY824" i="33"/>
  <c r="BY825" i="33" s="1"/>
  <c r="CA824" i="33"/>
  <c r="CA825" i="33" s="1"/>
  <c r="AJ824" i="33"/>
  <c r="AJ825" i="33" s="1"/>
  <c r="CD824" i="33"/>
  <c r="CD825" i="33" s="1"/>
  <c r="AU824" i="33"/>
  <c r="AU825" i="33" s="1"/>
  <c r="BB824" i="33"/>
  <c r="BB825" i="33" s="1"/>
  <c r="CE824" i="33"/>
  <c r="CE825" i="33" s="1"/>
  <c r="AR824" i="33"/>
  <c r="AR825" i="33" s="1"/>
  <c r="S824" i="33"/>
  <c r="S825" i="33" s="1"/>
  <c r="CO824" i="33"/>
  <c r="CO825" i="33" s="1"/>
  <c r="BJ824" i="33"/>
  <c r="BJ825" i="33" s="1"/>
  <c r="BA824" i="33"/>
  <c r="BA825" i="33" s="1"/>
  <c r="BI824" i="33"/>
  <c r="BI825" i="33" s="1"/>
  <c r="AX824" i="33"/>
  <c r="AX825" i="33" s="1"/>
  <c r="AY824" i="33"/>
  <c r="AY825" i="33" s="1"/>
  <c r="BT824" i="33"/>
  <c r="BT825" i="33" s="1"/>
  <c r="CI824" i="33"/>
  <c r="CI825" i="33" s="1"/>
  <c r="AO824" i="33"/>
  <c r="AO825" i="33" s="1"/>
  <c r="BF824" i="33"/>
  <c r="BF825" i="33" s="1"/>
  <c r="AA824" i="33"/>
  <c r="AA825" i="33" s="1"/>
  <c r="CB824" i="33"/>
  <c r="CB825" i="33" s="1"/>
  <c r="AE824" i="33"/>
  <c r="AE825" i="33" s="1"/>
  <c r="Q824" i="33"/>
  <c r="AK824" i="33"/>
  <c r="AK825" i="33" s="1"/>
  <c r="BG824" i="33"/>
  <c r="BG825" i="33" s="1"/>
  <c r="AQ824" i="33"/>
  <c r="AQ825" i="33" s="1"/>
  <c r="CN824" i="33"/>
  <c r="CN825" i="33" s="1"/>
  <c r="AF824" i="33"/>
  <c r="AF825" i="33" s="1"/>
  <c r="T824" i="33"/>
  <c r="T825" i="33" s="1"/>
  <c r="O824" i="33" l="1"/>
  <c r="Q825" i="33"/>
  <c r="O825" i="33" l="1"/>
  <c r="Q826" i="33" s="1"/>
  <c r="CQ826" i="33" l="1"/>
  <c r="CS826" i="33"/>
  <c r="AP826" i="33"/>
  <c r="X826" i="33"/>
  <c r="BL826" i="33"/>
  <c r="AT826" i="33"/>
  <c r="AW826" i="33"/>
  <c r="BV826" i="33"/>
  <c r="CR826" i="33"/>
  <c r="CF826" i="33"/>
  <c r="CJ826" i="33"/>
  <c r="CG826" i="33"/>
  <c r="AM826" i="33"/>
  <c r="BN826" i="33"/>
  <c r="BD826" i="33"/>
  <c r="BK826" i="33"/>
  <c r="AH826" i="33"/>
  <c r="AZ826" i="33"/>
  <c r="CD826" i="33"/>
  <c r="BT826" i="33"/>
  <c r="CH826" i="33"/>
  <c r="AY826" i="33"/>
  <c r="BF826" i="33"/>
  <c r="AX826" i="33"/>
  <c r="CM826" i="33"/>
  <c r="CB826" i="33"/>
  <c r="Y826" i="33"/>
  <c r="BJ826" i="33"/>
  <c r="BI826" i="33"/>
  <c r="CL826" i="33"/>
  <c r="AU826" i="33"/>
  <c r="R826" i="33"/>
  <c r="BX826" i="33"/>
  <c r="Z826" i="33"/>
  <c r="S826" i="33"/>
  <c r="CC826" i="33"/>
  <c r="AN826" i="33"/>
  <c r="BU826" i="33"/>
  <c r="BG826" i="33"/>
  <c r="BE826" i="33"/>
  <c r="AK826" i="33"/>
  <c r="AS826" i="33"/>
  <c r="BW826" i="33"/>
  <c r="AV826" i="33"/>
  <c r="AR826" i="33"/>
  <c r="BC826" i="33"/>
  <c r="CE826" i="33"/>
  <c r="BB826" i="33"/>
  <c r="CK826" i="33"/>
  <c r="BR826" i="33"/>
  <c r="BS826" i="33"/>
  <c r="AO826" i="33"/>
  <c r="AC826" i="33"/>
  <c r="BQ826" i="33"/>
  <c r="AA826" i="33"/>
  <c r="BH826" i="33"/>
  <c r="CI826" i="33"/>
  <c r="BA826" i="33"/>
  <c r="AF826" i="33"/>
  <c r="W826" i="33"/>
  <c r="AJ826" i="33"/>
  <c r="AD826" i="33"/>
  <c r="CA826" i="33"/>
  <c r="AI826" i="33"/>
  <c r="AQ826" i="33"/>
  <c r="AB826" i="33"/>
  <c r="BO826" i="33"/>
  <c r="CO826" i="33"/>
  <c r="V826" i="33"/>
  <c r="AL826" i="33"/>
  <c r="CP826" i="33"/>
  <c r="U826" i="33"/>
  <c r="BY826" i="33"/>
  <c r="BP826" i="33"/>
  <c r="BZ826" i="33"/>
  <c r="CN826" i="33"/>
  <c r="BM826" i="33"/>
  <c r="AE826" i="33"/>
  <c r="AG826" i="33"/>
  <c r="T826" i="33"/>
  <c r="M826" i="33" l="1"/>
  <c r="L825" i="33"/>
  <c r="L824" i="33"/>
  <c r="L826" i="33"/>
  <c r="L827" i="33"/>
  <c r="O826" i="33"/>
  <c r="M824" i="33" l="1"/>
  <c r="F824" i="33" l="1"/>
  <c r="D824" i="33"/>
  <c r="E824" i="33"/>
  <c r="H829" i="33" l="1"/>
  <c r="H830" i="33" l="1"/>
  <c r="K829" i="33"/>
  <c r="H831" i="33" l="1"/>
  <c r="K830" i="33"/>
  <c r="H832" i="33" l="1"/>
  <c r="K832" i="33" s="1"/>
  <c r="K831" i="33"/>
  <c r="CS829" i="33" l="1"/>
  <c r="CS830" i="33" s="1"/>
  <c r="AZ829" i="33"/>
  <c r="AZ830" i="33" s="1"/>
  <c r="AJ829" i="33"/>
  <c r="AJ830" i="33" s="1"/>
  <c r="AY829" i="33"/>
  <c r="AY830" i="33" s="1"/>
  <c r="CL829" i="33"/>
  <c r="CL830" i="33" s="1"/>
  <c r="BW829" i="33"/>
  <c r="BW830" i="33" s="1"/>
  <c r="AD829" i="33"/>
  <c r="AD830" i="33" s="1"/>
  <c r="BO829" i="33"/>
  <c r="BO830" i="33" s="1"/>
  <c r="CP829" i="33"/>
  <c r="CP830" i="33" s="1"/>
  <c r="BY829" i="33"/>
  <c r="BY830" i="33" s="1"/>
  <c r="CA829" i="33"/>
  <c r="CA830" i="33" s="1"/>
  <c r="CH829" i="33"/>
  <c r="CH830" i="33" s="1"/>
  <c r="AH829" i="33"/>
  <c r="AH830" i="33" s="1"/>
  <c r="AE829" i="33"/>
  <c r="AE830" i="33" s="1"/>
  <c r="CB829" i="33"/>
  <c r="CB830" i="33" s="1"/>
  <c r="BS829" i="33"/>
  <c r="BS830" i="33" s="1"/>
  <c r="AS829" i="33"/>
  <c r="AS830" i="33" s="1"/>
  <c r="CQ829" i="33"/>
  <c r="CQ830" i="33" s="1"/>
  <c r="BP829" i="33"/>
  <c r="BP830" i="33" s="1"/>
  <c r="CF829" i="33"/>
  <c r="CF830" i="33" s="1"/>
  <c r="AM829" i="33"/>
  <c r="AM830" i="33" s="1"/>
  <c r="R829" i="33"/>
  <c r="R830" i="33" s="1"/>
  <c r="AG829" i="33"/>
  <c r="AG830" i="33" s="1"/>
  <c r="CM829" i="33"/>
  <c r="CM830" i="33" s="1"/>
  <c r="CG829" i="33"/>
  <c r="CG830" i="33" s="1"/>
  <c r="BC829" i="33"/>
  <c r="BC830" i="33" s="1"/>
  <c r="AB829" i="33"/>
  <c r="AB830" i="33" s="1"/>
  <c r="Y829" i="33"/>
  <c r="Y830" i="33" s="1"/>
  <c r="AQ829" i="33"/>
  <c r="AQ830" i="33" s="1"/>
  <c r="CR829" i="33"/>
  <c r="CR830" i="33" s="1"/>
  <c r="BF829" i="33"/>
  <c r="BF830" i="33" s="1"/>
  <c r="S829" i="33"/>
  <c r="S830" i="33" s="1"/>
  <c r="BU829" i="33"/>
  <c r="BU830" i="33" s="1"/>
  <c r="AU829" i="33"/>
  <c r="AU830" i="33" s="1"/>
  <c r="CD829" i="33"/>
  <c r="CD830" i="33" s="1"/>
  <c r="BV829" i="33"/>
  <c r="BV830" i="33" s="1"/>
  <c r="AI829" i="33"/>
  <c r="AI830" i="33" s="1"/>
  <c r="BE829" i="33"/>
  <c r="BE830" i="33" s="1"/>
  <c r="BK829" i="33"/>
  <c r="BK830" i="33" s="1"/>
  <c r="AO829" i="33"/>
  <c r="AO830" i="33" s="1"/>
  <c r="BI829" i="33"/>
  <c r="BI830" i="33" s="1"/>
  <c r="BB829" i="33"/>
  <c r="BB830" i="33" s="1"/>
  <c r="AR829" i="33"/>
  <c r="AR830" i="33" s="1"/>
  <c r="CK829" i="33"/>
  <c r="CK830" i="33" s="1"/>
  <c r="AA829" i="33"/>
  <c r="AA830" i="33" s="1"/>
  <c r="AF829" i="33"/>
  <c r="AF830" i="33" s="1"/>
  <c r="BR829" i="33"/>
  <c r="BR830" i="33" s="1"/>
  <c r="Q829" i="33"/>
  <c r="BT829" i="33"/>
  <c r="BT830" i="33" s="1"/>
  <c r="AN829" i="33"/>
  <c r="AN830" i="33" s="1"/>
  <c r="AX829" i="33"/>
  <c r="AX830" i="33" s="1"/>
  <c r="AW829" i="33"/>
  <c r="AW830" i="33" s="1"/>
  <c r="CE829" i="33"/>
  <c r="CE830" i="33" s="1"/>
  <c r="CO829" i="33"/>
  <c r="CO830" i="33" s="1"/>
  <c r="BJ829" i="33"/>
  <c r="BJ830" i="33" s="1"/>
  <c r="BQ829" i="33"/>
  <c r="BQ830" i="33" s="1"/>
  <c r="BL829" i="33"/>
  <c r="BL830" i="33" s="1"/>
  <c r="Z829" i="33"/>
  <c r="Z830" i="33" s="1"/>
  <c r="T829" i="33"/>
  <c r="T830" i="33" s="1"/>
  <c r="BZ829" i="33"/>
  <c r="BZ830" i="33" s="1"/>
  <c r="AC829" i="33"/>
  <c r="AC830" i="33" s="1"/>
  <c r="AK829" i="33"/>
  <c r="AK830" i="33" s="1"/>
  <c r="AP829" i="33"/>
  <c r="AP830" i="33" s="1"/>
  <c r="BM829" i="33"/>
  <c r="BM830" i="33" s="1"/>
  <c r="AL829" i="33"/>
  <c r="AL830" i="33" s="1"/>
  <c r="X829" i="33"/>
  <c r="X830" i="33" s="1"/>
  <c r="CC829" i="33"/>
  <c r="CC830" i="33" s="1"/>
  <c r="BA829" i="33"/>
  <c r="BA830" i="33" s="1"/>
  <c r="AV829" i="33"/>
  <c r="AV830" i="33" s="1"/>
  <c r="U829" i="33"/>
  <c r="U830" i="33" s="1"/>
  <c r="BN829" i="33"/>
  <c r="BN830" i="33" s="1"/>
  <c r="W829" i="33"/>
  <c r="W830" i="33" s="1"/>
  <c r="BX829" i="33"/>
  <c r="BX830" i="33" s="1"/>
  <c r="BH829" i="33"/>
  <c r="BH830" i="33" s="1"/>
  <c r="BG829" i="33"/>
  <c r="BG830" i="33" s="1"/>
  <c r="CN829" i="33"/>
  <c r="CN830" i="33" s="1"/>
  <c r="CJ829" i="33"/>
  <c r="CJ830" i="33" s="1"/>
  <c r="BD829" i="33"/>
  <c r="BD830" i="33" s="1"/>
  <c r="CI829" i="33"/>
  <c r="CI830" i="33" s="1"/>
  <c r="AT829" i="33"/>
  <c r="AT830" i="33" s="1"/>
  <c r="V829" i="33"/>
  <c r="V830" i="33" s="1"/>
  <c r="Q830" i="33" l="1"/>
  <c r="O829" i="33"/>
  <c r="O830" i="33" l="1"/>
  <c r="Q831" i="33" s="1"/>
  <c r="CL831" i="33" l="1"/>
  <c r="AS831" i="33"/>
  <c r="AY831" i="33"/>
  <c r="CA831" i="33"/>
  <c r="CB831" i="33"/>
  <c r="AE831" i="33"/>
  <c r="BY831" i="33"/>
  <c r="CH831" i="33"/>
  <c r="AJ831" i="33"/>
  <c r="AZ831" i="33"/>
  <c r="BO831" i="33"/>
  <c r="BS831" i="33"/>
  <c r="CP831" i="33"/>
  <c r="CS831" i="33"/>
  <c r="BW831" i="33"/>
  <c r="CQ831" i="33"/>
  <c r="AD831" i="33"/>
  <c r="AH831" i="33"/>
  <c r="BA831" i="33"/>
  <c r="AA831" i="33"/>
  <c r="BQ831" i="33"/>
  <c r="BG831" i="33"/>
  <c r="BM831" i="33"/>
  <c r="W831" i="33"/>
  <c r="AT831" i="33"/>
  <c r="V831" i="33"/>
  <c r="BN831" i="33"/>
  <c r="U831" i="33"/>
  <c r="AO831" i="33"/>
  <c r="AV831" i="33"/>
  <c r="X831" i="33"/>
  <c r="CI831" i="33"/>
  <c r="AW831" i="33"/>
  <c r="T831" i="33"/>
  <c r="BK831" i="33"/>
  <c r="CK831" i="33"/>
  <c r="BH831" i="33"/>
  <c r="BT831" i="33"/>
  <c r="R831" i="33"/>
  <c r="BB831" i="33"/>
  <c r="CR831" i="33"/>
  <c r="CD831" i="33"/>
  <c r="BU831" i="33"/>
  <c r="CN831" i="33"/>
  <c r="S831" i="33"/>
  <c r="CM831" i="33"/>
  <c r="BR831" i="33"/>
  <c r="BF831" i="33"/>
  <c r="BL831" i="33"/>
  <c r="AK831" i="33"/>
  <c r="AN831" i="33"/>
  <c r="CO831" i="33"/>
  <c r="AR831" i="33"/>
  <c r="AF831" i="33"/>
  <c r="Y831" i="33"/>
  <c r="AU831" i="33"/>
  <c r="BZ831" i="33"/>
  <c r="AP831" i="33"/>
  <c r="CC831" i="33"/>
  <c r="BJ831" i="33"/>
  <c r="AL831" i="33"/>
  <c r="AG831" i="33"/>
  <c r="Z831" i="33"/>
  <c r="BP831" i="33"/>
  <c r="AX831" i="33"/>
  <c r="BD831" i="33"/>
  <c r="BV831" i="33"/>
  <c r="BE831" i="33"/>
  <c r="BI831" i="33"/>
  <c r="CE831" i="33"/>
  <c r="AC831" i="33"/>
  <c r="BX831" i="33"/>
  <c r="CF831" i="33"/>
  <c r="AI831" i="33"/>
  <c r="AB831" i="33"/>
  <c r="AQ831" i="33"/>
  <c r="BC831" i="33"/>
  <c r="AM831" i="33"/>
  <c r="CG831" i="33"/>
  <c r="CJ831" i="33"/>
  <c r="L829" i="33" l="1"/>
  <c r="O831" i="33"/>
  <c r="L832" i="33"/>
  <c r="L831" i="33"/>
  <c r="L830" i="33"/>
  <c r="M831" i="33"/>
  <c r="M829" i="33" l="1"/>
  <c r="F829" i="33" s="1"/>
  <c r="E829" i="33" l="1"/>
  <c r="D829" i="33"/>
  <c r="H834" i="33" l="1"/>
  <c r="H835" i="33" s="1"/>
  <c r="K834" i="33" l="1"/>
  <c r="H836" i="33"/>
  <c r="K835" i="33"/>
  <c r="H837" i="33" l="1"/>
  <c r="K837" i="33" s="1"/>
  <c r="K836" i="33"/>
  <c r="AB834" i="33" l="1"/>
  <c r="AB835" i="33" s="1"/>
  <c r="AW834" i="33"/>
  <c r="AW835" i="33" s="1"/>
  <c r="BA834" i="33"/>
  <c r="BA835" i="33" s="1"/>
  <c r="CG834" i="33"/>
  <c r="CG835" i="33" s="1"/>
  <c r="BH834" i="33"/>
  <c r="BH835" i="33" s="1"/>
  <c r="AE834" i="33"/>
  <c r="AE835" i="33" s="1"/>
  <c r="CK834" i="33"/>
  <c r="CK835" i="33" s="1"/>
  <c r="BK834" i="33"/>
  <c r="BK835" i="33" s="1"/>
  <c r="AM834" i="33"/>
  <c r="AM835" i="33" s="1"/>
  <c r="CC834" i="33"/>
  <c r="CC835" i="33" s="1"/>
  <c r="AX834" i="33"/>
  <c r="AX835" i="33" s="1"/>
  <c r="BS834" i="33"/>
  <c r="BS835" i="33" s="1"/>
  <c r="CO834" i="33"/>
  <c r="CO835" i="33" s="1"/>
  <c r="U834" i="33"/>
  <c r="U835" i="33" s="1"/>
  <c r="AN834" i="33"/>
  <c r="AN835" i="33" s="1"/>
  <c r="CQ834" i="33"/>
  <c r="CQ835" i="33" s="1"/>
  <c r="CJ834" i="33"/>
  <c r="CJ835" i="33" s="1"/>
  <c r="AC834" i="33"/>
  <c r="AC835" i="33" s="1"/>
  <c r="BV834" i="33"/>
  <c r="BV835" i="33" s="1"/>
  <c r="BF834" i="33"/>
  <c r="BF835" i="33" s="1"/>
  <c r="BZ834" i="33"/>
  <c r="BZ835" i="33" s="1"/>
  <c r="BI834" i="33"/>
  <c r="BI835" i="33" s="1"/>
  <c r="AQ834" i="33"/>
  <c r="AQ835" i="33" s="1"/>
  <c r="BW834" i="33"/>
  <c r="BW835" i="33" s="1"/>
  <c r="AI834" i="33"/>
  <c r="AI835" i="33" s="1"/>
  <c r="CB834" i="33"/>
  <c r="CB835" i="33" s="1"/>
  <c r="BN834" i="33"/>
  <c r="BN835" i="33" s="1"/>
  <c r="BB834" i="33"/>
  <c r="BB835" i="33" s="1"/>
  <c r="AV834" i="33"/>
  <c r="AV835" i="33" s="1"/>
  <c r="BO834" i="33"/>
  <c r="BO835" i="33" s="1"/>
  <c r="Y834" i="33"/>
  <c r="Y835" i="33" s="1"/>
  <c r="T834" i="33"/>
  <c r="T835" i="33" s="1"/>
  <c r="AG834" i="33"/>
  <c r="AG835" i="33" s="1"/>
  <c r="CA834" i="33"/>
  <c r="CA835" i="33" s="1"/>
  <c r="CL834" i="33"/>
  <c r="CL835" i="33" s="1"/>
  <c r="S834" i="33"/>
  <c r="S835" i="33" s="1"/>
  <c r="CN834" i="33"/>
  <c r="CN835" i="33" s="1"/>
  <c r="AO834" i="33"/>
  <c r="AO835" i="33" s="1"/>
  <c r="BJ834" i="33"/>
  <c r="BJ835" i="33" s="1"/>
  <c r="CR834" i="33"/>
  <c r="CR835" i="33" s="1"/>
  <c r="BG834" i="33"/>
  <c r="BG835" i="33" s="1"/>
  <c r="BX834" i="33"/>
  <c r="BX835" i="33" s="1"/>
  <c r="AF834" i="33"/>
  <c r="AF835" i="33" s="1"/>
  <c r="AU834" i="33"/>
  <c r="AU835" i="33" s="1"/>
  <c r="CH834" i="33"/>
  <c r="CH835" i="33" s="1"/>
  <c r="BQ834" i="33"/>
  <c r="BQ835" i="33" s="1"/>
  <c r="AJ834" i="33"/>
  <c r="AJ835" i="33" s="1"/>
  <c r="Z834" i="33"/>
  <c r="Z835" i="33" s="1"/>
  <c r="W834" i="33"/>
  <c r="W835" i="33" s="1"/>
  <c r="BR834" i="33"/>
  <c r="BR835" i="33" s="1"/>
  <c r="AS834" i="33"/>
  <c r="AS835" i="33" s="1"/>
  <c r="AP834" i="33"/>
  <c r="AP835" i="33" s="1"/>
  <c r="BD834" i="33"/>
  <c r="BD835" i="33" s="1"/>
  <c r="CS834" i="33"/>
  <c r="CS835" i="33" s="1"/>
  <c r="AL834" i="33"/>
  <c r="AL835" i="33" s="1"/>
  <c r="AK834" i="33"/>
  <c r="AK835" i="33" s="1"/>
  <c r="CE834" i="33"/>
  <c r="CE835" i="33" s="1"/>
  <c r="CD834" i="33"/>
  <c r="CD835" i="33" s="1"/>
  <c r="BC834" i="33"/>
  <c r="BC835" i="33" s="1"/>
  <c r="BP834" i="33"/>
  <c r="BP835" i="33" s="1"/>
  <c r="BY834" i="33"/>
  <c r="BY835" i="33" s="1"/>
  <c r="CP834" i="33"/>
  <c r="CP835" i="33" s="1"/>
  <c r="BL834" i="33"/>
  <c r="BL835" i="33" s="1"/>
  <c r="AD834" i="33"/>
  <c r="AD835" i="33" s="1"/>
  <c r="BM834" i="33"/>
  <c r="BM835" i="33" s="1"/>
  <c r="BT834" i="33"/>
  <c r="BT835" i="33" s="1"/>
  <c r="R834" i="33"/>
  <c r="R835" i="33" s="1"/>
  <c r="AY834" i="33"/>
  <c r="AY835" i="33" s="1"/>
  <c r="AR834" i="33"/>
  <c r="AR835" i="33" s="1"/>
  <c r="BU834" i="33"/>
  <c r="BU835" i="33" s="1"/>
  <c r="CI834" i="33"/>
  <c r="CI835" i="33" s="1"/>
  <c r="CF834" i="33"/>
  <c r="CF835" i="33" s="1"/>
  <c r="AA834" i="33"/>
  <c r="AA835" i="33" s="1"/>
  <c r="CM834" i="33"/>
  <c r="CM835" i="33" s="1"/>
  <c r="X834" i="33"/>
  <c r="X835" i="33" s="1"/>
  <c r="V834" i="33"/>
  <c r="V835" i="33" s="1"/>
  <c r="AZ834" i="33"/>
  <c r="AZ835" i="33" s="1"/>
  <c r="AH834" i="33"/>
  <c r="AH835" i="33" s="1"/>
  <c r="BE834" i="33"/>
  <c r="BE835" i="33" s="1"/>
  <c r="AT834" i="33"/>
  <c r="AT835" i="33" s="1"/>
  <c r="Q834" i="33"/>
  <c r="O834" i="33" l="1"/>
  <c r="Q835" i="33"/>
  <c r="O835" i="33" l="1"/>
  <c r="Q836" i="33" s="1"/>
  <c r="BH836" i="33" l="1"/>
  <c r="AB836" i="33"/>
  <c r="AN836" i="33"/>
  <c r="AW836" i="33"/>
  <c r="AM836" i="33"/>
  <c r="AC836" i="33"/>
  <c r="CO836" i="33"/>
  <c r="CJ836" i="33"/>
  <c r="CK836" i="33"/>
  <c r="U836" i="33"/>
  <c r="AX836" i="33"/>
  <c r="BV836" i="33"/>
  <c r="BF836" i="33"/>
  <c r="BS836" i="33"/>
  <c r="AE836" i="33"/>
  <c r="CG836" i="33"/>
  <c r="BK836" i="33"/>
  <c r="CC836" i="33"/>
  <c r="BA836" i="33"/>
  <c r="CQ836" i="33"/>
  <c r="BI836" i="33"/>
  <c r="BZ836" i="33"/>
  <c r="AD836" i="33"/>
  <c r="AR836" i="33"/>
  <c r="AJ836" i="33"/>
  <c r="AS836" i="33"/>
  <c r="AO836" i="33"/>
  <c r="CA836" i="33"/>
  <c r="V836" i="33"/>
  <c r="BG836" i="33"/>
  <c r="CH836" i="33"/>
  <c r="CM836" i="33"/>
  <c r="BT836" i="33"/>
  <c r="BQ836" i="33"/>
  <c r="AQ836" i="33"/>
  <c r="BM836" i="33"/>
  <c r="R836" i="33"/>
  <c r="CE836" i="33"/>
  <c r="CR836" i="33"/>
  <c r="BY836" i="33"/>
  <c r="BU836" i="33"/>
  <c r="AF836" i="33"/>
  <c r="BP836" i="33"/>
  <c r="Y836" i="33"/>
  <c r="S836" i="33"/>
  <c r="AG836" i="33"/>
  <c r="AT836" i="33"/>
  <c r="BO836" i="33"/>
  <c r="BJ836" i="33"/>
  <c r="AY836" i="33"/>
  <c r="T836" i="33"/>
  <c r="Z836" i="33"/>
  <c r="AH836" i="33"/>
  <c r="AK836" i="33"/>
  <c r="AA836" i="33"/>
  <c r="X836" i="33"/>
  <c r="AL836" i="33"/>
  <c r="AV836" i="33"/>
  <c r="BB836" i="33"/>
  <c r="BE836" i="33"/>
  <c r="BD836" i="33"/>
  <c r="CS836" i="33"/>
  <c r="CL836" i="33"/>
  <c r="AU836" i="33"/>
  <c r="BN836" i="33"/>
  <c r="CN836" i="33"/>
  <c r="AP836" i="33"/>
  <c r="CB836" i="33"/>
  <c r="CF836" i="33"/>
  <c r="CD836" i="33"/>
  <c r="BW836" i="33"/>
  <c r="BL836" i="33"/>
  <c r="AZ836" i="33"/>
  <c r="CI836" i="33"/>
  <c r="BC836" i="33"/>
  <c r="AI836" i="33"/>
  <c r="BX836" i="33"/>
  <c r="CP836" i="33"/>
  <c r="W836" i="33"/>
  <c r="BR836" i="33"/>
  <c r="O836" i="33" l="1"/>
  <c r="L834" i="33"/>
  <c r="L835" i="33"/>
  <c r="L837" i="33"/>
  <c r="L836" i="33"/>
  <c r="M836" i="33"/>
  <c r="M834" i="33" l="1"/>
  <c r="F834" i="33" s="1"/>
  <c r="E834" i="33" l="1"/>
  <c r="D834" i="33"/>
  <c r="H839" i="33" l="1"/>
  <c r="H857" i="33" s="1"/>
  <c r="G25" i="33"/>
  <c r="K839" i="33" l="1"/>
  <c r="H840" i="33"/>
  <c r="R789" i="33" s="1"/>
  <c r="R788" i="33"/>
  <c r="B846" i="33"/>
  <c r="E857" i="33"/>
  <c r="H858" i="33"/>
  <c r="H859" i="33" s="1"/>
  <c r="H860" i="33" s="1"/>
  <c r="K840" i="33" l="1"/>
  <c r="B847" i="33" s="1"/>
  <c r="H841" i="33"/>
  <c r="R790" i="33" s="1"/>
  <c r="B26" i="33"/>
  <c r="I852" i="33"/>
  <c r="H842" i="33"/>
  <c r="K841" i="33"/>
  <c r="C26" i="33"/>
  <c r="I853" i="33"/>
  <c r="I858" i="33" l="1"/>
  <c r="R791" i="33"/>
  <c r="K842" i="33"/>
  <c r="AO839" i="33" s="1"/>
  <c r="AO840" i="33" s="1"/>
  <c r="I857" i="33"/>
  <c r="B848" i="33"/>
  <c r="S839" i="33"/>
  <c r="S840" i="33" s="1"/>
  <c r="BM839" i="33" l="1"/>
  <c r="BM840" i="33" s="1"/>
  <c r="CH839" i="33"/>
  <c r="CH840" i="33" s="1"/>
  <c r="BD839" i="33"/>
  <c r="BD840" i="33" s="1"/>
  <c r="AR839" i="33"/>
  <c r="AR840" i="33" s="1"/>
  <c r="AE839" i="33"/>
  <c r="AE840" i="33" s="1"/>
  <c r="AK839" i="33"/>
  <c r="AK840" i="33" s="1"/>
  <c r="BU839" i="33"/>
  <c r="BU840" i="33" s="1"/>
  <c r="Y839" i="33"/>
  <c r="Y840" i="33" s="1"/>
  <c r="BF839" i="33"/>
  <c r="BF840" i="33" s="1"/>
  <c r="CQ839" i="33"/>
  <c r="CQ840" i="33" s="1"/>
  <c r="CF839" i="33"/>
  <c r="CF840" i="33" s="1"/>
  <c r="AF839" i="33"/>
  <c r="AF840" i="33" s="1"/>
  <c r="AI839" i="33"/>
  <c r="AI840" i="33" s="1"/>
  <c r="BX839" i="33"/>
  <c r="BX840" i="33" s="1"/>
  <c r="BT839" i="33"/>
  <c r="BT840" i="33" s="1"/>
  <c r="BE839" i="33"/>
  <c r="BE840" i="33" s="1"/>
  <c r="CR839" i="33"/>
  <c r="CR840" i="33" s="1"/>
  <c r="T839" i="33"/>
  <c r="T840" i="33" s="1"/>
  <c r="BN839" i="33"/>
  <c r="BN840" i="33" s="1"/>
  <c r="BG839" i="33"/>
  <c r="BG840" i="33" s="1"/>
  <c r="AS839" i="33"/>
  <c r="AS840" i="33" s="1"/>
  <c r="CP839" i="33"/>
  <c r="CP840" i="33" s="1"/>
  <c r="BO839" i="33"/>
  <c r="BO840" i="33" s="1"/>
  <c r="CM839" i="33"/>
  <c r="CM840" i="33" s="1"/>
  <c r="CO839" i="33"/>
  <c r="CO840" i="33" s="1"/>
  <c r="BV839" i="33"/>
  <c r="BV840" i="33" s="1"/>
  <c r="BW839" i="33"/>
  <c r="BW840" i="33" s="1"/>
  <c r="AM839" i="33"/>
  <c r="AM840" i="33" s="1"/>
  <c r="CB839" i="33"/>
  <c r="CB840" i="33" s="1"/>
  <c r="AT839" i="33"/>
  <c r="AT840" i="33" s="1"/>
  <c r="AQ839" i="33"/>
  <c r="AQ840" i="33" s="1"/>
  <c r="BB839" i="33"/>
  <c r="BB840" i="33" s="1"/>
  <c r="CN839" i="33"/>
  <c r="CN840" i="33" s="1"/>
  <c r="AC839" i="33"/>
  <c r="AC840" i="33" s="1"/>
  <c r="CJ839" i="33"/>
  <c r="CJ840" i="33" s="1"/>
  <c r="BS839" i="33"/>
  <c r="BS840" i="33" s="1"/>
  <c r="AU839" i="33"/>
  <c r="AU840" i="33" s="1"/>
  <c r="V839" i="33"/>
  <c r="V840" i="33" s="1"/>
  <c r="CE839" i="33"/>
  <c r="CE840" i="33" s="1"/>
  <c r="AV839" i="33"/>
  <c r="AV840" i="33" s="1"/>
  <c r="BI839" i="33"/>
  <c r="BI840" i="33" s="1"/>
  <c r="AG839" i="33"/>
  <c r="AG840" i="33" s="1"/>
  <c r="AL839" i="33"/>
  <c r="AL840" i="33" s="1"/>
  <c r="CI839" i="33"/>
  <c r="CI840" i="33" s="1"/>
  <c r="AX839" i="33"/>
  <c r="AX840" i="33" s="1"/>
  <c r="BL839" i="33"/>
  <c r="BL840" i="33" s="1"/>
  <c r="BK839" i="33"/>
  <c r="BK840" i="33" s="1"/>
  <c r="BC839" i="33"/>
  <c r="BC840" i="33" s="1"/>
  <c r="BH839" i="33"/>
  <c r="BH840" i="33" s="1"/>
  <c r="AW839" i="33"/>
  <c r="AW840" i="33" s="1"/>
  <c r="AA839" i="33"/>
  <c r="AA840" i="33" s="1"/>
  <c r="D26" i="33"/>
  <c r="I854" i="33"/>
  <c r="I862" i="33"/>
  <c r="I863" i="33"/>
  <c r="B849" i="33"/>
  <c r="AE846" i="33" s="1"/>
  <c r="X839" i="33"/>
  <c r="X840" i="33" s="1"/>
  <c r="CG839" i="33"/>
  <c r="CG840" i="33" s="1"/>
  <c r="CC839" i="33"/>
  <c r="CC840" i="33" s="1"/>
  <c r="CD839" i="33"/>
  <c r="CD840" i="33" s="1"/>
  <c r="CS839" i="33"/>
  <c r="CS840" i="33" s="1"/>
  <c r="CK839" i="33"/>
  <c r="CK840" i="33" s="1"/>
  <c r="AN839" i="33"/>
  <c r="AN840" i="33" s="1"/>
  <c r="AB839" i="33"/>
  <c r="AB840" i="33" s="1"/>
  <c r="AD839" i="33"/>
  <c r="AD840" i="33" s="1"/>
  <c r="AP839" i="33"/>
  <c r="AP840" i="33" s="1"/>
  <c r="Z839" i="33"/>
  <c r="Z840" i="33" s="1"/>
  <c r="AY839" i="33"/>
  <c r="AY840" i="33" s="1"/>
  <c r="U839" i="33"/>
  <c r="U840" i="33" s="1"/>
  <c r="BA839" i="33"/>
  <c r="BA840" i="33" s="1"/>
  <c r="AH839" i="33"/>
  <c r="AH840" i="33" s="1"/>
  <c r="BZ839" i="33"/>
  <c r="BZ840" i="33" s="1"/>
  <c r="BP839" i="33"/>
  <c r="BP840" i="33" s="1"/>
  <c r="BQ839" i="33"/>
  <c r="BQ840" i="33" s="1"/>
  <c r="Q839" i="33"/>
  <c r="R839" i="33"/>
  <c r="R840" i="33" s="1"/>
  <c r="CA839" i="33"/>
  <c r="CA840" i="33" s="1"/>
  <c r="CL839" i="33"/>
  <c r="CL840" i="33" s="1"/>
  <c r="AJ839" i="33"/>
  <c r="AJ840" i="33" s="1"/>
  <c r="BY839" i="33"/>
  <c r="BY840" i="33" s="1"/>
  <c r="BR839" i="33"/>
  <c r="BR840" i="33" s="1"/>
  <c r="AZ839" i="33"/>
  <c r="AZ840" i="33" s="1"/>
  <c r="W839" i="33"/>
  <c r="W840" i="33" s="1"/>
  <c r="BJ839" i="33"/>
  <c r="BJ840" i="33" s="1"/>
  <c r="CT846" i="33" l="1"/>
  <c r="CT847" i="33" s="1"/>
  <c r="BK846" i="33"/>
  <c r="BK847" i="33" s="1"/>
  <c r="DD846" i="33"/>
  <c r="DD847" i="33" s="1"/>
  <c r="CE846" i="33"/>
  <c r="CE847" i="33" s="1"/>
  <c r="BJ846" i="33"/>
  <c r="BJ847" i="33" s="1"/>
  <c r="CL846" i="33"/>
  <c r="CL847" i="33" s="1"/>
  <c r="CS846" i="33"/>
  <c r="CS847" i="33" s="1"/>
  <c r="BS846" i="33"/>
  <c r="BS847" i="33" s="1"/>
  <c r="AM846" i="33"/>
  <c r="AM847" i="33" s="1"/>
  <c r="AE847" i="33"/>
  <c r="E26" i="33"/>
  <c r="I855" i="33"/>
  <c r="CJ846" i="33"/>
  <c r="CJ847" i="33" s="1"/>
  <c r="CU846" i="33"/>
  <c r="CU847" i="33" s="1"/>
  <c r="BF846" i="33"/>
  <c r="BF847" i="33" s="1"/>
  <c r="AL846" i="33"/>
  <c r="AL847" i="33" s="1"/>
  <c r="CZ846" i="33"/>
  <c r="CZ847" i="33" s="1"/>
  <c r="BY846" i="33"/>
  <c r="BY847" i="33" s="1"/>
  <c r="BX846" i="33"/>
  <c r="BX847" i="33" s="1"/>
  <c r="CR846" i="33"/>
  <c r="CR847" i="33" s="1"/>
  <c r="CP846" i="33"/>
  <c r="CP847" i="33" s="1"/>
  <c r="AZ846" i="33"/>
  <c r="AZ847" i="33" s="1"/>
  <c r="AP846" i="33"/>
  <c r="AP847" i="33" s="1"/>
  <c r="CO846" i="33"/>
  <c r="CO847" i="33" s="1"/>
  <c r="BN846" i="33"/>
  <c r="BN847" i="33" s="1"/>
  <c r="BB846" i="33"/>
  <c r="BB847" i="33" s="1"/>
  <c r="AJ846" i="33"/>
  <c r="AJ847" i="33" s="1"/>
  <c r="AN846" i="33"/>
  <c r="AN847" i="33" s="1"/>
  <c r="CI846" i="33"/>
  <c r="CI847" i="33" s="1"/>
  <c r="I868" i="33"/>
  <c r="DA846" i="33"/>
  <c r="DA847" i="33" s="1"/>
  <c r="AS846" i="33"/>
  <c r="AS847" i="33" s="1"/>
  <c r="BV846" i="33"/>
  <c r="BV847" i="33" s="1"/>
  <c r="AF846" i="33"/>
  <c r="AF847" i="33" s="1"/>
  <c r="BR846" i="33"/>
  <c r="BR847" i="33" s="1"/>
  <c r="DF846" i="33"/>
  <c r="DF847" i="33" s="1"/>
  <c r="AQ846" i="33"/>
  <c r="AQ847" i="33" s="1"/>
  <c r="BW846" i="33"/>
  <c r="BW847" i="33" s="1"/>
  <c r="CN846" i="33"/>
  <c r="CN847" i="33" s="1"/>
  <c r="AI846" i="33"/>
  <c r="AI847" i="33" s="1"/>
  <c r="BG846" i="33"/>
  <c r="BG847" i="33" s="1"/>
  <c r="BU846" i="33"/>
  <c r="BU847" i="33" s="1"/>
  <c r="BL846" i="33"/>
  <c r="BL847" i="33" s="1"/>
  <c r="AT846" i="33"/>
  <c r="AT847" i="33" s="1"/>
  <c r="AO846" i="33"/>
  <c r="AO847" i="33" s="1"/>
  <c r="BH846" i="33"/>
  <c r="BH847" i="33" s="1"/>
  <c r="BE846" i="33"/>
  <c r="BE847" i="33" s="1"/>
  <c r="AG846" i="33"/>
  <c r="AG847" i="33" s="1"/>
  <c r="CY846" i="33"/>
  <c r="CY847" i="33" s="1"/>
  <c r="I859" i="33"/>
  <c r="CA846" i="33"/>
  <c r="CA847" i="33" s="1"/>
  <c r="AR846" i="33"/>
  <c r="AR847" i="33" s="1"/>
  <c r="CF846" i="33"/>
  <c r="CF847" i="33" s="1"/>
  <c r="AW846" i="33"/>
  <c r="AW847" i="33" s="1"/>
  <c r="CQ846" i="33"/>
  <c r="CQ847" i="33" s="1"/>
  <c r="BO846" i="33"/>
  <c r="BO847" i="33" s="1"/>
  <c r="CM846" i="33"/>
  <c r="CM847" i="33" s="1"/>
  <c r="AH846" i="33"/>
  <c r="AH847" i="33" s="1"/>
  <c r="DC846" i="33"/>
  <c r="DC847" i="33" s="1"/>
  <c r="I867" i="33"/>
  <c r="BQ846" i="33"/>
  <c r="BQ847" i="33" s="1"/>
  <c r="DE846" i="33"/>
  <c r="DE847" i="33" s="1"/>
  <c r="CW846" i="33"/>
  <c r="CW847" i="33" s="1"/>
  <c r="AY846" i="33"/>
  <c r="AY847" i="33" s="1"/>
  <c r="BD846" i="33"/>
  <c r="BD847" i="33" s="1"/>
  <c r="CH846" i="33"/>
  <c r="CH847" i="33" s="1"/>
  <c r="DB846" i="33"/>
  <c r="DB847" i="33" s="1"/>
  <c r="CG846" i="33"/>
  <c r="CG847" i="33" s="1"/>
  <c r="BT846" i="33"/>
  <c r="BT847" i="33" s="1"/>
  <c r="DG846" i="33"/>
  <c r="DG847" i="33" s="1"/>
  <c r="AU846" i="33"/>
  <c r="AU847" i="33" s="1"/>
  <c r="BA846" i="33"/>
  <c r="BA847" i="33" s="1"/>
  <c r="BZ846" i="33"/>
  <c r="BZ847" i="33" s="1"/>
  <c r="BC846" i="33"/>
  <c r="BC847" i="33" s="1"/>
  <c r="BP846" i="33"/>
  <c r="BP847" i="33" s="1"/>
  <c r="CD846" i="33"/>
  <c r="CD847" i="33" s="1"/>
  <c r="Q840" i="33"/>
  <c r="O839" i="33"/>
  <c r="CX846" i="33"/>
  <c r="CX847" i="33" s="1"/>
  <c r="AX846" i="33"/>
  <c r="AX847" i="33" s="1"/>
  <c r="AK846" i="33"/>
  <c r="AK847" i="33" s="1"/>
  <c r="CC846" i="33"/>
  <c r="CC847" i="33" s="1"/>
  <c r="BM846" i="33"/>
  <c r="BM847" i="33" s="1"/>
  <c r="BI846" i="33"/>
  <c r="BI847" i="33" s="1"/>
  <c r="CB846" i="33"/>
  <c r="CB847" i="33" s="1"/>
  <c r="CV846" i="33"/>
  <c r="CV847" i="33" s="1"/>
  <c r="CK846" i="33"/>
  <c r="CK847" i="33" s="1"/>
  <c r="AV846" i="33"/>
  <c r="AV847" i="33" s="1"/>
  <c r="I864" i="33" l="1"/>
  <c r="AC846" i="33"/>
  <c r="AC847" i="33"/>
  <c r="AF848" i="33" s="1"/>
  <c r="I860" i="33"/>
  <c r="I873" i="33"/>
  <c r="O840" i="33"/>
  <c r="I872" i="33"/>
  <c r="BN848" i="33" l="1"/>
  <c r="BM848" i="33"/>
  <c r="DA848" i="33"/>
  <c r="AO848" i="33"/>
  <c r="CO848" i="33"/>
  <c r="BD848" i="33"/>
  <c r="BH848" i="33"/>
  <c r="BE848" i="33"/>
  <c r="CB848" i="33"/>
  <c r="BA848" i="33"/>
  <c r="BV848" i="33"/>
  <c r="AX848" i="33"/>
  <c r="BT848" i="33"/>
  <c r="AI848" i="33"/>
  <c r="DF848" i="33"/>
  <c r="AL848" i="33"/>
  <c r="CM848" i="33"/>
  <c r="CY848" i="33"/>
  <c r="BW848" i="33"/>
  <c r="CK848" i="33"/>
  <c r="AZ848" i="33"/>
  <c r="DG848" i="33"/>
  <c r="BP848" i="33"/>
  <c r="BU848" i="33"/>
  <c r="CG848" i="33"/>
  <c r="CA848" i="33"/>
  <c r="AH848" i="33"/>
  <c r="CF848" i="33"/>
  <c r="CQ848" i="33"/>
  <c r="CU848" i="33"/>
  <c r="AG848" i="33"/>
  <c r="AY848" i="33"/>
  <c r="BG848" i="33"/>
  <c r="AR848" i="33"/>
  <c r="BL848" i="33"/>
  <c r="CN848" i="33"/>
  <c r="AU848" i="33"/>
  <c r="BZ848" i="33"/>
  <c r="BB848" i="33"/>
  <c r="CR848" i="33"/>
  <c r="BF848" i="33"/>
  <c r="AE848" i="33"/>
  <c r="CX848" i="33"/>
  <c r="DB848" i="33"/>
  <c r="DC848" i="33"/>
  <c r="BO848" i="33"/>
  <c r="BI848" i="33"/>
  <c r="CJ848" i="33"/>
  <c r="CD848" i="33"/>
  <c r="CC848" i="33"/>
  <c r="AT848" i="33"/>
  <c r="BR848" i="33"/>
  <c r="AQ848" i="33"/>
  <c r="AJ848" i="33"/>
  <c r="AN848" i="33"/>
  <c r="CZ848" i="33"/>
  <c r="AP848" i="33"/>
  <c r="I877" i="33"/>
  <c r="I869" i="33"/>
  <c r="CP841" i="33"/>
  <c r="AX841" i="33"/>
  <c r="BX841" i="33"/>
  <c r="BU841" i="33"/>
  <c r="S841" i="33"/>
  <c r="BO841" i="33"/>
  <c r="AC841" i="33"/>
  <c r="BB841" i="33"/>
  <c r="AT841" i="33"/>
  <c r="CF841" i="33"/>
  <c r="BD841" i="33"/>
  <c r="BK841" i="33"/>
  <c r="CN841" i="33"/>
  <c r="AA841" i="33"/>
  <c r="BN841" i="33"/>
  <c r="AV841" i="33"/>
  <c r="BT841" i="33"/>
  <c r="AU841" i="33"/>
  <c r="AR841" i="33"/>
  <c r="CO841" i="33"/>
  <c r="AK841" i="33"/>
  <c r="V841" i="33"/>
  <c r="T841" i="33"/>
  <c r="CJ841" i="33"/>
  <c r="AG841" i="33"/>
  <c r="AM841" i="33"/>
  <c r="BE841" i="33"/>
  <c r="CE841" i="33"/>
  <c r="AE841" i="33"/>
  <c r="BI841" i="33"/>
  <c r="AW841" i="33"/>
  <c r="BF841" i="33"/>
  <c r="CH841" i="33"/>
  <c r="CM841" i="33"/>
  <c r="AQ841" i="33"/>
  <c r="AF841" i="33"/>
  <c r="BM841" i="33"/>
  <c r="CB841" i="33"/>
  <c r="BW841" i="33"/>
  <c r="BH841" i="33"/>
  <c r="AI841" i="33"/>
  <c r="Y841" i="33"/>
  <c r="BS841" i="33"/>
  <c r="BG841" i="33"/>
  <c r="CR841" i="33"/>
  <c r="AS841" i="33"/>
  <c r="AL841" i="33"/>
  <c r="CI841" i="33"/>
  <c r="BV841" i="33"/>
  <c r="AO841" i="33"/>
  <c r="BC841" i="33"/>
  <c r="BL841" i="33"/>
  <c r="CQ841" i="33"/>
  <c r="BP841" i="33"/>
  <c r="BQ841" i="33"/>
  <c r="CK841" i="33"/>
  <c r="CS841" i="33"/>
  <c r="BA841" i="33"/>
  <c r="W841" i="33"/>
  <c r="X841" i="33"/>
  <c r="CL841" i="33"/>
  <c r="AJ841" i="33"/>
  <c r="AP841" i="33"/>
  <c r="AB841" i="33"/>
  <c r="AN841" i="33"/>
  <c r="BR841" i="33"/>
  <c r="R841" i="33"/>
  <c r="BY841" i="33"/>
  <c r="CG841" i="33"/>
  <c r="BZ841" i="33"/>
  <c r="AH841" i="33"/>
  <c r="Z841" i="33"/>
  <c r="CA841" i="33"/>
  <c r="AY841" i="33"/>
  <c r="AZ841" i="33"/>
  <c r="U841" i="33"/>
  <c r="CD841" i="33"/>
  <c r="BJ841" i="33"/>
  <c r="AD841" i="33"/>
  <c r="CC841" i="33"/>
  <c r="BY848" i="33"/>
  <c r="CP848" i="33"/>
  <c r="CW848" i="33"/>
  <c r="AV848" i="33"/>
  <c r="Q841" i="33"/>
  <c r="I878" i="33"/>
  <c r="DE848" i="33"/>
  <c r="AK848" i="33"/>
  <c r="BQ848" i="33"/>
  <c r="AW848" i="33"/>
  <c r="CI848" i="33"/>
  <c r="BC848" i="33"/>
  <c r="I865" i="33"/>
  <c r="CT848" i="33"/>
  <c r="CE848" i="33"/>
  <c r="DD848" i="33"/>
  <c r="BJ848" i="33"/>
  <c r="CS848" i="33"/>
  <c r="BK848" i="33"/>
  <c r="CL848" i="33"/>
  <c r="BS848" i="33"/>
  <c r="AM848" i="33"/>
  <c r="BX848" i="33"/>
  <c r="AS848" i="33"/>
  <c r="CV848" i="33"/>
  <c r="CH848" i="33"/>
  <c r="AC848" i="33" l="1"/>
  <c r="D848" i="33"/>
  <c r="L854" i="33" s="1"/>
  <c r="D847" i="33"/>
  <c r="L853" i="33" s="1"/>
  <c r="I882" i="33"/>
  <c r="O841" i="33"/>
  <c r="M841" i="33"/>
  <c r="L841" i="33"/>
  <c r="P790" i="33" s="1"/>
  <c r="T790" i="33" s="1"/>
  <c r="L840" i="33"/>
  <c r="P789" i="33" s="1"/>
  <c r="T789" i="33" s="1"/>
  <c r="L842" i="33"/>
  <c r="P791" i="33" s="1"/>
  <c r="T791" i="33" s="1"/>
  <c r="L839" i="33"/>
  <c r="D846" i="33"/>
  <c r="D849" i="33"/>
  <c r="L855" i="33" s="1"/>
  <c r="F848" i="33"/>
  <c r="I870" i="33"/>
  <c r="I883" i="33"/>
  <c r="I874" i="33"/>
  <c r="I888" i="33" l="1"/>
  <c r="M854" i="33"/>
  <c r="F26" i="33"/>
  <c r="P788" i="33"/>
  <c r="T788" i="33" s="1"/>
  <c r="M839" i="33"/>
  <c r="I887" i="33"/>
  <c r="I875" i="33"/>
  <c r="I879" i="33"/>
  <c r="L852" i="33"/>
  <c r="F846" i="33"/>
  <c r="H26" i="33" s="1"/>
  <c r="F839" i="33" l="1"/>
  <c r="D839" i="33"/>
  <c r="E839" i="33"/>
  <c r="V788" i="33" a="1"/>
  <c r="I892" i="33"/>
  <c r="I880" i="33"/>
  <c r="I893" i="33"/>
  <c r="I884" i="33"/>
  <c r="I898" i="33" l="1"/>
  <c r="I897" i="33"/>
  <c r="V791" i="33"/>
  <c r="V788" i="33"/>
  <c r="V789" i="33"/>
  <c r="V790" i="33"/>
  <c r="I889" i="33"/>
  <c r="I885" i="33"/>
  <c r="X788" i="33" l="1" a="1"/>
  <c r="Z788" i="33" s="1"/>
  <c r="J846" i="33" s="1"/>
  <c r="I894" i="33"/>
  <c r="I890" i="33"/>
  <c r="Y789" i="33" l="1"/>
  <c r="I847" i="33" s="1"/>
  <c r="Y791" i="33"/>
  <c r="I849" i="33" s="1"/>
  <c r="Y790" i="33"/>
  <c r="I848" i="33" s="1"/>
  <c r="X790" i="33"/>
  <c r="H848" i="33" s="1"/>
  <c r="AA788" i="33"/>
  <c r="K846" i="33" s="1"/>
  <c r="Z790" i="33"/>
  <c r="J848" i="33" s="1"/>
  <c r="X789" i="33"/>
  <c r="H847" i="33" s="1"/>
  <c r="Z789" i="33"/>
  <c r="J847" i="33" s="1"/>
  <c r="AA790" i="33"/>
  <c r="K848" i="33" s="1"/>
  <c r="AA791" i="33"/>
  <c r="K849" i="33" s="1"/>
  <c r="Y788" i="33"/>
  <c r="I846" i="33" s="1"/>
  <c r="AA789" i="33"/>
  <c r="K847" i="33" s="1"/>
  <c r="X788" i="33"/>
  <c r="H846" i="33" s="1"/>
  <c r="X791" i="33"/>
  <c r="H849" i="33" s="1"/>
  <c r="Z791" i="33"/>
  <c r="J849" i="33" s="1"/>
  <c r="I895" i="33"/>
  <c r="I899" i="33"/>
  <c r="M846" i="33" l="1" a="1"/>
  <c r="M847" i="33" s="1"/>
  <c r="I900" i="33"/>
  <c r="M846" i="33" l="1"/>
  <c r="M849" i="33"/>
  <c r="M848" i="33"/>
  <c r="N846" i="33" l="1"/>
  <c r="N848" i="33"/>
  <c r="N849" i="33"/>
  <c r="N847" i="33"/>
  <c r="J853" i="33" l="1"/>
  <c r="J858" i="33" s="1"/>
  <c r="J863" i="33" s="1"/>
  <c r="J855" i="33"/>
  <c r="J860" i="33" s="1"/>
  <c r="J854" i="33"/>
  <c r="J859" i="33" s="1"/>
  <c r="J852" i="33"/>
  <c r="J857" i="33" s="1"/>
  <c r="K855" i="33" l="1"/>
  <c r="K858" i="33"/>
  <c r="K853" i="33"/>
  <c r="M852" i="33"/>
  <c r="K852" i="33"/>
  <c r="K854" i="33"/>
  <c r="J862" i="33"/>
  <c r="K857" i="33"/>
  <c r="J864" i="33"/>
  <c r="K859" i="33"/>
  <c r="J868" i="33"/>
  <c r="J865" i="33"/>
  <c r="K860" i="33"/>
  <c r="J870" i="33" l="1"/>
  <c r="J873" i="33"/>
  <c r="J869" i="33"/>
  <c r="U857" i="33"/>
  <c r="U858" i="33" s="1"/>
  <c r="AC857" i="33"/>
  <c r="AC858" i="33" s="1"/>
  <c r="AK857" i="33"/>
  <c r="AK858" i="33" s="1"/>
  <c r="AS857" i="33"/>
  <c r="AS858" i="33" s="1"/>
  <c r="BA857" i="33"/>
  <c r="BA858" i="33" s="1"/>
  <c r="BI857" i="33"/>
  <c r="BI858" i="33" s="1"/>
  <c r="BQ857" i="33"/>
  <c r="BQ858" i="33" s="1"/>
  <c r="BY857" i="33"/>
  <c r="BY858" i="33" s="1"/>
  <c r="CG857" i="33"/>
  <c r="CG858" i="33" s="1"/>
  <c r="CO857" i="33"/>
  <c r="CO858" i="33" s="1"/>
  <c r="V857" i="33"/>
  <c r="V858" i="33" s="1"/>
  <c r="AD857" i="33"/>
  <c r="AD858" i="33" s="1"/>
  <c r="AL857" i="33"/>
  <c r="AL858" i="33" s="1"/>
  <c r="AT857" i="33"/>
  <c r="AT858" i="33" s="1"/>
  <c r="BB857" i="33"/>
  <c r="BB858" i="33" s="1"/>
  <c r="BJ857" i="33"/>
  <c r="BJ858" i="33" s="1"/>
  <c r="BR857" i="33"/>
  <c r="BR858" i="33" s="1"/>
  <c r="BZ857" i="33"/>
  <c r="BZ858" i="33" s="1"/>
  <c r="CH857" i="33"/>
  <c r="CH858" i="33" s="1"/>
  <c r="CP857" i="33"/>
  <c r="CP858" i="33" s="1"/>
  <c r="R857" i="33"/>
  <c r="R858" i="33" s="1"/>
  <c r="Z857" i="33"/>
  <c r="Z858" i="33" s="1"/>
  <c r="AH857" i="33"/>
  <c r="AH858" i="33" s="1"/>
  <c r="AP857" i="33"/>
  <c r="AP858" i="33" s="1"/>
  <c r="AX857" i="33"/>
  <c r="AX858" i="33" s="1"/>
  <c r="BF857" i="33"/>
  <c r="BF858" i="33" s="1"/>
  <c r="BN857" i="33"/>
  <c r="BN858" i="33" s="1"/>
  <c r="BV857" i="33"/>
  <c r="BV858" i="33" s="1"/>
  <c r="CD857" i="33"/>
  <c r="CD858" i="33" s="1"/>
  <c r="CL857" i="33"/>
  <c r="CL858" i="33" s="1"/>
  <c r="Y857" i="33"/>
  <c r="Y858" i="33" s="1"/>
  <c r="AM857" i="33"/>
  <c r="AM858" i="33" s="1"/>
  <c r="AY857" i="33"/>
  <c r="AY858" i="33" s="1"/>
  <c r="BL857" i="33"/>
  <c r="BL858" i="33" s="1"/>
  <c r="BX857" i="33"/>
  <c r="BX858" i="33" s="1"/>
  <c r="CK857" i="33"/>
  <c r="CK858" i="33" s="1"/>
  <c r="AE857" i="33"/>
  <c r="AE858" i="33" s="1"/>
  <c r="BD857" i="33"/>
  <c r="BD858" i="33" s="1"/>
  <c r="CQ857" i="33"/>
  <c r="CQ858" i="33" s="1"/>
  <c r="AA857" i="33"/>
  <c r="AA858" i="33" s="1"/>
  <c r="AN857" i="33"/>
  <c r="AN858" i="33" s="1"/>
  <c r="AZ857" i="33"/>
  <c r="AZ858" i="33" s="1"/>
  <c r="BM857" i="33"/>
  <c r="BM858" i="33" s="1"/>
  <c r="CA857" i="33"/>
  <c r="CA858" i="33" s="1"/>
  <c r="CM857" i="33"/>
  <c r="CM858" i="33" s="1"/>
  <c r="BP857" i="33"/>
  <c r="BP858" i="33" s="1"/>
  <c r="AB857" i="33"/>
  <c r="AB858" i="33" s="1"/>
  <c r="AO857" i="33"/>
  <c r="AO858" i="33" s="1"/>
  <c r="BC857" i="33"/>
  <c r="BC858" i="33" s="1"/>
  <c r="BO857" i="33"/>
  <c r="BO858" i="33" s="1"/>
  <c r="CB857" i="33"/>
  <c r="CB858" i="33" s="1"/>
  <c r="CN857" i="33"/>
  <c r="CN858" i="33" s="1"/>
  <c r="Q857" i="33"/>
  <c r="AQ857" i="33"/>
  <c r="AQ858" i="33" s="1"/>
  <c r="CC857" i="33"/>
  <c r="CC858" i="33" s="1"/>
  <c r="T857" i="33"/>
  <c r="T858" i="33" s="1"/>
  <c r="AG857" i="33"/>
  <c r="AG858" i="33" s="1"/>
  <c r="AU857" i="33"/>
  <c r="AU858" i="33" s="1"/>
  <c r="BG857" i="33"/>
  <c r="BG858" i="33" s="1"/>
  <c r="BT857" i="33"/>
  <c r="BT858" i="33" s="1"/>
  <c r="CF857" i="33"/>
  <c r="CF858" i="33" s="1"/>
  <c r="CS857" i="33"/>
  <c r="CS858" i="33" s="1"/>
  <c r="X857" i="33"/>
  <c r="X858" i="33" s="1"/>
  <c r="BH857" i="33"/>
  <c r="BH858" i="33" s="1"/>
  <c r="CR857" i="33"/>
  <c r="CR858" i="33" s="1"/>
  <c r="CI857" i="33"/>
  <c r="CI858" i="33" s="1"/>
  <c r="BE857" i="33"/>
  <c r="BE858" i="33" s="1"/>
  <c r="AF857" i="33"/>
  <c r="AF858" i="33" s="1"/>
  <c r="BK857" i="33"/>
  <c r="BK858" i="33" s="1"/>
  <c r="AV857" i="33"/>
  <c r="AV858" i="33" s="1"/>
  <c r="AI857" i="33"/>
  <c r="AI858" i="33" s="1"/>
  <c r="BS857" i="33"/>
  <c r="BS858" i="33" s="1"/>
  <c r="AR857" i="33"/>
  <c r="AR858" i="33" s="1"/>
  <c r="CE857" i="33"/>
  <c r="CE858" i="33" s="1"/>
  <c r="CJ857" i="33"/>
  <c r="CJ858" i="33" s="1"/>
  <c r="AJ857" i="33"/>
  <c r="AJ858" i="33" s="1"/>
  <c r="BU857" i="33"/>
  <c r="BU858" i="33" s="1"/>
  <c r="BW857" i="33"/>
  <c r="BW858" i="33" s="1"/>
  <c r="S857" i="33"/>
  <c r="S858" i="33" s="1"/>
  <c r="AW857" i="33"/>
  <c r="AW858" i="33" s="1"/>
  <c r="W857" i="33"/>
  <c r="W858" i="33" s="1"/>
  <c r="J867" i="33"/>
  <c r="J872" i="33" l="1"/>
  <c r="O857" i="33"/>
  <c r="Q858" i="33"/>
  <c r="J878" i="33"/>
  <c r="J874" i="33"/>
  <c r="J875" i="33"/>
  <c r="J879" i="33" l="1"/>
  <c r="J877" i="33"/>
  <c r="J883" i="33"/>
  <c r="O858" i="33"/>
  <c r="J880" i="33"/>
  <c r="AU859" i="33" l="1"/>
  <c r="X859" i="33"/>
  <c r="Z859" i="33"/>
  <c r="AY859" i="33"/>
  <c r="BK859" i="33"/>
  <c r="AL859" i="33"/>
  <c r="AX859" i="33"/>
  <c r="CP859" i="33"/>
  <c r="U859" i="33"/>
  <c r="BG859" i="33"/>
  <c r="AJ859" i="33"/>
  <c r="BH859" i="33"/>
  <c r="CB859" i="33"/>
  <c r="AS859" i="33"/>
  <c r="AP859" i="33"/>
  <c r="BC859" i="33"/>
  <c r="AM859" i="33"/>
  <c r="CE859" i="33"/>
  <c r="BX859" i="33"/>
  <c r="AI859" i="33"/>
  <c r="AB859" i="33"/>
  <c r="BP859" i="33"/>
  <c r="BL859" i="33"/>
  <c r="BQ859" i="33"/>
  <c r="BZ859" i="33"/>
  <c r="CK859" i="33"/>
  <c r="BF859" i="33"/>
  <c r="AH859" i="33"/>
  <c r="AT859" i="33"/>
  <c r="CG859" i="33"/>
  <c r="CF859" i="33"/>
  <c r="BA859" i="33"/>
  <c r="AW859" i="33"/>
  <c r="AD859" i="33"/>
  <c r="CS859" i="33"/>
  <c r="AQ859" i="33"/>
  <c r="CM859" i="33"/>
  <c r="CN859" i="33"/>
  <c r="BO859" i="33"/>
  <c r="CA859" i="33"/>
  <c r="AA859" i="33"/>
  <c r="AC859" i="33"/>
  <c r="CJ859" i="33"/>
  <c r="W859" i="33"/>
  <c r="AV859" i="33"/>
  <c r="BI859" i="33"/>
  <c r="T859" i="33"/>
  <c r="AO859" i="33"/>
  <c r="AF859" i="33"/>
  <c r="BM859" i="33"/>
  <c r="BJ859" i="33"/>
  <c r="BT859" i="33"/>
  <c r="S859" i="33"/>
  <c r="BR859" i="33"/>
  <c r="CC859" i="33"/>
  <c r="CI859" i="33"/>
  <c r="AZ859" i="33"/>
  <c r="BS859" i="33"/>
  <c r="AE859" i="33"/>
  <c r="CO859" i="33"/>
  <c r="BD859" i="33"/>
  <c r="CD859" i="33"/>
  <c r="AR859" i="33"/>
  <c r="BY859" i="33"/>
  <c r="CL859" i="33"/>
  <c r="CR859" i="33"/>
  <c r="BU859" i="33"/>
  <c r="R859" i="33"/>
  <c r="AG859" i="33"/>
  <c r="BV859" i="33"/>
  <c r="AN859" i="33"/>
  <c r="BE859" i="33"/>
  <c r="AK859" i="33"/>
  <c r="BN859" i="33"/>
  <c r="Y859" i="33"/>
  <c r="CQ859" i="33"/>
  <c r="CH859" i="33"/>
  <c r="BW859" i="33"/>
  <c r="BB859" i="33"/>
  <c r="V859" i="33"/>
  <c r="Q859" i="33"/>
  <c r="J888" i="33"/>
  <c r="J882" i="33"/>
  <c r="J885" i="33"/>
  <c r="J884" i="33"/>
  <c r="J890" i="33" l="1"/>
  <c r="J887" i="33"/>
  <c r="J893" i="33"/>
  <c r="J889" i="33"/>
  <c r="O859" i="33"/>
  <c r="M859" i="33"/>
  <c r="L859" i="33"/>
  <c r="L860" i="33"/>
  <c r="L857" i="33"/>
  <c r="L858" i="33"/>
  <c r="M857" i="33" l="1"/>
  <c r="F857" i="33" s="1"/>
  <c r="J898" i="33"/>
  <c r="J894" i="33"/>
  <c r="J892" i="33"/>
  <c r="J895" i="33"/>
  <c r="J900" i="33" l="1"/>
  <c r="J897" i="33"/>
  <c r="J899" i="33"/>
  <c r="H862" i="33"/>
  <c r="H863" i="33" l="1"/>
  <c r="K862" i="33"/>
  <c r="H864" i="33" l="1"/>
  <c r="K863" i="33"/>
  <c r="H865" i="33" l="1"/>
  <c r="K865" i="33" s="1"/>
  <c r="K864" i="33"/>
  <c r="BG862" i="33" l="1"/>
  <c r="BG863" i="33" s="1"/>
  <c r="BJ862" i="33"/>
  <c r="BJ863" i="33" s="1"/>
  <c r="CR862" i="33"/>
  <c r="CR863" i="33" s="1"/>
  <c r="AO862" i="33"/>
  <c r="AO863" i="33" s="1"/>
  <c r="CE862" i="33"/>
  <c r="CE863" i="33" s="1"/>
  <c r="CM862" i="33"/>
  <c r="CM863" i="33" s="1"/>
  <c r="AC862" i="33"/>
  <c r="AC863" i="33" s="1"/>
  <c r="X862" i="33"/>
  <c r="X863" i="33" s="1"/>
  <c r="BD862" i="33"/>
  <c r="BD863" i="33" s="1"/>
  <c r="AZ862" i="33"/>
  <c r="AZ863" i="33" s="1"/>
  <c r="BB862" i="33"/>
  <c r="BB863" i="33" s="1"/>
  <c r="CF862" i="33"/>
  <c r="CF863" i="33" s="1"/>
  <c r="CK862" i="33"/>
  <c r="CK863" i="33" s="1"/>
  <c r="BL862" i="33"/>
  <c r="BL863" i="33" s="1"/>
  <c r="CG862" i="33"/>
  <c r="CG863" i="33" s="1"/>
  <c r="BN862" i="33"/>
  <c r="BN863" i="33" s="1"/>
  <c r="CJ862" i="33"/>
  <c r="CJ863" i="33" s="1"/>
  <c r="BY862" i="33"/>
  <c r="BY863" i="33" s="1"/>
  <c r="BS862" i="33"/>
  <c r="BS863" i="33" s="1"/>
  <c r="BP862" i="33"/>
  <c r="BP863" i="33" s="1"/>
  <c r="BO862" i="33"/>
  <c r="BO863" i="33" s="1"/>
  <c r="CS862" i="33"/>
  <c r="CS863" i="33" s="1"/>
  <c r="BC862" i="33"/>
  <c r="BC863" i="33" s="1"/>
  <c r="CL862" i="33"/>
  <c r="CL863" i="33" s="1"/>
  <c r="BX862" i="33"/>
  <c r="BX863" i="33" s="1"/>
  <c r="CO862" i="33"/>
  <c r="CO863" i="33" s="1"/>
  <c r="AG862" i="33"/>
  <c r="AG863" i="33" s="1"/>
  <c r="AH862" i="33"/>
  <c r="AH863" i="33" s="1"/>
  <c r="AQ862" i="33"/>
  <c r="AQ863" i="33" s="1"/>
  <c r="AD862" i="33"/>
  <c r="AD863" i="33" s="1"/>
  <c r="U862" i="33"/>
  <c r="U863" i="33" s="1"/>
  <c r="BW862" i="33"/>
  <c r="BW863" i="33" s="1"/>
  <c r="BT862" i="33"/>
  <c r="BT863" i="33" s="1"/>
  <c r="AP862" i="33"/>
  <c r="AP863" i="33" s="1"/>
  <c r="AL862" i="33"/>
  <c r="AL863" i="33" s="1"/>
  <c r="BV862" i="33"/>
  <c r="BV863" i="33" s="1"/>
  <c r="BE862" i="33"/>
  <c r="BE863" i="33" s="1"/>
  <c r="AV862" i="33"/>
  <c r="AV863" i="33" s="1"/>
  <c r="V862" i="33"/>
  <c r="V863" i="33" s="1"/>
  <c r="AS862" i="33"/>
  <c r="AS863" i="33" s="1"/>
  <c r="AJ862" i="33"/>
  <c r="AJ863" i="33" s="1"/>
  <c r="CA862" i="33"/>
  <c r="CA863" i="33" s="1"/>
  <c r="BR862" i="33"/>
  <c r="BR863" i="33" s="1"/>
  <c r="AA862" i="33"/>
  <c r="AA863" i="33" s="1"/>
  <c r="AX862" i="33"/>
  <c r="AX863" i="33" s="1"/>
  <c r="BM862" i="33"/>
  <c r="BM863" i="33" s="1"/>
  <c r="AT862" i="33"/>
  <c r="AT863" i="33" s="1"/>
  <c r="S862" i="33"/>
  <c r="S863" i="33" s="1"/>
  <c r="BA862" i="33"/>
  <c r="BA863" i="33" s="1"/>
  <c r="W862" i="33"/>
  <c r="W863" i="33" s="1"/>
  <c r="AK862" i="33"/>
  <c r="AK863" i="33" s="1"/>
  <c r="AY862" i="33"/>
  <c r="AY863" i="33" s="1"/>
  <c r="Q862" i="33"/>
  <c r="AE862" i="33"/>
  <c r="AE863" i="33" s="1"/>
  <c r="AN862" i="33"/>
  <c r="AN863" i="33" s="1"/>
  <c r="CH862" i="33"/>
  <c r="CH863" i="33" s="1"/>
  <c r="AR862" i="33"/>
  <c r="AR863" i="33" s="1"/>
  <c r="CI862" i="33"/>
  <c r="CI863" i="33" s="1"/>
  <c r="Z862" i="33"/>
  <c r="Z863" i="33" s="1"/>
  <c r="CB862" i="33"/>
  <c r="CB863" i="33" s="1"/>
  <c r="BK862" i="33"/>
  <c r="BK863" i="33" s="1"/>
  <c r="R862" i="33"/>
  <c r="R863" i="33" s="1"/>
  <c r="BU862" i="33"/>
  <c r="BU863" i="33" s="1"/>
  <c r="BZ862" i="33"/>
  <c r="BZ863" i="33" s="1"/>
  <c r="BI862" i="33"/>
  <c r="BI863" i="33" s="1"/>
  <c r="AU862" i="33"/>
  <c r="AU863" i="33" s="1"/>
  <c r="AB862" i="33"/>
  <c r="AB863" i="33" s="1"/>
  <c r="CP862" i="33"/>
  <c r="CP863" i="33" s="1"/>
  <c r="Y862" i="33"/>
  <c r="Y863" i="33" s="1"/>
  <c r="CQ862" i="33"/>
  <c r="CQ863" i="33" s="1"/>
  <c r="CD862" i="33"/>
  <c r="CD863" i="33" s="1"/>
  <c r="AI862" i="33"/>
  <c r="AI863" i="33" s="1"/>
  <c r="BH862" i="33"/>
  <c r="BH863" i="33" s="1"/>
  <c r="BQ862" i="33"/>
  <c r="BQ863" i="33" s="1"/>
  <c r="AM862" i="33"/>
  <c r="AM863" i="33" s="1"/>
  <c r="AW862" i="33"/>
  <c r="AW863" i="33" s="1"/>
  <c r="BF862" i="33"/>
  <c r="BF863" i="33" s="1"/>
  <c r="CC862" i="33"/>
  <c r="CC863" i="33" s="1"/>
  <c r="CN862" i="33"/>
  <c r="CN863" i="33" s="1"/>
  <c r="AF862" i="33"/>
  <c r="AF863" i="33" s="1"/>
  <c r="T862" i="33"/>
  <c r="T863" i="33" s="1"/>
  <c r="O862" i="33" l="1"/>
  <c r="Q863" i="33"/>
  <c r="O863" i="33" l="1"/>
  <c r="AZ864" i="33" l="1"/>
  <c r="AC864" i="33"/>
  <c r="X864" i="33"/>
  <c r="CJ864" i="33"/>
  <c r="BD864" i="33"/>
  <c r="CM864" i="33"/>
  <c r="BN864" i="33"/>
  <c r="CG864" i="33"/>
  <c r="CE864" i="33"/>
  <c r="CR864" i="33"/>
  <c r="BY864" i="33"/>
  <c r="BJ864" i="33"/>
  <c r="AO864" i="33"/>
  <c r="CK864" i="33"/>
  <c r="BB864" i="33"/>
  <c r="CF864" i="33"/>
  <c r="BG864" i="33"/>
  <c r="BL864" i="33"/>
  <c r="AX864" i="33"/>
  <c r="CP864" i="33"/>
  <c r="CD864" i="33"/>
  <c r="BO864" i="33"/>
  <c r="CQ864" i="33"/>
  <c r="BK864" i="33"/>
  <c r="T864" i="33"/>
  <c r="BE864" i="33"/>
  <c r="R864" i="33"/>
  <c r="CC864" i="33"/>
  <c r="S864" i="33"/>
  <c r="AH864" i="33"/>
  <c r="BT864" i="33"/>
  <c r="AL864" i="33"/>
  <c r="BM864" i="33"/>
  <c r="BX864" i="33"/>
  <c r="BF864" i="33"/>
  <c r="AV864" i="33"/>
  <c r="CO864" i="33"/>
  <c r="U864" i="33"/>
  <c r="W864" i="33"/>
  <c r="AM864" i="33"/>
  <c r="AR864" i="33"/>
  <c r="AQ864" i="33"/>
  <c r="AB864" i="33"/>
  <c r="CB864" i="33"/>
  <c r="AU864" i="33"/>
  <c r="BI864" i="33"/>
  <c r="AJ864" i="33"/>
  <c r="AN864" i="33"/>
  <c r="AK864" i="33"/>
  <c r="AS864" i="33"/>
  <c r="AT864" i="33"/>
  <c r="BS864" i="33"/>
  <c r="BW864" i="33"/>
  <c r="BR864" i="33"/>
  <c r="AF864" i="33"/>
  <c r="AP864" i="33"/>
  <c r="AD864" i="33"/>
  <c r="CS864" i="33"/>
  <c r="AA864" i="33"/>
  <c r="BA864" i="33"/>
  <c r="AY864" i="33"/>
  <c r="CH864" i="33"/>
  <c r="BV864" i="33"/>
  <c r="BU864" i="33"/>
  <c r="CN864" i="33"/>
  <c r="BP864" i="33"/>
  <c r="Z864" i="33"/>
  <c r="AE864" i="33"/>
  <c r="AG864" i="33"/>
  <c r="BQ864" i="33"/>
  <c r="Y864" i="33"/>
  <c r="V864" i="33"/>
  <c r="CI864" i="33"/>
  <c r="CL864" i="33"/>
  <c r="BH864" i="33"/>
  <c r="CA864" i="33"/>
  <c r="AI864" i="33"/>
  <c r="BZ864" i="33"/>
  <c r="AW864" i="33"/>
  <c r="BC864" i="33"/>
  <c r="Q864" i="33"/>
  <c r="M864" i="33" l="1"/>
  <c r="O864" i="33"/>
  <c r="L862" i="33"/>
  <c r="L863" i="33"/>
  <c r="L864" i="33"/>
  <c r="L865" i="33"/>
  <c r="M862" i="33" l="1"/>
  <c r="F862" i="33" l="1"/>
  <c r="D862" i="33"/>
  <c r="E862" i="33"/>
  <c r="H867" i="33" l="1"/>
  <c r="H868" i="33" l="1"/>
  <c r="K867" i="33"/>
  <c r="H869" i="33" l="1"/>
  <c r="K868" i="33"/>
  <c r="H870" i="33" l="1"/>
  <c r="K870" i="33" s="1"/>
  <c r="K869" i="33"/>
  <c r="AS867" i="33" l="1"/>
  <c r="AS868" i="33" s="1"/>
  <c r="AI867" i="33"/>
  <c r="AI868" i="33" s="1"/>
  <c r="CE867" i="33"/>
  <c r="CE868" i="33" s="1"/>
  <c r="BQ867" i="33"/>
  <c r="BQ868" i="33" s="1"/>
  <c r="AJ867" i="33"/>
  <c r="AJ868" i="33" s="1"/>
  <c r="BP867" i="33"/>
  <c r="BP868" i="33" s="1"/>
  <c r="BI867" i="33"/>
  <c r="BI868" i="33" s="1"/>
  <c r="CR867" i="33"/>
  <c r="CR868" i="33" s="1"/>
  <c r="BJ867" i="33"/>
  <c r="BJ868" i="33" s="1"/>
  <c r="BM867" i="33"/>
  <c r="BM868" i="33" s="1"/>
  <c r="AQ867" i="33"/>
  <c r="AQ868" i="33" s="1"/>
  <c r="Y867" i="33"/>
  <c r="Y868" i="33" s="1"/>
  <c r="BG867" i="33"/>
  <c r="BG868" i="33" s="1"/>
  <c r="AF867" i="33"/>
  <c r="AF868" i="33" s="1"/>
  <c r="BH867" i="33"/>
  <c r="BH868" i="33" s="1"/>
  <c r="BU867" i="33"/>
  <c r="BU868" i="33" s="1"/>
  <c r="T867" i="33"/>
  <c r="T868" i="33" s="1"/>
  <c r="CK867" i="33"/>
  <c r="CK868" i="33" s="1"/>
  <c r="BK867" i="33"/>
  <c r="BK868" i="33" s="1"/>
  <c r="BC867" i="33"/>
  <c r="BC868" i="33" s="1"/>
  <c r="BW867" i="33"/>
  <c r="BW868" i="33" s="1"/>
  <c r="AL867" i="33"/>
  <c r="AL868" i="33" s="1"/>
  <c r="AD867" i="33"/>
  <c r="AD868" i="33" s="1"/>
  <c r="AU867" i="33"/>
  <c r="AU868" i="33" s="1"/>
  <c r="AN867" i="33"/>
  <c r="AN868" i="33" s="1"/>
  <c r="AH867" i="33"/>
  <c r="AH868" i="33" s="1"/>
  <c r="BX867" i="33"/>
  <c r="BX868" i="33" s="1"/>
  <c r="BV867" i="33"/>
  <c r="BV868" i="33" s="1"/>
  <c r="BB867" i="33"/>
  <c r="BB868" i="33" s="1"/>
  <c r="AX867" i="33"/>
  <c r="AX868" i="33" s="1"/>
  <c r="Q867" i="33"/>
  <c r="AB867" i="33"/>
  <c r="AB868" i="33" s="1"/>
  <c r="AG867" i="33"/>
  <c r="AG868" i="33" s="1"/>
  <c r="CI867" i="33"/>
  <c r="CI868" i="33" s="1"/>
  <c r="CA867" i="33"/>
  <c r="CA868" i="33" s="1"/>
  <c r="CG867" i="33"/>
  <c r="CG868" i="33" s="1"/>
  <c r="CP867" i="33"/>
  <c r="CP868" i="33" s="1"/>
  <c r="BT867" i="33"/>
  <c r="BT868" i="33" s="1"/>
  <c r="BN867" i="33"/>
  <c r="BN868" i="33" s="1"/>
  <c r="CQ867" i="33"/>
  <c r="CQ868" i="33" s="1"/>
  <c r="V867" i="33"/>
  <c r="V868" i="33" s="1"/>
  <c r="BO867" i="33"/>
  <c r="BO868" i="33" s="1"/>
  <c r="BD867" i="33"/>
  <c r="BD868" i="33" s="1"/>
  <c r="CH867" i="33"/>
  <c r="CH868" i="33" s="1"/>
  <c r="CF867" i="33"/>
  <c r="CF868" i="33" s="1"/>
  <c r="U867" i="33"/>
  <c r="U868" i="33" s="1"/>
  <c r="AZ867" i="33"/>
  <c r="AZ868" i="33" s="1"/>
  <c r="AW867" i="33"/>
  <c r="AW868" i="33" s="1"/>
  <c r="CM867" i="33"/>
  <c r="CM868" i="33" s="1"/>
  <c r="S867" i="33"/>
  <c r="S868" i="33" s="1"/>
  <c r="AK867" i="33"/>
  <c r="AK868" i="33" s="1"/>
  <c r="R867" i="33"/>
  <c r="R868" i="33" s="1"/>
  <c r="BF867" i="33"/>
  <c r="BF868" i="33" s="1"/>
  <c r="BR867" i="33"/>
  <c r="BR868" i="33" s="1"/>
  <c r="CS867" i="33"/>
  <c r="CS868" i="33" s="1"/>
  <c r="CD867" i="33"/>
  <c r="CD868" i="33" s="1"/>
  <c r="AO867" i="33"/>
  <c r="AO868" i="33" s="1"/>
  <c r="AA867" i="33"/>
  <c r="AA868" i="33" s="1"/>
  <c r="CN867" i="33"/>
  <c r="CN868" i="33" s="1"/>
  <c r="CO867" i="33"/>
  <c r="CO868" i="33" s="1"/>
  <c r="BZ867" i="33"/>
  <c r="BZ868" i="33" s="1"/>
  <c r="CB867" i="33"/>
  <c r="CB868" i="33" s="1"/>
  <c r="Z867" i="33"/>
  <c r="Z868" i="33" s="1"/>
  <c r="AR867" i="33"/>
  <c r="AR868" i="33" s="1"/>
  <c r="BY867" i="33"/>
  <c r="BY868" i="33" s="1"/>
  <c r="CL867" i="33"/>
  <c r="CL868" i="33" s="1"/>
  <c r="BL867" i="33"/>
  <c r="BL868" i="33" s="1"/>
  <c r="AM867" i="33"/>
  <c r="AM868" i="33" s="1"/>
  <c r="AT867" i="33"/>
  <c r="AT868" i="33" s="1"/>
  <c r="AC867" i="33"/>
  <c r="AC868" i="33" s="1"/>
  <c r="AE867" i="33"/>
  <c r="AE868" i="33" s="1"/>
  <c r="BE867" i="33"/>
  <c r="BE868" i="33" s="1"/>
  <c r="W867" i="33"/>
  <c r="W868" i="33" s="1"/>
  <c r="AP867" i="33"/>
  <c r="AP868" i="33" s="1"/>
  <c r="BA867" i="33"/>
  <c r="BA868" i="33" s="1"/>
  <c r="CJ867" i="33"/>
  <c r="CJ868" i="33" s="1"/>
  <c r="BS867" i="33"/>
  <c r="BS868" i="33" s="1"/>
  <c r="AY867" i="33"/>
  <c r="AY868" i="33" s="1"/>
  <c r="CC867" i="33"/>
  <c r="CC868" i="33" s="1"/>
  <c r="AV867" i="33"/>
  <c r="AV868" i="33" s="1"/>
  <c r="X867" i="33"/>
  <c r="X868" i="33" s="1"/>
  <c r="Q868" i="33" l="1"/>
  <c r="O867" i="33"/>
  <c r="O868" i="33" l="1"/>
  <c r="BP869" i="33" l="1"/>
  <c r="BM869" i="33"/>
  <c r="AQ869" i="33"/>
  <c r="CE869" i="33"/>
  <c r="BG869" i="33"/>
  <c r="BI869" i="33"/>
  <c r="BU869" i="33"/>
  <c r="AI869" i="33"/>
  <c r="BQ869" i="33"/>
  <c r="AS869" i="33"/>
  <c r="BH869" i="33"/>
  <c r="T869" i="33"/>
  <c r="AF869" i="33"/>
  <c r="CK869" i="33"/>
  <c r="CR869" i="33"/>
  <c r="Y869" i="33"/>
  <c r="BJ869" i="33"/>
  <c r="AJ869" i="33"/>
  <c r="AW869" i="33"/>
  <c r="CO869" i="33"/>
  <c r="BN869" i="33"/>
  <c r="AK869" i="33"/>
  <c r="CC869" i="33"/>
  <c r="CL869" i="33"/>
  <c r="CQ869" i="33"/>
  <c r="W869" i="33"/>
  <c r="AZ869" i="33"/>
  <c r="BW869" i="33"/>
  <c r="BY869" i="33"/>
  <c r="S869" i="33"/>
  <c r="AY869" i="33"/>
  <c r="CF869" i="33"/>
  <c r="CI869" i="33"/>
  <c r="V869" i="33"/>
  <c r="AR869" i="33"/>
  <c r="BX869" i="33"/>
  <c r="AX869" i="33"/>
  <c r="AG869" i="33"/>
  <c r="AV869" i="33"/>
  <c r="CP869" i="33"/>
  <c r="AU869" i="33"/>
  <c r="R869" i="33"/>
  <c r="BC869" i="33"/>
  <c r="BD869" i="33"/>
  <c r="AA869" i="33"/>
  <c r="AO869" i="33"/>
  <c r="CG869" i="33"/>
  <c r="BT869" i="33"/>
  <c r="AD869" i="33"/>
  <c r="U869" i="33"/>
  <c r="BZ869" i="33"/>
  <c r="AH869" i="33"/>
  <c r="Z869" i="33"/>
  <c r="CH869" i="33"/>
  <c r="CB869" i="33"/>
  <c r="CA869" i="33"/>
  <c r="AC869" i="33"/>
  <c r="CS869" i="33"/>
  <c r="BS869" i="33"/>
  <c r="BO869" i="33"/>
  <c r="CM869" i="33"/>
  <c r="AB869" i="33"/>
  <c r="AL869" i="33"/>
  <c r="BR869" i="33"/>
  <c r="BK869" i="33"/>
  <c r="BA869" i="33"/>
  <c r="BF869" i="33"/>
  <c r="AT869" i="33"/>
  <c r="BV869" i="33"/>
  <c r="AM869" i="33"/>
  <c r="BB869" i="33"/>
  <c r="CJ869" i="33"/>
  <c r="AE869" i="33"/>
  <c r="CN869" i="33"/>
  <c r="CD869" i="33"/>
  <c r="AP869" i="33"/>
  <c r="BE869" i="33"/>
  <c r="X869" i="33"/>
  <c r="AN869" i="33"/>
  <c r="BL869" i="33"/>
  <c r="Q869" i="33"/>
  <c r="M869" i="33" l="1"/>
  <c r="O869" i="33"/>
  <c r="L869" i="33"/>
  <c r="L870" i="33"/>
  <c r="L867" i="33"/>
  <c r="L868" i="33"/>
  <c r="M867" i="33" l="1"/>
  <c r="F867" i="33" l="1"/>
  <c r="D867" i="33"/>
  <c r="E867" i="33"/>
  <c r="H872" i="33" l="1"/>
  <c r="H873" i="33" l="1"/>
  <c r="K872" i="33"/>
  <c r="H874" i="33" l="1"/>
  <c r="K873" i="33"/>
  <c r="H875" i="33" l="1"/>
  <c r="K875" i="33" s="1"/>
  <c r="K874" i="33"/>
  <c r="AF872" i="33" l="1"/>
  <c r="AF873" i="33" s="1"/>
  <c r="AX872" i="33"/>
  <c r="AX873" i="33" s="1"/>
  <c r="BW872" i="33"/>
  <c r="BW873" i="33" s="1"/>
  <c r="BA872" i="33"/>
  <c r="BA873" i="33" s="1"/>
  <c r="CG872" i="33"/>
  <c r="CG873" i="33" s="1"/>
  <c r="AM872" i="33"/>
  <c r="AM873" i="33" s="1"/>
  <c r="U872" i="33"/>
  <c r="U873" i="33" s="1"/>
  <c r="AW872" i="33"/>
  <c r="AW873" i="33" s="1"/>
  <c r="X872" i="33"/>
  <c r="X873" i="33" s="1"/>
  <c r="BI872" i="33"/>
  <c r="BI873" i="33" s="1"/>
  <c r="BX872" i="33"/>
  <c r="BX873" i="33" s="1"/>
  <c r="CC872" i="33"/>
  <c r="CC873" i="33" s="1"/>
  <c r="BJ872" i="33"/>
  <c r="BJ873" i="33" s="1"/>
  <c r="CO872" i="33"/>
  <c r="CO873" i="33" s="1"/>
  <c r="BF872" i="33"/>
  <c r="BF873" i="33" s="1"/>
  <c r="BK872" i="33"/>
  <c r="BK873" i="33" s="1"/>
  <c r="CH872" i="33"/>
  <c r="CH873" i="33" s="1"/>
  <c r="CQ872" i="33"/>
  <c r="CQ873" i="33" s="1"/>
  <c r="BL872" i="33"/>
  <c r="BL873" i="33" s="1"/>
  <c r="AT872" i="33"/>
  <c r="AT873" i="33" s="1"/>
  <c r="CM872" i="33"/>
  <c r="CM873" i="33" s="1"/>
  <c r="BH872" i="33"/>
  <c r="BH873" i="33" s="1"/>
  <c r="AY872" i="33"/>
  <c r="AY873" i="33" s="1"/>
  <c r="Y872" i="33"/>
  <c r="Y873" i="33" s="1"/>
  <c r="CA872" i="33"/>
  <c r="CA873" i="33" s="1"/>
  <c r="AI872" i="33"/>
  <c r="AI873" i="33" s="1"/>
  <c r="BT872" i="33"/>
  <c r="BT873" i="33" s="1"/>
  <c r="CB872" i="33"/>
  <c r="CB873" i="33" s="1"/>
  <c r="T872" i="33"/>
  <c r="T873" i="33" s="1"/>
  <c r="BE872" i="33"/>
  <c r="BE873" i="33" s="1"/>
  <c r="AJ872" i="33"/>
  <c r="AJ873" i="33" s="1"/>
  <c r="V872" i="33"/>
  <c r="V873" i="33" s="1"/>
  <c r="BM872" i="33"/>
  <c r="BM873" i="33" s="1"/>
  <c r="AZ872" i="33"/>
  <c r="AZ873" i="33" s="1"/>
  <c r="W872" i="33"/>
  <c r="W873" i="33" s="1"/>
  <c r="BN872" i="33"/>
  <c r="BN873" i="33" s="1"/>
  <c r="AV872" i="33"/>
  <c r="AV873" i="33" s="1"/>
  <c r="AO872" i="33"/>
  <c r="AO873" i="33" s="1"/>
  <c r="BZ872" i="33"/>
  <c r="BZ873" i="33" s="1"/>
  <c r="BP872" i="33"/>
  <c r="BP873" i="33" s="1"/>
  <c r="Z872" i="33"/>
  <c r="Z873" i="33" s="1"/>
  <c r="AB872" i="33"/>
  <c r="AB873" i="33" s="1"/>
  <c r="R872" i="33"/>
  <c r="R873" i="33" s="1"/>
  <c r="CS872" i="33"/>
  <c r="CS873" i="33" s="1"/>
  <c r="AP872" i="33"/>
  <c r="AP873" i="33" s="1"/>
  <c r="AK872" i="33"/>
  <c r="AK873" i="33" s="1"/>
  <c r="CL872" i="33"/>
  <c r="CL873" i="33" s="1"/>
  <c r="CN872" i="33"/>
  <c r="CN873" i="33" s="1"/>
  <c r="AL872" i="33"/>
  <c r="AL873" i="33" s="1"/>
  <c r="BD872" i="33"/>
  <c r="BD873" i="33" s="1"/>
  <c r="BY872" i="33"/>
  <c r="BY873" i="33" s="1"/>
  <c r="AN872" i="33"/>
  <c r="AN873" i="33" s="1"/>
  <c r="AU872" i="33"/>
  <c r="AU873" i="33" s="1"/>
  <c r="AG872" i="33"/>
  <c r="AG873" i="33" s="1"/>
  <c r="CE872" i="33"/>
  <c r="CE873" i="33" s="1"/>
  <c r="CJ872" i="33"/>
  <c r="CJ873" i="33" s="1"/>
  <c r="AE872" i="33"/>
  <c r="AE873" i="33" s="1"/>
  <c r="BC872" i="33"/>
  <c r="BC873" i="33" s="1"/>
  <c r="BU872" i="33"/>
  <c r="BU873" i="33" s="1"/>
  <c r="CR872" i="33"/>
  <c r="CR873" i="33" s="1"/>
  <c r="AD872" i="33"/>
  <c r="AD873" i="33" s="1"/>
  <c r="AR872" i="33"/>
  <c r="AR873" i="33" s="1"/>
  <c r="CF872" i="33"/>
  <c r="CF873" i="33" s="1"/>
  <c r="BB872" i="33"/>
  <c r="BB873" i="33" s="1"/>
  <c r="CI872" i="33"/>
  <c r="CI873" i="33" s="1"/>
  <c r="AH872" i="33"/>
  <c r="AH873" i="33" s="1"/>
  <c r="CP872" i="33"/>
  <c r="CP873" i="33" s="1"/>
  <c r="BQ872" i="33"/>
  <c r="BQ873" i="33" s="1"/>
  <c r="BS872" i="33"/>
  <c r="BS873" i="33" s="1"/>
  <c r="CD872" i="33"/>
  <c r="CD873" i="33" s="1"/>
  <c r="S872" i="33"/>
  <c r="S873" i="33" s="1"/>
  <c r="BO872" i="33"/>
  <c r="BO873" i="33" s="1"/>
  <c r="AS872" i="33"/>
  <c r="AS873" i="33" s="1"/>
  <c r="BV872" i="33"/>
  <c r="BV873" i="33" s="1"/>
  <c r="BR872" i="33"/>
  <c r="BR873" i="33" s="1"/>
  <c r="AA872" i="33"/>
  <c r="AA873" i="33" s="1"/>
  <c r="AQ872" i="33"/>
  <c r="AQ873" i="33" s="1"/>
  <c r="BG872" i="33"/>
  <c r="BG873" i="33" s="1"/>
  <c r="CK872" i="33"/>
  <c r="CK873" i="33" s="1"/>
  <c r="AC872" i="33"/>
  <c r="AC873" i="33" s="1"/>
  <c r="Q872" i="33"/>
  <c r="O872" i="33" l="1"/>
  <c r="Q873" i="33"/>
  <c r="O873" i="33" l="1"/>
  <c r="Q874" i="33" s="1"/>
  <c r="BW874" i="33" l="1"/>
  <c r="U874" i="33"/>
  <c r="CH874" i="33"/>
  <c r="AX874" i="33"/>
  <c r="BA874" i="33"/>
  <c r="AW874" i="33"/>
  <c r="CG874" i="33"/>
  <c r="X874" i="33"/>
  <c r="CC874" i="33"/>
  <c r="CQ874" i="33"/>
  <c r="BI874" i="33"/>
  <c r="AM874" i="33"/>
  <c r="BK874" i="33"/>
  <c r="AF874" i="33"/>
  <c r="CO874" i="33"/>
  <c r="BF874" i="33"/>
  <c r="BX874" i="33"/>
  <c r="BJ874" i="33"/>
  <c r="BB874" i="33"/>
  <c r="AA874" i="33"/>
  <c r="V874" i="33"/>
  <c r="CP874" i="33"/>
  <c r="CE874" i="33"/>
  <c r="AH874" i="33"/>
  <c r="CF874" i="33"/>
  <c r="AS874" i="33"/>
  <c r="BC874" i="33"/>
  <c r="CI874" i="33"/>
  <c r="BD874" i="33"/>
  <c r="AE874" i="33"/>
  <c r="CS874" i="33"/>
  <c r="AK874" i="33"/>
  <c r="AL874" i="33"/>
  <c r="W874" i="33"/>
  <c r="BS874" i="33"/>
  <c r="CM874" i="33"/>
  <c r="AJ874" i="33"/>
  <c r="BE874" i="33"/>
  <c r="AC874" i="33"/>
  <c r="CJ874" i="33"/>
  <c r="CN874" i="33"/>
  <c r="BV874" i="33"/>
  <c r="AI874" i="33"/>
  <c r="CA874" i="33"/>
  <c r="CR874" i="33"/>
  <c r="CK874" i="33"/>
  <c r="BU874" i="33"/>
  <c r="BT874" i="33"/>
  <c r="Y874" i="33"/>
  <c r="BZ874" i="33"/>
  <c r="R874" i="33"/>
  <c r="AY874" i="33"/>
  <c r="BN874" i="33"/>
  <c r="AZ874" i="33"/>
  <c r="AG874" i="33"/>
  <c r="AQ874" i="33"/>
  <c r="AV874" i="33"/>
  <c r="BL874" i="33"/>
  <c r="BQ874" i="33"/>
  <c r="AU874" i="33"/>
  <c r="BP874" i="33"/>
  <c r="S874" i="33"/>
  <c r="AN874" i="33"/>
  <c r="CL874" i="33"/>
  <c r="BY874" i="33"/>
  <c r="BG874" i="33"/>
  <c r="AR874" i="33"/>
  <c r="CD874" i="33"/>
  <c r="AB874" i="33"/>
  <c r="AT874" i="33"/>
  <c r="AD874" i="33"/>
  <c r="Z874" i="33"/>
  <c r="BH874" i="33"/>
  <c r="BM874" i="33"/>
  <c r="BO874" i="33"/>
  <c r="T874" i="33"/>
  <c r="BR874" i="33"/>
  <c r="CB874" i="33"/>
  <c r="AO874" i="33"/>
  <c r="AP874" i="33"/>
  <c r="M874" i="33" l="1"/>
  <c r="L873" i="33"/>
  <c r="L872" i="33"/>
  <c r="L874" i="33"/>
  <c r="L875" i="33"/>
  <c r="O874" i="33"/>
  <c r="M872" i="33" l="1"/>
  <c r="F872" i="33" l="1"/>
  <c r="D872" i="33"/>
  <c r="E872" i="33"/>
  <c r="H877" i="33" l="1"/>
  <c r="H878" i="33" l="1"/>
  <c r="K877" i="33"/>
  <c r="H879" i="33" l="1"/>
  <c r="K878" i="33"/>
  <c r="H880" i="33" l="1"/>
  <c r="K880" i="33" s="1"/>
  <c r="K879" i="33"/>
  <c r="BO877" i="33" l="1"/>
  <c r="BO878" i="33" s="1"/>
  <c r="BA877" i="33"/>
  <c r="BA878" i="33" s="1"/>
  <c r="Q877" i="33"/>
  <c r="Q878" i="33" s="1"/>
  <c r="X877" i="33"/>
  <c r="X878" i="33" s="1"/>
  <c r="BC877" i="33"/>
  <c r="BC878" i="33" s="1"/>
  <c r="BP877" i="33"/>
  <c r="BP878" i="33" s="1"/>
  <c r="V877" i="33"/>
  <c r="V878" i="33" s="1"/>
  <c r="Z877" i="33"/>
  <c r="Z878" i="33" s="1"/>
  <c r="CL877" i="33"/>
  <c r="CL878" i="33" s="1"/>
  <c r="AV877" i="33"/>
  <c r="AV878" i="33" s="1"/>
  <c r="CD877" i="33"/>
  <c r="CD878" i="33" s="1"/>
  <c r="BT877" i="33"/>
  <c r="BT878" i="33" s="1"/>
  <c r="AA877" i="33"/>
  <c r="AA878" i="33" s="1"/>
  <c r="AR877" i="33"/>
  <c r="AR878" i="33" s="1"/>
  <c r="BH877" i="33"/>
  <c r="BH878" i="33" s="1"/>
  <c r="BW877" i="33"/>
  <c r="BW878" i="33" s="1"/>
  <c r="BS877" i="33"/>
  <c r="BS878" i="33" s="1"/>
  <c r="CM877" i="33"/>
  <c r="CM878" i="33" s="1"/>
  <c r="CK877" i="33"/>
  <c r="CK878" i="33" s="1"/>
  <c r="CB877" i="33"/>
  <c r="CB878" i="33" s="1"/>
  <c r="CN877" i="33"/>
  <c r="CN878" i="33" s="1"/>
  <c r="CF877" i="33"/>
  <c r="CF878" i="33" s="1"/>
  <c r="AJ877" i="33"/>
  <c r="AJ878" i="33" s="1"/>
  <c r="AH877" i="33"/>
  <c r="AH878" i="33" s="1"/>
  <c r="CR877" i="33"/>
  <c r="CR878" i="33" s="1"/>
  <c r="AC877" i="33"/>
  <c r="AC878" i="33" s="1"/>
  <c r="AI877" i="33"/>
  <c r="AI878" i="33" s="1"/>
  <c r="U877" i="33"/>
  <c r="U878" i="33" s="1"/>
  <c r="BX877" i="33"/>
  <c r="BX878" i="33" s="1"/>
  <c r="BY877" i="33"/>
  <c r="BY878" i="33" s="1"/>
  <c r="Y877" i="33"/>
  <c r="Y878" i="33" s="1"/>
  <c r="AY877" i="33"/>
  <c r="AY878" i="33" s="1"/>
  <c r="AT877" i="33"/>
  <c r="AT878" i="33" s="1"/>
  <c r="BB877" i="33"/>
  <c r="BB878" i="33" s="1"/>
  <c r="CS877" i="33"/>
  <c r="CS878" i="33" s="1"/>
  <c r="CH877" i="33"/>
  <c r="CH878" i="33" s="1"/>
  <c r="CG877" i="33"/>
  <c r="CG878" i="33" s="1"/>
  <c r="W877" i="33"/>
  <c r="W878" i="33" s="1"/>
  <c r="AK877" i="33"/>
  <c r="AK878" i="33" s="1"/>
  <c r="BF877" i="33"/>
  <c r="BF878" i="33" s="1"/>
  <c r="AG877" i="33"/>
  <c r="AG878" i="33" s="1"/>
  <c r="CC877" i="33"/>
  <c r="CC878" i="33" s="1"/>
  <c r="AM877" i="33"/>
  <c r="AM878" i="33" s="1"/>
  <c r="CQ877" i="33"/>
  <c r="CQ878" i="33" s="1"/>
  <c r="BV877" i="33"/>
  <c r="BV878" i="33" s="1"/>
  <c r="BE877" i="33"/>
  <c r="BE878" i="33" s="1"/>
  <c r="BI877" i="33"/>
  <c r="BI878" i="33" s="1"/>
  <c r="AX877" i="33"/>
  <c r="AX878" i="33" s="1"/>
  <c r="T877" i="33"/>
  <c r="T878" i="33" s="1"/>
  <c r="AB877" i="33"/>
  <c r="AB878" i="33" s="1"/>
  <c r="AE877" i="33"/>
  <c r="AE878" i="33" s="1"/>
  <c r="BL877" i="33"/>
  <c r="BL878" i="33" s="1"/>
  <c r="BN877" i="33"/>
  <c r="BN878" i="33" s="1"/>
  <c r="AS877" i="33"/>
  <c r="AS878" i="33" s="1"/>
  <c r="AO877" i="33"/>
  <c r="AO878" i="33" s="1"/>
  <c r="AU877" i="33"/>
  <c r="AU878" i="33" s="1"/>
  <c r="AZ877" i="33"/>
  <c r="AZ878" i="33" s="1"/>
  <c r="AW877" i="33"/>
  <c r="AW878" i="33" s="1"/>
  <c r="BM877" i="33"/>
  <c r="BM878" i="33" s="1"/>
  <c r="BR877" i="33"/>
  <c r="BR878" i="33" s="1"/>
  <c r="AQ877" i="33"/>
  <c r="AQ878" i="33" s="1"/>
  <c r="AF877" i="33"/>
  <c r="AF878" i="33" s="1"/>
  <c r="CO877" i="33"/>
  <c r="CO878" i="33" s="1"/>
  <c r="CI877" i="33"/>
  <c r="CI878" i="33" s="1"/>
  <c r="AL877" i="33"/>
  <c r="AL878" i="33" s="1"/>
  <c r="BG877" i="33"/>
  <c r="BG878" i="33" s="1"/>
  <c r="BD877" i="33"/>
  <c r="BD878" i="33" s="1"/>
  <c r="BU877" i="33"/>
  <c r="BU878" i="33" s="1"/>
  <c r="BZ877" i="33"/>
  <c r="BZ878" i="33" s="1"/>
  <c r="BJ877" i="33"/>
  <c r="BJ878" i="33" s="1"/>
  <c r="CJ877" i="33"/>
  <c r="CJ878" i="33" s="1"/>
  <c r="S877" i="33"/>
  <c r="S878" i="33" s="1"/>
  <c r="BK877" i="33"/>
  <c r="BK878" i="33" s="1"/>
  <c r="CP877" i="33"/>
  <c r="CP878" i="33" s="1"/>
  <c r="AD877" i="33"/>
  <c r="AD878" i="33" s="1"/>
  <c r="BQ877" i="33"/>
  <c r="BQ878" i="33" s="1"/>
  <c r="AN877" i="33"/>
  <c r="AN878" i="33" s="1"/>
  <c r="CA877" i="33"/>
  <c r="CA878" i="33" s="1"/>
  <c r="CE877" i="33"/>
  <c r="CE878" i="33" s="1"/>
  <c r="AP877" i="33"/>
  <c r="AP878" i="33" s="1"/>
  <c r="R877" i="33"/>
  <c r="R878" i="33" s="1"/>
  <c r="O878" i="33" l="1"/>
  <c r="AI879" i="33" s="1"/>
  <c r="O877" i="33"/>
  <c r="AH879" i="33" l="1"/>
  <c r="CG879" i="33"/>
  <c r="AK879" i="33"/>
  <c r="BD879" i="33"/>
  <c r="BI879" i="33"/>
  <c r="CN879" i="33"/>
  <c r="CH879" i="33"/>
  <c r="BF879" i="33"/>
  <c r="BY879" i="33"/>
  <c r="T879" i="33"/>
  <c r="CR879" i="33"/>
  <c r="AO879" i="33"/>
  <c r="CE879" i="33"/>
  <c r="CB879" i="33"/>
  <c r="U879" i="33"/>
  <c r="CJ879" i="33"/>
  <c r="BX879" i="33"/>
  <c r="CO879" i="33"/>
  <c r="Y879" i="33"/>
  <c r="AY879" i="33"/>
  <c r="AN879" i="33"/>
  <c r="AL879" i="33"/>
  <c r="AD879" i="33"/>
  <c r="BL879" i="33"/>
  <c r="BN879" i="33"/>
  <c r="BE879" i="33"/>
  <c r="BQ879" i="33"/>
  <c r="AW879" i="33"/>
  <c r="CC879" i="33"/>
  <c r="BK879" i="33"/>
  <c r="BU879" i="33"/>
  <c r="AJ879" i="33"/>
  <c r="BZ879" i="33"/>
  <c r="CP879" i="33"/>
  <c r="AF879" i="33"/>
  <c r="BB879" i="33"/>
  <c r="AT879" i="33"/>
  <c r="CQ879" i="33"/>
  <c r="BV879" i="33"/>
  <c r="W879" i="33"/>
  <c r="AX879" i="33"/>
  <c r="CF879" i="33"/>
  <c r="AC879" i="33"/>
  <c r="AG879" i="33"/>
  <c r="BR879" i="33"/>
  <c r="AQ879" i="33"/>
  <c r="AS879" i="33"/>
  <c r="CK879" i="33"/>
  <c r="AP879" i="33"/>
  <c r="BM879" i="33"/>
  <c r="R879" i="33"/>
  <c r="AM879" i="33"/>
  <c r="BJ879" i="33"/>
  <c r="CS879" i="33"/>
  <c r="AZ879" i="33"/>
  <c r="AU879" i="33"/>
  <c r="BG879" i="33"/>
  <c r="Q879" i="33"/>
  <c r="AB879" i="33"/>
  <c r="CI879" i="33"/>
  <c r="V879" i="33"/>
  <c r="AA879" i="33"/>
  <c r="Z879" i="33"/>
  <c r="BS879" i="33"/>
  <c r="BP879" i="33"/>
  <c r="BT879" i="33"/>
  <c r="BH879" i="33"/>
  <c r="CL879" i="33"/>
  <c r="BO879" i="33"/>
  <c r="AR879" i="33"/>
  <c r="BW879" i="33"/>
  <c r="CM879" i="33"/>
  <c r="BA879" i="33"/>
  <c r="AV879" i="33"/>
  <c r="BC879" i="33"/>
  <c r="X879" i="33"/>
  <c r="CD879" i="33"/>
  <c r="CA879" i="33"/>
  <c r="S879" i="33"/>
  <c r="AE879" i="33"/>
  <c r="M879" i="33" l="1"/>
  <c r="O879" i="33"/>
  <c r="L877" i="33"/>
  <c r="L880" i="33"/>
  <c r="L878" i="33"/>
  <c r="L879" i="33"/>
  <c r="M877" i="33" l="1"/>
  <c r="F877" i="33" l="1"/>
  <c r="E877" i="33"/>
  <c r="D877" i="33"/>
  <c r="H882" i="33" l="1"/>
  <c r="H883" i="33" l="1"/>
  <c r="K882" i="33"/>
  <c r="H884" i="33" l="1"/>
  <c r="K883" i="33"/>
  <c r="H885" i="33" l="1"/>
  <c r="K885" i="33" s="1"/>
  <c r="K884" i="33"/>
  <c r="AE882" i="33" l="1"/>
  <c r="AE883" i="33" s="1"/>
  <c r="CP882" i="33"/>
  <c r="CP883" i="33" s="1"/>
  <c r="CD882" i="33"/>
  <c r="CD883" i="33" s="1"/>
  <c r="BM882" i="33"/>
  <c r="BM883" i="33" s="1"/>
  <c r="S882" i="33"/>
  <c r="S883" i="33" s="1"/>
  <c r="CS882" i="33"/>
  <c r="CS883" i="33" s="1"/>
  <c r="AQ882" i="33"/>
  <c r="AQ883" i="33" s="1"/>
  <c r="CJ882" i="33"/>
  <c r="CJ883" i="33" s="1"/>
  <c r="BB882" i="33"/>
  <c r="BB883" i="33" s="1"/>
  <c r="AM882" i="33"/>
  <c r="AM883" i="33" s="1"/>
  <c r="AX882" i="33"/>
  <c r="AX883" i="33" s="1"/>
  <c r="AW882" i="33"/>
  <c r="AW883" i="33" s="1"/>
  <c r="BJ882" i="33"/>
  <c r="BJ883" i="33" s="1"/>
  <c r="V882" i="33"/>
  <c r="V883" i="33" s="1"/>
  <c r="BI882" i="33"/>
  <c r="BI883" i="33" s="1"/>
  <c r="CH882" i="33"/>
  <c r="CH883" i="33" s="1"/>
  <c r="BK882" i="33"/>
  <c r="BK883" i="33" s="1"/>
  <c r="CE882" i="33"/>
  <c r="CE883" i="33" s="1"/>
  <c r="BN882" i="33"/>
  <c r="BN883" i="33" s="1"/>
  <c r="BE882" i="33"/>
  <c r="BE883" i="33" s="1"/>
  <c r="AB882" i="33"/>
  <c r="AB883" i="33" s="1"/>
  <c r="BA882" i="33"/>
  <c r="BA883" i="33" s="1"/>
  <c r="BQ882" i="33"/>
  <c r="BQ883" i="33" s="1"/>
  <c r="AP882" i="33"/>
  <c r="AP883" i="33" s="1"/>
  <c r="CB882" i="33"/>
  <c r="CB883" i="33" s="1"/>
  <c r="BC882" i="33"/>
  <c r="BC883" i="33" s="1"/>
  <c r="AC882" i="33"/>
  <c r="AC883" i="33" s="1"/>
  <c r="BO882" i="33"/>
  <c r="BO883" i="33" s="1"/>
  <c r="BL882" i="33"/>
  <c r="BL883" i="33" s="1"/>
  <c r="Q882" i="33"/>
  <c r="X882" i="33"/>
  <c r="X883" i="33" s="1"/>
  <c r="CC882" i="33"/>
  <c r="CC883" i="33" s="1"/>
  <c r="BR882" i="33"/>
  <c r="BR883" i="33" s="1"/>
  <c r="CO882" i="33"/>
  <c r="CO883" i="33" s="1"/>
  <c r="AN882" i="33"/>
  <c r="AN883" i="33" s="1"/>
  <c r="T882" i="33"/>
  <c r="T883" i="33" s="1"/>
  <c r="BP882" i="33"/>
  <c r="BP883" i="33" s="1"/>
  <c r="BZ882" i="33"/>
  <c r="BZ883" i="33" s="1"/>
  <c r="BY882" i="33"/>
  <c r="BY883" i="33" s="1"/>
  <c r="AH882" i="33"/>
  <c r="AH883" i="33" s="1"/>
  <c r="CF882" i="33"/>
  <c r="CF883" i="33" s="1"/>
  <c r="CQ882" i="33"/>
  <c r="CQ883" i="33" s="1"/>
  <c r="AG882" i="33"/>
  <c r="AG883" i="33" s="1"/>
  <c r="BG882" i="33"/>
  <c r="BG883" i="33" s="1"/>
  <c r="BV882" i="33"/>
  <c r="BV883" i="33" s="1"/>
  <c r="AR882" i="33"/>
  <c r="AR883" i="33" s="1"/>
  <c r="AY882" i="33"/>
  <c r="AY883" i="33" s="1"/>
  <c r="AT882" i="33"/>
  <c r="AT883" i="33" s="1"/>
  <c r="CR882" i="33"/>
  <c r="CR883" i="33" s="1"/>
  <c r="AF882" i="33"/>
  <c r="AF883" i="33" s="1"/>
  <c r="AI882" i="33"/>
  <c r="AI883" i="33" s="1"/>
  <c r="AS882" i="33"/>
  <c r="AS883" i="33" s="1"/>
  <c r="AL882" i="33"/>
  <c r="AL883" i="33" s="1"/>
  <c r="BS882" i="33"/>
  <c r="BS883" i="33" s="1"/>
  <c r="AO882" i="33"/>
  <c r="AO883" i="33" s="1"/>
  <c r="AU882" i="33"/>
  <c r="AU883" i="33" s="1"/>
  <c r="W882" i="33"/>
  <c r="W883" i="33" s="1"/>
  <c r="BD882" i="33"/>
  <c r="BD883" i="33" s="1"/>
  <c r="CK882" i="33"/>
  <c r="CK883" i="33" s="1"/>
  <c r="CN882" i="33"/>
  <c r="CN883" i="33" s="1"/>
  <c r="AA882" i="33"/>
  <c r="AA883" i="33" s="1"/>
  <c r="BW882" i="33"/>
  <c r="BW883" i="33" s="1"/>
  <c r="CA882" i="33"/>
  <c r="CA883" i="33" s="1"/>
  <c r="AV882" i="33"/>
  <c r="AV883" i="33" s="1"/>
  <c r="AZ882" i="33"/>
  <c r="AZ883" i="33" s="1"/>
  <c r="Z882" i="33"/>
  <c r="Z883" i="33" s="1"/>
  <c r="CI882" i="33"/>
  <c r="CI883" i="33" s="1"/>
  <c r="AJ882" i="33"/>
  <c r="AJ883" i="33" s="1"/>
  <c r="CG882" i="33"/>
  <c r="CG883" i="33" s="1"/>
  <c r="BH882" i="33"/>
  <c r="BH883" i="33" s="1"/>
  <c r="CM882" i="33"/>
  <c r="CM883" i="33" s="1"/>
  <c r="Y882" i="33"/>
  <c r="Y883" i="33" s="1"/>
  <c r="BF882" i="33"/>
  <c r="BF883" i="33" s="1"/>
  <c r="BT882" i="33"/>
  <c r="BT883" i="33" s="1"/>
  <c r="BU882" i="33"/>
  <c r="BU883" i="33" s="1"/>
  <c r="U882" i="33"/>
  <c r="U883" i="33" s="1"/>
  <c r="AK882" i="33"/>
  <c r="AK883" i="33" s="1"/>
  <c r="BX882" i="33"/>
  <c r="BX883" i="33" s="1"/>
  <c r="CL882" i="33"/>
  <c r="CL883" i="33" s="1"/>
  <c r="AD882" i="33"/>
  <c r="AD883" i="33" s="1"/>
  <c r="R882" i="33"/>
  <c r="R883" i="33" s="1"/>
  <c r="Q883" i="33" l="1"/>
  <c r="O882" i="33"/>
  <c r="O883" i="33" l="1"/>
  <c r="Q884" i="33" s="1"/>
  <c r="AX884" i="33" l="1"/>
  <c r="BI884" i="33"/>
  <c r="AM884" i="33"/>
  <c r="AW884" i="33"/>
  <c r="BJ884" i="33"/>
  <c r="S884" i="33"/>
  <c r="AQ884" i="33"/>
  <c r="CD884" i="33"/>
  <c r="BM884" i="33"/>
  <c r="V884" i="33"/>
  <c r="CJ884" i="33"/>
  <c r="CH884" i="33"/>
  <c r="AE884" i="33"/>
  <c r="CP884" i="33"/>
  <c r="BK884" i="33"/>
  <c r="BB884" i="33"/>
  <c r="CS884" i="33"/>
  <c r="AS884" i="33"/>
  <c r="AJ884" i="33"/>
  <c r="T884" i="33"/>
  <c r="CI884" i="33"/>
  <c r="BU884" i="33"/>
  <c r="Z884" i="33"/>
  <c r="BG884" i="33"/>
  <c r="R884" i="33"/>
  <c r="AB884" i="33"/>
  <c r="AG884" i="33"/>
  <c r="CL884" i="33"/>
  <c r="CG884" i="33"/>
  <c r="AZ884" i="33"/>
  <c r="AN884" i="33"/>
  <c r="BY884" i="33"/>
  <c r="CQ884" i="33"/>
  <c r="AA884" i="33"/>
  <c r="X884" i="33"/>
  <c r="AL884" i="33"/>
  <c r="CB884" i="33"/>
  <c r="Y884" i="33"/>
  <c r="CF884" i="33"/>
  <c r="BO884" i="33"/>
  <c r="BR884" i="33"/>
  <c r="BE884" i="33"/>
  <c r="AU884" i="33"/>
  <c r="CK884" i="33"/>
  <c r="AO884" i="33"/>
  <c r="BW884" i="33"/>
  <c r="AH884" i="33"/>
  <c r="AR884" i="33"/>
  <c r="CC884" i="33"/>
  <c r="BZ884" i="33"/>
  <c r="CO884" i="33"/>
  <c r="CR884" i="33"/>
  <c r="BV884" i="33"/>
  <c r="U884" i="33"/>
  <c r="BP884" i="33"/>
  <c r="CM884" i="33"/>
  <c r="BA884" i="33"/>
  <c r="CA884" i="33"/>
  <c r="AT884" i="33"/>
  <c r="AC884" i="33"/>
  <c r="AY884" i="33"/>
  <c r="BX884" i="33"/>
  <c r="BS884" i="33"/>
  <c r="AI884" i="33"/>
  <c r="AF884" i="33"/>
  <c r="BN884" i="33"/>
  <c r="CE884" i="33"/>
  <c r="BD884" i="33"/>
  <c r="AP884" i="33"/>
  <c r="BQ884" i="33"/>
  <c r="BC884" i="33"/>
  <c r="AD884" i="33"/>
  <c r="BT884" i="33"/>
  <c r="AK884" i="33"/>
  <c r="BF884" i="33"/>
  <c r="AV884" i="33"/>
  <c r="W884" i="33"/>
  <c r="CN884" i="33"/>
  <c r="BH884" i="33"/>
  <c r="BL884" i="33"/>
  <c r="L885" i="33" l="1"/>
  <c r="O884" i="33"/>
  <c r="L882" i="33"/>
  <c r="L884" i="33"/>
  <c r="M884" i="33"/>
  <c r="L883" i="33"/>
  <c r="M882" i="33" l="1"/>
  <c r="F882" i="33" l="1"/>
  <c r="D882" i="33"/>
  <c r="E882" i="33"/>
  <c r="H887" i="33" l="1"/>
  <c r="H888" i="33" l="1"/>
  <c r="K887" i="33"/>
  <c r="H889" i="33" l="1"/>
  <c r="K888" i="33"/>
  <c r="H890" i="33" l="1"/>
  <c r="K890" i="33" s="1"/>
  <c r="K889" i="33"/>
  <c r="CO887" i="33" l="1"/>
  <c r="CO888" i="33" s="1"/>
  <c r="AB887" i="33"/>
  <c r="AB888" i="33" s="1"/>
  <c r="BW887" i="33"/>
  <c r="BW888" i="33" s="1"/>
  <c r="AM887" i="33"/>
  <c r="AM888" i="33" s="1"/>
  <c r="BK887" i="33"/>
  <c r="BK888" i="33" s="1"/>
  <c r="CS887" i="33"/>
  <c r="CS888" i="33" s="1"/>
  <c r="BY887" i="33"/>
  <c r="BY888" i="33" s="1"/>
  <c r="AI887" i="33"/>
  <c r="AI888" i="33" s="1"/>
  <c r="CK887" i="33"/>
  <c r="CK888" i="33" s="1"/>
  <c r="CB887" i="33"/>
  <c r="CB888" i="33" s="1"/>
  <c r="AA887" i="33"/>
  <c r="AA888" i="33" s="1"/>
  <c r="CE887" i="33"/>
  <c r="CE888" i="33" s="1"/>
  <c r="CP887" i="33"/>
  <c r="CP888" i="33" s="1"/>
  <c r="AR887" i="33"/>
  <c r="AR888" i="33" s="1"/>
  <c r="CN887" i="33"/>
  <c r="CN888" i="33" s="1"/>
  <c r="CF887" i="33"/>
  <c r="CF888" i="33" s="1"/>
  <c r="Z887" i="33"/>
  <c r="Z888" i="33" s="1"/>
  <c r="BF887" i="33"/>
  <c r="BF888" i="33" s="1"/>
  <c r="AG887" i="33"/>
  <c r="AG888" i="33" s="1"/>
  <c r="AH887" i="33"/>
  <c r="AH888" i="33" s="1"/>
  <c r="S887" i="33"/>
  <c r="S888" i="33" s="1"/>
  <c r="AS887" i="33"/>
  <c r="AS888" i="33" s="1"/>
  <c r="AK887" i="33"/>
  <c r="AK888" i="33" s="1"/>
  <c r="Q887" i="33"/>
  <c r="X887" i="33"/>
  <c r="X888" i="33" s="1"/>
  <c r="AU887" i="33"/>
  <c r="AU888" i="33" s="1"/>
  <c r="BO887" i="33"/>
  <c r="BO888" i="33" s="1"/>
  <c r="AW887" i="33"/>
  <c r="AW888" i="33" s="1"/>
  <c r="R887" i="33"/>
  <c r="R888" i="33" s="1"/>
  <c r="AJ887" i="33"/>
  <c r="AJ888" i="33" s="1"/>
  <c r="BG887" i="33"/>
  <c r="BG888" i="33" s="1"/>
  <c r="AX887" i="33"/>
  <c r="AX888" i="33" s="1"/>
  <c r="AQ887" i="33"/>
  <c r="AQ888" i="33" s="1"/>
  <c r="BV887" i="33"/>
  <c r="BV888" i="33" s="1"/>
  <c r="BN887" i="33"/>
  <c r="BN888" i="33" s="1"/>
  <c r="BT887" i="33"/>
  <c r="BT888" i="33" s="1"/>
  <c r="CQ887" i="33"/>
  <c r="CQ888" i="33" s="1"/>
  <c r="BP887" i="33"/>
  <c r="BP888" i="33" s="1"/>
  <c r="BL887" i="33"/>
  <c r="BL888" i="33" s="1"/>
  <c r="U887" i="33"/>
  <c r="U888" i="33" s="1"/>
  <c r="BD887" i="33"/>
  <c r="BD888" i="33" s="1"/>
  <c r="AV887" i="33"/>
  <c r="AV888" i="33" s="1"/>
  <c r="CG887" i="33"/>
  <c r="CG888" i="33" s="1"/>
  <c r="BB887" i="33"/>
  <c r="BB888" i="33" s="1"/>
  <c r="CH887" i="33"/>
  <c r="CH888" i="33" s="1"/>
  <c r="BH887" i="33"/>
  <c r="BH888" i="33" s="1"/>
  <c r="BC887" i="33"/>
  <c r="BC888" i="33" s="1"/>
  <c r="CJ887" i="33"/>
  <c r="CJ888" i="33" s="1"/>
  <c r="AL887" i="33"/>
  <c r="AL888" i="33" s="1"/>
  <c r="AD887" i="33"/>
  <c r="AD888" i="33" s="1"/>
  <c r="BS887" i="33"/>
  <c r="BS888" i="33" s="1"/>
  <c r="AN887" i="33"/>
  <c r="AN888" i="33" s="1"/>
  <c r="CR887" i="33"/>
  <c r="CR888" i="33" s="1"/>
  <c r="CI887" i="33"/>
  <c r="CI888" i="33" s="1"/>
  <c r="CC887" i="33"/>
  <c r="CC888" i="33" s="1"/>
  <c r="BE887" i="33"/>
  <c r="BE888" i="33" s="1"/>
  <c r="BA887" i="33"/>
  <c r="BA888" i="33" s="1"/>
  <c r="V887" i="33"/>
  <c r="V888" i="33" s="1"/>
  <c r="BQ887" i="33"/>
  <c r="BQ888" i="33" s="1"/>
  <c r="AC887" i="33"/>
  <c r="AC888" i="33" s="1"/>
  <c r="AP887" i="33"/>
  <c r="AP888" i="33" s="1"/>
  <c r="BX887" i="33"/>
  <c r="BX888" i="33" s="1"/>
  <c r="BU887" i="33"/>
  <c r="BU888" i="33" s="1"/>
  <c r="BR887" i="33"/>
  <c r="BR888" i="33" s="1"/>
  <c r="AF887" i="33"/>
  <c r="AF888" i="33" s="1"/>
  <c r="AZ887" i="33"/>
  <c r="AZ888" i="33" s="1"/>
  <c r="AT887" i="33"/>
  <c r="AT888" i="33" s="1"/>
  <c r="AO887" i="33"/>
  <c r="AO888" i="33" s="1"/>
  <c r="CL887" i="33"/>
  <c r="CL888" i="33" s="1"/>
  <c r="CA887" i="33"/>
  <c r="CA888" i="33" s="1"/>
  <c r="BJ887" i="33"/>
  <c r="BJ888" i="33" s="1"/>
  <c r="AE887" i="33"/>
  <c r="AE888" i="33" s="1"/>
  <c r="W887" i="33"/>
  <c r="W888" i="33" s="1"/>
  <c r="BM887" i="33"/>
  <c r="BM888" i="33" s="1"/>
  <c r="AY887" i="33"/>
  <c r="AY888" i="33" s="1"/>
  <c r="CD887" i="33"/>
  <c r="CD888" i="33" s="1"/>
  <c r="BZ887" i="33"/>
  <c r="BZ888" i="33" s="1"/>
  <c r="CM887" i="33"/>
  <c r="CM888" i="33" s="1"/>
  <c r="Y887" i="33"/>
  <c r="Y888" i="33" s="1"/>
  <c r="BI887" i="33"/>
  <c r="BI888" i="33" s="1"/>
  <c r="T887" i="33"/>
  <c r="T888" i="33" s="1"/>
  <c r="O887" i="33" l="1"/>
  <c r="Q888" i="33"/>
  <c r="O888" i="33" l="1"/>
  <c r="Q889" i="33" s="1"/>
  <c r="BY889" i="33" l="1"/>
  <c r="AI889" i="33"/>
  <c r="BK889" i="33"/>
  <c r="BF889" i="33"/>
  <c r="CP889" i="33"/>
  <c r="AR889" i="33"/>
  <c r="CE889" i="33"/>
  <c r="CF889" i="33"/>
  <c r="CS889" i="33"/>
  <c r="AB889" i="33"/>
  <c r="AH889" i="33"/>
  <c r="BW889" i="33"/>
  <c r="Z889" i="33"/>
  <c r="AA889" i="33"/>
  <c r="AG889" i="33"/>
  <c r="CK889" i="33"/>
  <c r="CN889" i="33"/>
  <c r="CB889" i="33"/>
  <c r="AM889" i="33"/>
  <c r="CO889" i="33"/>
  <c r="AE889" i="33"/>
  <c r="BZ889" i="33"/>
  <c r="R889" i="33"/>
  <c r="AT889" i="33"/>
  <c r="BC889" i="33"/>
  <c r="V889" i="33"/>
  <c r="BL889" i="33"/>
  <c r="BA889" i="33"/>
  <c r="S889" i="33"/>
  <c r="AD889" i="33"/>
  <c r="AL889" i="33"/>
  <c r="AV889" i="33"/>
  <c r="BD889" i="33"/>
  <c r="CC889" i="33"/>
  <c r="CR889" i="33"/>
  <c r="CG889" i="33"/>
  <c r="CD889" i="33"/>
  <c r="AQ889" i="33"/>
  <c r="BN889" i="33"/>
  <c r="AJ889" i="33"/>
  <c r="AO889" i="33"/>
  <c r="T889" i="33"/>
  <c r="BT889" i="33"/>
  <c r="X889" i="33"/>
  <c r="AY889" i="33"/>
  <c r="AF889" i="33"/>
  <c r="U889" i="33"/>
  <c r="CL889" i="33"/>
  <c r="BU889" i="33"/>
  <c r="BQ889" i="33"/>
  <c r="CI889" i="33"/>
  <c r="CH889" i="33"/>
  <c r="AN889" i="33"/>
  <c r="CQ889" i="33"/>
  <c r="BB889" i="33"/>
  <c r="BO889" i="33"/>
  <c r="W889" i="33"/>
  <c r="Y889" i="33"/>
  <c r="AS889" i="33"/>
  <c r="AP889" i="33"/>
  <c r="AW889" i="33"/>
  <c r="BS889" i="33"/>
  <c r="BX889" i="33"/>
  <c r="CA889" i="33"/>
  <c r="BV889" i="33"/>
  <c r="BP889" i="33"/>
  <c r="AC889" i="33"/>
  <c r="BH889" i="33"/>
  <c r="BR889" i="33"/>
  <c r="BE889" i="33"/>
  <c r="BI889" i="33"/>
  <c r="BM889" i="33"/>
  <c r="CJ889" i="33"/>
  <c r="AZ889" i="33"/>
  <c r="CM889" i="33"/>
  <c r="BG889" i="33"/>
  <c r="AU889" i="33"/>
  <c r="AX889" i="33"/>
  <c r="AK889" i="33"/>
  <c r="BJ889" i="33"/>
  <c r="O889" i="33" l="1"/>
  <c r="L889" i="33"/>
  <c r="L888" i="33"/>
  <c r="L887" i="33"/>
  <c r="L890" i="33"/>
  <c r="M889" i="33"/>
  <c r="M887" i="33" l="1"/>
  <c r="F887" i="33" s="1"/>
  <c r="E887" i="33" l="1"/>
  <c r="D887" i="33"/>
  <c r="H892" i="33" l="1"/>
  <c r="H893" i="33" s="1"/>
  <c r="K892" i="33" l="1"/>
  <c r="H894" i="33"/>
  <c r="K893" i="33"/>
  <c r="H895" i="33" l="1"/>
  <c r="K895" i="33" s="1"/>
  <c r="K894" i="33"/>
  <c r="AN892" i="33" l="1"/>
  <c r="AN893" i="33" s="1"/>
  <c r="V892" i="33"/>
  <c r="V893" i="33" s="1"/>
  <c r="W892" i="33"/>
  <c r="W893" i="33" s="1"/>
  <c r="Q892" i="33"/>
  <c r="AH892" i="33"/>
  <c r="AH893" i="33" s="1"/>
  <c r="BQ892" i="33"/>
  <c r="BQ893" i="33" s="1"/>
  <c r="CD892" i="33"/>
  <c r="CD893" i="33" s="1"/>
  <c r="AY892" i="33"/>
  <c r="AY893" i="33" s="1"/>
  <c r="CI892" i="33"/>
  <c r="CI893" i="33" s="1"/>
  <c r="AK892" i="33"/>
  <c r="AK893" i="33" s="1"/>
  <c r="BC892" i="33"/>
  <c r="BC893" i="33" s="1"/>
  <c r="BR892" i="33"/>
  <c r="BR893" i="33" s="1"/>
  <c r="BL892" i="33"/>
  <c r="BL893" i="33" s="1"/>
  <c r="CG892" i="33"/>
  <c r="CG893" i="33" s="1"/>
  <c r="CQ892" i="33"/>
  <c r="CQ893" i="33" s="1"/>
  <c r="CE892" i="33"/>
  <c r="CE893" i="33" s="1"/>
  <c r="AP892" i="33"/>
  <c r="AP893" i="33" s="1"/>
  <c r="T892" i="33"/>
  <c r="T893" i="33" s="1"/>
  <c r="AV892" i="33"/>
  <c r="AV893" i="33" s="1"/>
  <c r="CR892" i="33"/>
  <c r="CR893" i="33" s="1"/>
  <c r="CM892" i="33"/>
  <c r="CM893" i="33" s="1"/>
  <c r="BK892" i="33"/>
  <c r="BK893" i="33" s="1"/>
  <c r="CO892" i="33"/>
  <c r="CO893" i="33" s="1"/>
  <c r="X892" i="33"/>
  <c r="X893" i="33" s="1"/>
  <c r="BU892" i="33"/>
  <c r="BU893" i="33" s="1"/>
  <c r="CP892" i="33"/>
  <c r="CP893" i="33" s="1"/>
  <c r="U892" i="33"/>
  <c r="U893" i="33" s="1"/>
  <c r="AL892" i="33"/>
  <c r="AL893" i="33" s="1"/>
  <c r="AZ892" i="33"/>
  <c r="AZ893" i="33" s="1"/>
  <c r="AA892" i="33"/>
  <c r="AA893" i="33" s="1"/>
  <c r="BT892" i="33"/>
  <c r="BT893" i="33" s="1"/>
  <c r="Q893" i="33"/>
  <c r="BP892" i="33"/>
  <c r="BP893" i="33" s="1"/>
  <c r="BO892" i="33"/>
  <c r="BO893" i="33" s="1"/>
  <c r="CN892" i="33"/>
  <c r="CN893" i="33" s="1"/>
  <c r="BB892" i="33"/>
  <c r="BB893" i="33" s="1"/>
  <c r="AF892" i="33"/>
  <c r="AF893" i="33" s="1"/>
  <c r="BF892" i="33"/>
  <c r="BF893" i="33" s="1"/>
  <c r="BW892" i="33"/>
  <c r="BW893" i="33" s="1"/>
  <c r="CJ892" i="33"/>
  <c r="CJ893" i="33" s="1"/>
  <c r="CK892" i="33"/>
  <c r="CK893" i="33" s="1"/>
  <c r="BZ892" i="33"/>
  <c r="BZ893" i="33" s="1"/>
  <c r="BJ892" i="33"/>
  <c r="BJ893" i="33" s="1"/>
  <c r="BY892" i="33"/>
  <c r="BY893" i="33" s="1"/>
  <c r="R892" i="33"/>
  <c r="R893" i="33" s="1"/>
  <c r="AD892" i="33"/>
  <c r="AD893" i="33" s="1"/>
  <c r="BS892" i="33"/>
  <c r="BS893" i="33" s="1"/>
  <c r="AR892" i="33"/>
  <c r="AR893" i="33" s="1"/>
  <c r="AQ892" i="33"/>
  <c r="AQ893" i="33" s="1"/>
  <c r="BI892" i="33"/>
  <c r="BI893" i="33" s="1"/>
  <c r="AJ892" i="33"/>
  <c r="AJ893" i="33" s="1"/>
  <c r="AX892" i="33"/>
  <c r="AX893" i="33" s="1"/>
  <c r="CC892" i="33"/>
  <c r="CC893" i="33" s="1"/>
  <c r="CB892" i="33"/>
  <c r="CB893" i="33" s="1"/>
  <c r="AI892" i="33"/>
  <c r="AI893" i="33" s="1"/>
  <c r="BM892" i="33"/>
  <c r="BM893" i="33" s="1"/>
  <c r="Z892" i="33"/>
  <c r="Z893" i="33" s="1"/>
  <c r="AT892" i="33"/>
  <c r="AT893" i="33" s="1"/>
  <c r="BV892" i="33"/>
  <c r="BV893" i="33" s="1"/>
  <c r="CH892" i="33"/>
  <c r="CH893" i="33" s="1"/>
  <c r="BH892" i="33"/>
  <c r="BH893" i="33" s="1"/>
  <c r="BN892" i="33"/>
  <c r="BN893" i="33" s="1"/>
  <c r="AU892" i="33"/>
  <c r="AU893" i="33" s="1"/>
  <c r="CS892" i="33"/>
  <c r="CS893" i="33" s="1"/>
  <c r="CL892" i="33"/>
  <c r="CL893" i="33" s="1"/>
  <c r="BE892" i="33"/>
  <c r="BE893" i="33" s="1"/>
  <c r="AB892" i="33"/>
  <c r="AB893" i="33" s="1"/>
  <c r="AS892" i="33"/>
  <c r="AS893" i="33" s="1"/>
  <c r="AM892" i="33"/>
  <c r="AM893" i="33" s="1"/>
  <c r="AC892" i="33"/>
  <c r="AC893" i="33" s="1"/>
  <c r="Y892" i="33"/>
  <c r="Y893" i="33" s="1"/>
  <c r="AO892" i="33"/>
  <c r="AO893" i="33" s="1"/>
  <c r="BA892" i="33"/>
  <c r="BA893" i="33" s="1"/>
  <c r="CA892" i="33"/>
  <c r="CA893" i="33" s="1"/>
  <c r="CF892" i="33"/>
  <c r="CF893" i="33" s="1"/>
  <c r="AW892" i="33"/>
  <c r="AW893" i="33" s="1"/>
  <c r="BD892" i="33"/>
  <c r="BD893" i="33" s="1"/>
  <c r="BX892" i="33"/>
  <c r="BX893" i="33" s="1"/>
  <c r="AG892" i="33"/>
  <c r="AG893" i="33" s="1"/>
  <c r="BG892" i="33"/>
  <c r="BG893" i="33" s="1"/>
  <c r="AE892" i="33"/>
  <c r="AE893" i="33" s="1"/>
  <c r="S892" i="33"/>
  <c r="S893" i="33" s="1"/>
  <c r="O892" i="33" l="1"/>
  <c r="O893" i="33"/>
  <c r="BK894" i="33" s="1"/>
  <c r="U894" i="33" l="1"/>
  <c r="BT894" i="33"/>
  <c r="BO894" i="33"/>
  <c r="BG894" i="33"/>
  <c r="CF894" i="33"/>
  <c r="S894" i="33"/>
  <c r="BB894" i="33"/>
  <c r="BY894" i="33"/>
  <c r="CH894" i="33"/>
  <c r="AE894" i="33"/>
  <c r="AS894" i="33"/>
  <c r="BM894" i="33"/>
  <c r="AA894" i="33"/>
  <c r="BP894" i="33"/>
  <c r="AX894" i="33"/>
  <c r="CO894" i="33"/>
  <c r="AW894" i="33"/>
  <c r="AG894" i="33"/>
  <c r="X894" i="33"/>
  <c r="CS894" i="33"/>
  <c r="AR894" i="33"/>
  <c r="AD894" i="33"/>
  <c r="CB894" i="33"/>
  <c r="BI894" i="33"/>
  <c r="BX894" i="33"/>
  <c r="BW894" i="33"/>
  <c r="BN894" i="33"/>
  <c r="AJ894" i="33"/>
  <c r="AL894" i="33"/>
  <c r="BH894" i="33"/>
  <c r="AH894" i="33"/>
  <c r="CD894" i="33"/>
  <c r="W894" i="33"/>
  <c r="AN894" i="33"/>
  <c r="AV894" i="33"/>
  <c r="AY894" i="33"/>
  <c r="T894" i="33"/>
  <c r="CQ894" i="33"/>
  <c r="BC894" i="33"/>
  <c r="CE894" i="33"/>
  <c r="CG894" i="33"/>
  <c r="CR894" i="33"/>
  <c r="BQ894" i="33"/>
  <c r="AK894" i="33"/>
  <c r="CI894" i="33"/>
  <c r="V894" i="33"/>
  <c r="AP894" i="33"/>
  <c r="BL894" i="33"/>
  <c r="BR894" i="33"/>
  <c r="R894" i="33"/>
  <c r="AQ894" i="33"/>
  <c r="Q894" i="33"/>
  <c r="CC894" i="33"/>
  <c r="Z894" i="33"/>
  <c r="BE894" i="33"/>
  <c r="BV894" i="33"/>
  <c r="AU894" i="33"/>
  <c r="AM894" i="33"/>
  <c r="CJ894" i="33"/>
  <c r="AF894" i="33"/>
  <c r="AC894" i="33"/>
  <c r="CK894" i="33"/>
  <c r="BF894" i="33"/>
  <c r="BZ894" i="33"/>
  <c r="CN894" i="33"/>
  <c r="BU894" i="33"/>
  <c r="BJ894" i="33"/>
  <c r="AI894" i="33"/>
  <c r="AT894" i="33"/>
  <c r="CL894" i="33"/>
  <c r="Y894" i="33"/>
  <c r="CM894" i="33"/>
  <c r="BA894" i="33"/>
  <c r="CP894" i="33"/>
  <c r="CA894" i="33"/>
  <c r="BS894" i="33"/>
  <c r="AB894" i="33"/>
  <c r="AZ894" i="33"/>
  <c r="BD894" i="33"/>
  <c r="AO894" i="33"/>
  <c r="O894" i="33" l="1"/>
  <c r="M894" i="33"/>
  <c r="L892" i="33"/>
  <c r="L895" i="33"/>
  <c r="L893" i="33"/>
  <c r="L894" i="33"/>
  <c r="M892" i="33" l="1"/>
  <c r="F892" i="33" l="1"/>
  <c r="D892" i="33"/>
  <c r="E892" i="33"/>
  <c r="H897" i="33" l="1"/>
  <c r="H898" i="33" l="1"/>
  <c r="R846" i="33"/>
  <c r="G26" i="33"/>
  <c r="K897" i="33"/>
  <c r="K12" i="33" l="1"/>
  <c r="R847" i="33"/>
  <c r="H899" i="33"/>
  <c r="K898" i="33"/>
  <c r="K13" i="33" s="1"/>
  <c r="C4" i="38" l="1"/>
  <c r="C6" i="36"/>
  <c r="H900" i="33"/>
  <c r="R848" i="33"/>
  <c r="K899" i="33"/>
  <c r="C5" i="36"/>
  <c r="C3" i="38"/>
  <c r="K14" i="33" l="1"/>
  <c r="R849" i="33"/>
  <c r="K900" i="33"/>
  <c r="BT897" i="33" s="1"/>
  <c r="BT898" i="33" s="1"/>
  <c r="E36" i="38"/>
  <c r="E37" i="38"/>
  <c r="AW897" i="33" l="1"/>
  <c r="AW898" i="33" s="1"/>
  <c r="AF897" i="33"/>
  <c r="AF898" i="33" s="1"/>
  <c r="CN897" i="33"/>
  <c r="CN898" i="33" s="1"/>
  <c r="X897" i="33"/>
  <c r="X898" i="33" s="1"/>
  <c r="Q897" i="33"/>
  <c r="Q898" i="33" s="1"/>
  <c r="AB897" i="33"/>
  <c r="AB898" i="33" s="1"/>
  <c r="BJ897" i="33"/>
  <c r="BJ898" i="33" s="1"/>
  <c r="CG897" i="33"/>
  <c r="CG898" i="33" s="1"/>
  <c r="BA897" i="33"/>
  <c r="BA898" i="33" s="1"/>
  <c r="BN897" i="33"/>
  <c r="BN898" i="33" s="1"/>
  <c r="AX897" i="33"/>
  <c r="AX898" i="33" s="1"/>
  <c r="AM897" i="33"/>
  <c r="AM898" i="33" s="1"/>
  <c r="CK897" i="33"/>
  <c r="CK898" i="33" s="1"/>
  <c r="AI897" i="33"/>
  <c r="AI898" i="33" s="1"/>
  <c r="CR897" i="33"/>
  <c r="CR898" i="33" s="1"/>
  <c r="CJ897" i="33"/>
  <c r="CJ898" i="33" s="1"/>
  <c r="AS897" i="33"/>
  <c r="AS898" i="33" s="1"/>
  <c r="V897" i="33"/>
  <c r="V898" i="33" s="1"/>
  <c r="AO897" i="33"/>
  <c r="AO898" i="33" s="1"/>
  <c r="BP897" i="33"/>
  <c r="BP898" i="33" s="1"/>
  <c r="AN897" i="33"/>
  <c r="AN898" i="33" s="1"/>
  <c r="CF897" i="33"/>
  <c r="CF898" i="33" s="1"/>
  <c r="AA897" i="33"/>
  <c r="AA898" i="33" s="1"/>
  <c r="BK897" i="33"/>
  <c r="BK898" i="33" s="1"/>
  <c r="CI897" i="33"/>
  <c r="CI898" i="33" s="1"/>
  <c r="CP897" i="33"/>
  <c r="CP898" i="33" s="1"/>
  <c r="BL897" i="33"/>
  <c r="BL898" i="33" s="1"/>
  <c r="BW897" i="33"/>
  <c r="BW898" i="33" s="1"/>
  <c r="S897" i="33"/>
  <c r="S898" i="33" s="1"/>
  <c r="CL897" i="33"/>
  <c r="CL898" i="33" s="1"/>
  <c r="BB897" i="33"/>
  <c r="BB898" i="33" s="1"/>
  <c r="CC897" i="33"/>
  <c r="CC898" i="33" s="1"/>
  <c r="CB897" i="33"/>
  <c r="CB898" i="33" s="1"/>
  <c r="CS897" i="33"/>
  <c r="CS898" i="33" s="1"/>
  <c r="AH897" i="33"/>
  <c r="AH898" i="33" s="1"/>
  <c r="BU897" i="33"/>
  <c r="BU898" i="33" s="1"/>
  <c r="AV897" i="33"/>
  <c r="AV898" i="33" s="1"/>
  <c r="AT897" i="33"/>
  <c r="AT898" i="33" s="1"/>
  <c r="T897" i="33"/>
  <c r="T898" i="33" s="1"/>
  <c r="BO897" i="33"/>
  <c r="BO898" i="33" s="1"/>
  <c r="Z897" i="33"/>
  <c r="Z898" i="33" s="1"/>
  <c r="BX897" i="33"/>
  <c r="BX898" i="33" s="1"/>
  <c r="W897" i="33"/>
  <c r="W898" i="33" s="1"/>
  <c r="AP897" i="33"/>
  <c r="AP898" i="33" s="1"/>
  <c r="AU897" i="33"/>
  <c r="AU898" i="33" s="1"/>
  <c r="K15" i="33"/>
  <c r="A3" i="27" s="1"/>
  <c r="CD897" i="33"/>
  <c r="CD898" i="33" s="1"/>
  <c r="AE897" i="33"/>
  <c r="AE898" i="33" s="1"/>
  <c r="CM897" i="33"/>
  <c r="CM898" i="33" s="1"/>
  <c r="BF897" i="33"/>
  <c r="BF898" i="33" s="1"/>
  <c r="CO897" i="33"/>
  <c r="CO898" i="33" s="1"/>
  <c r="BH897" i="33"/>
  <c r="BH898" i="33" s="1"/>
  <c r="BE897" i="33"/>
  <c r="BE898" i="33" s="1"/>
  <c r="CA897" i="33"/>
  <c r="CA898" i="33" s="1"/>
  <c r="Y897" i="33"/>
  <c r="Y898" i="33" s="1"/>
  <c r="AY897" i="33"/>
  <c r="AY898" i="33" s="1"/>
  <c r="CE897" i="33"/>
  <c r="CE898" i="33" s="1"/>
  <c r="BD897" i="33"/>
  <c r="BD898" i="33" s="1"/>
  <c r="BG897" i="33"/>
  <c r="BG898" i="33" s="1"/>
  <c r="AG897" i="33"/>
  <c r="AG898" i="33" s="1"/>
  <c r="AZ897" i="33"/>
  <c r="AZ898" i="33" s="1"/>
  <c r="BZ897" i="33"/>
  <c r="BZ898" i="33" s="1"/>
  <c r="AJ897" i="33"/>
  <c r="AJ898" i="33" s="1"/>
  <c r="BS897" i="33"/>
  <c r="BS898" i="33" s="1"/>
  <c r="BQ897" i="33"/>
  <c r="BQ898" i="33" s="1"/>
  <c r="BR897" i="33"/>
  <c r="BR898" i="33" s="1"/>
  <c r="R897" i="33"/>
  <c r="R898" i="33" s="1"/>
  <c r="AR897" i="33"/>
  <c r="AR898" i="33" s="1"/>
  <c r="AQ897" i="33"/>
  <c r="AQ898" i="33" s="1"/>
  <c r="BY897" i="33"/>
  <c r="BY898" i="33" s="1"/>
  <c r="BM897" i="33"/>
  <c r="BM898" i="33" s="1"/>
  <c r="CH897" i="33"/>
  <c r="CH898" i="33" s="1"/>
  <c r="BI897" i="33"/>
  <c r="BI898" i="33" s="1"/>
  <c r="CQ897" i="33"/>
  <c r="CQ898" i="33" s="1"/>
  <c r="BV897" i="33"/>
  <c r="BV898" i="33" s="1"/>
  <c r="AC897" i="33"/>
  <c r="AC898" i="33" s="1"/>
  <c r="U897" i="33"/>
  <c r="U898" i="33" s="1"/>
  <c r="AL897" i="33"/>
  <c r="AL898" i="33" s="1"/>
  <c r="BC897" i="33"/>
  <c r="BC898" i="33" s="1"/>
  <c r="AD897" i="33"/>
  <c r="AD898" i="33" s="1"/>
  <c r="C5" i="38"/>
  <c r="C7" i="36"/>
  <c r="AK897" i="33"/>
  <c r="AK898" i="33" s="1"/>
  <c r="D3" i="27" l="1"/>
  <c r="C3" i="27"/>
  <c r="B3" i="27"/>
  <c r="O898" i="33"/>
  <c r="Q899" i="33" s="1"/>
  <c r="E38" i="38"/>
  <c r="O897" i="33"/>
  <c r="C8" i="36"/>
  <c r="A7" i="27" s="1"/>
  <c r="C6" i="38"/>
  <c r="E3" i="27" l="1"/>
  <c r="A137" i="27" s="1"/>
  <c r="BE899" i="33"/>
  <c r="AJ899" i="33"/>
  <c r="BV899" i="33"/>
  <c r="BG908" i="33" s="1"/>
  <c r="R899" i="33"/>
  <c r="C906" i="33" s="1"/>
  <c r="CM899" i="33"/>
  <c r="BX906" i="33" s="1"/>
  <c r="CE899" i="33"/>
  <c r="BP907" i="33" s="1"/>
  <c r="CS899" i="33"/>
  <c r="CD907" i="33" s="1"/>
  <c r="BX899" i="33"/>
  <c r="BI905" i="33" s="1"/>
  <c r="BF899" i="33"/>
  <c r="AQ906" i="33" s="1"/>
  <c r="U899" i="33"/>
  <c r="F906" i="33" s="1"/>
  <c r="AL899" i="33"/>
  <c r="W908" i="33" s="1"/>
  <c r="Z899" i="33"/>
  <c r="K906" i="33" s="1"/>
  <c r="AR899" i="33"/>
  <c r="AC905" i="33" s="1"/>
  <c r="BB899" i="33"/>
  <c r="AM905" i="33" s="1"/>
  <c r="BS899" i="33"/>
  <c r="BD907" i="33" s="1"/>
  <c r="AV899" i="33"/>
  <c r="AG906" i="33" s="1"/>
  <c r="AU899" i="33"/>
  <c r="AF906" i="33" s="1"/>
  <c r="CD899" i="33"/>
  <c r="BO907" i="33" s="1"/>
  <c r="AP899" i="33"/>
  <c r="AA906" i="33" s="1"/>
  <c r="Y899" i="33"/>
  <c r="J905" i="33" s="1"/>
  <c r="CB899" i="33"/>
  <c r="BM905" i="33" s="1"/>
  <c r="CQ899" i="33"/>
  <c r="CB908" i="33" s="1"/>
  <c r="BC899" i="33"/>
  <c r="AN906" i="33" s="1"/>
  <c r="AT899" i="33"/>
  <c r="AE908" i="33" s="1"/>
  <c r="BQ899" i="33"/>
  <c r="BB906" i="33" s="1"/>
  <c r="T899" i="33"/>
  <c r="E907" i="33" s="1"/>
  <c r="BR899" i="33"/>
  <c r="BC906" i="33" s="1"/>
  <c r="BI899" i="33"/>
  <c r="AT905" i="33" s="1"/>
  <c r="AZ899" i="33"/>
  <c r="AK906" i="33" s="1"/>
  <c r="CA899" i="33"/>
  <c r="BL907" i="33" s="1"/>
  <c r="CH899" i="33"/>
  <c r="BS907" i="33" s="1"/>
  <c r="BD899" i="33"/>
  <c r="AO906" i="33" s="1"/>
  <c r="AQ899" i="33"/>
  <c r="AB907" i="33" s="1"/>
  <c r="BG899" i="33"/>
  <c r="AR908" i="33" s="1"/>
  <c r="BZ899" i="33"/>
  <c r="BK905" i="33" s="1"/>
  <c r="AK899" i="33"/>
  <c r="V907" i="33" s="1"/>
  <c r="AD899" i="33"/>
  <c r="O905" i="33" s="1"/>
  <c r="AE899" i="33"/>
  <c r="P907" i="33" s="1"/>
  <c r="AC899" i="33"/>
  <c r="N907" i="33" s="1"/>
  <c r="AH899" i="33"/>
  <c r="S907" i="33" s="1"/>
  <c r="CO899" i="33"/>
  <c r="BZ906" i="33" s="1"/>
  <c r="CC899" i="33"/>
  <c r="BN905" i="33" s="1"/>
  <c r="BY899" i="33"/>
  <c r="BJ906" i="33" s="1"/>
  <c r="BH899" i="33"/>
  <c r="AS905" i="33" s="1"/>
  <c r="BM899" i="33"/>
  <c r="AX905" i="33" s="1"/>
  <c r="W899" i="33"/>
  <c r="H905" i="33" s="1"/>
  <c r="BO899" i="33"/>
  <c r="AZ908" i="33" s="1"/>
  <c r="AY899" i="33"/>
  <c r="AJ906" i="33" s="1"/>
  <c r="B908" i="33"/>
  <c r="B906" i="33"/>
  <c r="B905" i="33"/>
  <c r="B907" i="33"/>
  <c r="A8" i="27"/>
  <c r="A10" i="27" s="1"/>
  <c r="A11" i="27" s="1"/>
  <c r="A12" i="27" s="1"/>
  <c r="A13" i="27" s="1"/>
  <c r="A14" i="27" s="1"/>
  <c r="A15" i="27" s="1"/>
  <c r="A16" i="27" s="1"/>
  <c r="A17" i="27" s="1"/>
  <c r="A18" i="27" s="1"/>
  <c r="A19" i="27" s="1"/>
  <c r="A20" i="27" s="1"/>
  <c r="A21" i="27" s="1"/>
  <c r="A22" i="27" s="1"/>
  <c r="A23" i="27" s="1"/>
  <c r="A24" i="27" s="1"/>
  <c r="A25" i="27" s="1"/>
  <c r="A26" i="27" s="1"/>
  <c r="A27" i="27" s="1"/>
  <c r="A28" i="27" s="1"/>
  <c r="A29" i="27" s="1"/>
  <c r="A30" i="27" s="1"/>
  <c r="A31" i="27" s="1"/>
  <c r="A32" i="27" s="1"/>
  <c r="A33" i="27" s="1"/>
  <c r="A34" i="27" s="1"/>
  <c r="A35" i="27" s="1"/>
  <c r="A36" i="27" s="1"/>
  <c r="A37" i="27" s="1"/>
  <c r="A38" i="27" s="1"/>
  <c r="A39" i="27" s="1"/>
  <c r="A40" i="27" s="1"/>
  <c r="A41" i="27" s="1"/>
  <c r="A42" i="27" s="1"/>
  <c r="A43" i="27" s="1"/>
  <c r="A44" i="27" s="1"/>
  <c r="A45" i="27" s="1"/>
  <c r="A46" i="27" s="1"/>
  <c r="A47" i="27" s="1"/>
  <c r="A48" i="27" s="1"/>
  <c r="A49" i="27" s="1"/>
  <c r="A50" i="27" s="1"/>
  <c r="A51" i="27" s="1"/>
  <c r="A52" i="27" s="1"/>
  <c r="A53" i="27" s="1"/>
  <c r="A54" i="27" s="1"/>
  <c r="A55" i="27" s="1"/>
  <c r="A56" i="27" s="1"/>
  <c r="A57" i="27" s="1"/>
  <c r="A58" i="27" s="1"/>
  <c r="A59" i="27" s="1"/>
  <c r="A60" i="27" s="1"/>
  <c r="A61" i="27" s="1"/>
  <c r="A62" i="27" s="1"/>
  <c r="A63" i="27" s="1"/>
  <c r="A64" i="27" s="1"/>
  <c r="A65" i="27" s="1"/>
  <c r="A66" i="27" s="1"/>
  <c r="A67" i="27" s="1"/>
  <c r="A68" i="27" s="1"/>
  <c r="A69" i="27" s="1"/>
  <c r="A70" i="27" s="1"/>
  <c r="A71" i="27" s="1"/>
  <c r="A72" i="27" s="1"/>
  <c r="A73" i="27" s="1"/>
  <c r="A74" i="27" s="1"/>
  <c r="A75" i="27" s="1"/>
  <c r="A76" i="27" s="1"/>
  <c r="A77" i="27" s="1"/>
  <c r="A78" i="27" s="1"/>
  <c r="A79" i="27" s="1"/>
  <c r="A80" i="27" s="1"/>
  <c r="A81" i="27" s="1"/>
  <c r="A82" i="27" s="1"/>
  <c r="A83" i="27" s="1"/>
  <c r="A84" i="27" s="1"/>
  <c r="A85" i="27" s="1"/>
  <c r="A86" i="27" s="1"/>
  <c r="A87" i="27" s="1"/>
  <c r="A88" i="27" s="1"/>
  <c r="A89" i="27" s="1"/>
  <c r="A90" i="27" s="1"/>
  <c r="A91" i="27" s="1"/>
  <c r="A92" i="27" s="1"/>
  <c r="A93" i="27" s="1"/>
  <c r="A94" i="27" s="1"/>
  <c r="A95" i="27" s="1"/>
  <c r="A96" i="27" s="1"/>
  <c r="A97" i="27" s="1"/>
  <c r="A98" i="27" s="1"/>
  <c r="A99" i="27" s="1"/>
  <c r="A100" i="27" s="1"/>
  <c r="A101" i="27" s="1"/>
  <c r="A102" i="27" s="1"/>
  <c r="A103" i="27" s="1"/>
  <c r="A104" i="27" s="1"/>
  <c r="A105" i="27" s="1"/>
  <c r="A106" i="27" s="1"/>
  <c r="A107" i="27" s="1"/>
  <c r="A108" i="27" s="1"/>
  <c r="A109" i="27" s="1"/>
  <c r="A110" i="27" s="1"/>
  <c r="A111" i="27" s="1"/>
  <c r="A112" i="27" s="1"/>
  <c r="A113" i="27" s="1"/>
  <c r="A114" i="27" s="1"/>
  <c r="A115" i="27" s="1"/>
  <c r="A116" i="27" s="1"/>
  <c r="A117" i="27" s="1"/>
  <c r="A118" i="27" s="1"/>
  <c r="A119" i="27" s="1"/>
  <c r="A120" i="27" s="1"/>
  <c r="A121" i="27" s="1"/>
  <c r="A122" i="27" s="1"/>
  <c r="A123" i="27" s="1"/>
  <c r="A124" i="27" s="1"/>
  <c r="A125" i="27" s="1"/>
  <c r="A126" i="27" s="1"/>
  <c r="A127" i="27" s="1"/>
  <c r="A128" i="27" s="1"/>
  <c r="A129" i="27" s="1"/>
  <c r="A130" i="27" s="1"/>
  <c r="A131" i="27" s="1"/>
  <c r="A132" i="27" s="1"/>
  <c r="A133" i="27" s="1"/>
  <c r="E39" i="38"/>
  <c r="BT899" i="33"/>
  <c r="AX899" i="33"/>
  <c r="S899" i="33"/>
  <c r="AW899" i="33"/>
  <c r="BW899" i="33"/>
  <c r="AA899" i="33"/>
  <c r="BJ899" i="33"/>
  <c r="AF899" i="33"/>
  <c r="BA899" i="33"/>
  <c r="CI899" i="33"/>
  <c r="CN899" i="33"/>
  <c r="X899" i="33"/>
  <c r="AI899" i="33"/>
  <c r="BN899" i="33"/>
  <c r="AS899" i="33"/>
  <c r="CJ899" i="33"/>
  <c r="AM899" i="33"/>
  <c r="CF899" i="33"/>
  <c r="BL899" i="33"/>
  <c r="CK899" i="33"/>
  <c r="BP899" i="33"/>
  <c r="BK899" i="33"/>
  <c r="CL899" i="33"/>
  <c r="CG899" i="33"/>
  <c r="AO899" i="33"/>
  <c r="CP899" i="33"/>
  <c r="CR899" i="33"/>
  <c r="V899" i="33"/>
  <c r="AN899" i="33"/>
  <c r="AB899" i="33"/>
  <c r="AP906" i="33"/>
  <c r="AP905" i="33"/>
  <c r="AP908" i="33"/>
  <c r="AP907" i="33"/>
  <c r="U908" i="33"/>
  <c r="U907" i="33"/>
  <c r="U906" i="33"/>
  <c r="U905" i="33"/>
  <c r="BU899" i="33"/>
  <c r="AG899" i="33"/>
  <c r="AB906" i="33" l="1"/>
  <c r="BO906" i="33"/>
  <c r="AF907" i="33"/>
  <c r="BO905" i="33"/>
  <c r="BO908" i="33"/>
  <c r="AF905" i="33"/>
  <c r="AR906" i="33"/>
  <c r="AQ905" i="33"/>
  <c r="AQ907" i="33"/>
  <c r="AQ908" i="33"/>
  <c r="BX907" i="33"/>
  <c r="E908" i="33"/>
  <c r="E905" i="33"/>
  <c r="BX905" i="33"/>
  <c r="BX908" i="33"/>
  <c r="BB908" i="33"/>
  <c r="F908" i="33"/>
  <c r="F905" i="33"/>
  <c r="BB907" i="33"/>
  <c r="F907" i="33"/>
  <c r="AB905" i="33"/>
  <c r="AA905" i="33"/>
  <c r="C908" i="33"/>
  <c r="J907" i="33"/>
  <c r="AA907" i="33"/>
  <c r="BG907" i="33"/>
  <c r="BM907" i="33"/>
  <c r="BG906" i="33"/>
  <c r="W907" i="33"/>
  <c r="AC906" i="33"/>
  <c r="BM906" i="33"/>
  <c r="C905" i="33"/>
  <c r="AC907" i="33"/>
  <c r="C907" i="33"/>
  <c r="AB908" i="33"/>
  <c r="BB905" i="33"/>
  <c r="BZ905" i="33"/>
  <c r="BZ907" i="33"/>
  <c r="BL908" i="33"/>
  <c r="K907" i="33"/>
  <c r="BL905" i="33"/>
  <c r="H907" i="33"/>
  <c r="P906" i="33"/>
  <c r="BS906" i="33"/>
  <c r="H908" i="33"/>
  <c r="AM906" i="33"/>
  <c r="BM908" i="33"/>
  <c r="AC908" i="33"/>
  <c r="AM908" i="33"/>
  <c r="CD906" i="33"/>
  <c r="BS908" i="33"/>
  <c r="H906" i="33"/>
  <c r="AF908" i="33"/>
  <c r="P905" i="33"/>
  <c r="BL906" i="33"/>
  <c r="AM907" i="33"/>
  <c r="BZ908" i="33"/>
  <c r="K908" i="33"/>
  <c r="CB907" i="33"/>
  <c r="BI906" i="33"/>
  <c r="J906" i="33"/>
  <c r="J908" i="33"/>
  <c r="AN907" i="33"/>
  <c r="BP906" i="33"/>
  <c r="K905" i="33"/>
  <c r="CB905" i="33"/>
  <c r="BD908" i="33"/>
  <c r="AJ905" i="33"/>
  <c r="BD905" i="33"/>
  <c r="AZ907" i="33"/>
  <c r="BP908" i="33"/>
  <c r="CB906" i="33"/>
  <c r="BD906" i="33"/>
  <c r="BS905" i="33"/>
  <c r="AN908" i="33"/>
  <c r="AE906" i="33"/>
  <c r="AJ908" i="33"/>
  <c r="BG905" i="33"/>
  <c r="AN905" i="33"/>
  <c r="AG905" i="33"/>
  <c r="AE905" i="33"/>
  <c r="AO907" i="33"/>
  <c r="W906" i="33"/>
  <c r="BK908" i="33"/>
  <c r="AG907" i="33"/>
  <c r="AG908" i="33"/>
  <c r="AA908" i="33"/>
  <c r="AE907" i="33"/>
  <c r="AO908" i="33"/>
  <c r="W905" i="33"/>
  <c r="S908" i="33"/>
  <c r="AJ907" i="33"/>
  <c r="AZ906" i="33"/>
  <c r="BI908" i="33"/>
  <c r="CD905" i="33"/>
  <c r="N905" i="33"/>
  <c r="AO905" i="33"/>
  <c r="S905" i="33"/>
  <c r="AZ905" i="33"/>
  <c r="BI907" i="33"/>
  <c r="CD908" i="33"/>
  <c r="BP905" i="33"/>
  <c r="N906" i="33"/>
  <c r="P908" i="33"/>
  <c r="S906" i="33"/>
  <c r="L900" i="33"/>
  <c r="P849" i="33" s="1"/>
  <c r="T849" i="33" s="1"/>
  <c r="N908" i="33"/>
  <c r="AR905" i="33"/>
  <c r="AT907" i="33"/>
  <c r="AR907" i="33"/>
  <c r="O906" i="33"/>
  <c r="BJ907" i="33"/>
  <c r="BC908" i="33"/>
  <c r="AS908" i="33"/>
  <c r="BJ905" i="33"/>
  <c r="BJ908" i="33"/>
  <c r="E906" i="33"/>
  <c r="V906" i="33"/>
  <c r="L897" i="33"/>
  <c r="L12" i="33" s="1"/>
  <c r="AT906" i="33"/>
  <c r="BN907" i="33"/>
  <c r="AT908" i="33"/>
  <c r="BC907" i="33"/>
  <c r="O908" i="33"/>
  <c r="AS906" i="33"/>
  <c r="BK906" i="33"/>
  <c r="V905" i="33"/>
  <c r="AX906" i="33"/>
  <c r="V908" i="33"/>
  <c r="AX908" i="33"/>
  <c r="AK908" i="33"/>
  <c r="BN908" i="33"/>
  <c r="AX907" i="33"/>
  <c r="AK905" i="33"/>
  <c r="BN906" i="33"/>
  <c r="BC905" i="33"/>
  <c r="O907" i="33"/>
  <c r="AS907" i="33"/>
  <c r="BK907" i="33"/>
  <c r="L899" i="33"/>
  <c r="L14" i="33" s="1"/>
  <c r="AK907" i="33"/>
  <c r="C31" i="36"/>
  <c r="C30" i="36"/>
  <c r="BF907" i="33"/>
  <c r="BF906" i="33"/>
  <c r="BF908" i="33"/>
  <c r="BF905" i="33"/>
  <c r="BW907" i="33"/>
  <c r="BW905" i="33"/>
  <c r="BW906" i="33"/>
  <c r="BW908" i="33"/>
  <c r="AU907" i="33"/>
  <c r="AU908" i="33"/>
  <c r="AU905" i="33"/>
  <c r="AU906" i="33"/>
  <c r="Y906" i="33"/>
  <c r="Y905" i="33"/>
  <c r="Y907" i="33"/>
  <c r="Y908" i="33"/>
  <c r="BA908" i="33"/>
  <c r="BA907" i="33"/>
  <c r="BA906" i="33"/>
  <c r="BA905" i="33"/>
  <c r="T907" i="33"/>
  <c r="T906" i="33"/>
  <c r="T905" i="33"/>
  <c r="T908" i="33"/>
  <c r="BH907" i="33"/>
  <c r="BH906" i="33"/>
  <c r="BH908" i="33"/>
  <c r="BH905" i="33"/>
  <c r="O899" i="33"/>
  <c r="G906" i="33"/>
  <c r="G907" i="33"/>
  <c r="G905" i="33"/>
  <c r="G908" i="33"/>
  <c r="BV907" i="33"/>
  <c r="BV906" i="33"/>
  <c r="BV905" i="33"/>
  <c r="BV908" i="33"/>
  <c r="I905" i="33"/>
  <c r="I908" i="33"/>
  <c r="I906" i="33"/>
  <c r="I907" i="33"/>
  <c r="AH906" i="33"/>
  <c r="AH905" i="33"/>
  <c r="AH907" i="33"/>
  <c r="AH908" i="33"/>
  <c r="AD908" i="33"/>
  <c r="AD907" i="33"/>
  <c r="AD906" i="33"/>
  <c r="AD905" i="33"/>
  <c r="M899" i="33"/>
  <c r="CA908" i="33"/>
  <c r="CA907" i="33"/>
  <c r="CA906" i="33"/>
  <c r="CA905" i="33"/>
  <c r="BQ907" i="33"/>
  <c r="BQ906" i="33"/>
  <c r="BQ905" i="33"/>
  <c r="BQ908" i="33"/>
  <c r="BT906" i="33"/>
  <c r="BT905" i="33"/>
  <c r="BT908" i="33"/>
  <c r="BT907" i="33"/>
  <c r="AI907" i="33"/>
  <c r="AI908" i="33"/>
  <c r="AI906" i="33"/>
  <c r="AI905" i="33"/>
  <c r="M907" i="33"/>
  <c r="M908" i="33"/>
  <c r="M905" i="33"/>
  <c r="M906" i="33"/>
  <c r="AV906" i="33"/>
  <c r="AV905" i="33"/>
  <c r="AV907" i="33"/>
  <c r="AV908" i="33"/>
  <c r="AY907" i="33"/>
  <c r="AY906" i="33"/>
  <c r="AY905" i="33"/>
  <c r="AY908" i="33"/>
  <c r="L908" i="33"/>
  <c r="L907" i="33"/>
  <c r="L906" i="33"/>
  <c r="L905" i="33"/>
  <c r="A134" i="27"/>
  <c r="CC908" i="33"/>
  <c r="CC906" i="33"/>
  <c r="CC905" i="33"/>
  <c r="CC907" i="33"/>
  <c r="AW908" i="33"/>
  <c r="AW906" i="33"/>
  <c r="AW905" i="33"/>
  <c r="AW907" i="33"/>
  <c r="BY907" i="33"/>
  <c r="BY908" i="33"/>
  <c r="BY906" i="33"/>
  <c r="BY905" i="33"/>
  <c r="D908" i="33"/>
  <c r="D907" i="33"/>
  <c r="D905" i="33"/>
  <c r="D906" i="33"/>
  <c r="Z908" i="33"/>
  <c r="Z905" i="33"/>
  <c r="Z906" i="33"/>
  <c r="Z907" i="33"/>
  <c r="X906" i="33"/>
  <c r="X905" i="33"/>
  <c r="X908" i="33"/>
  <c r="X907" i="33"/>
  <c r="AL907" i="33"/>
  <c r="AL908" i="33"/>
  <c r="AL906" i="33"/>
  <c r="AL905" i="33"/>
  <c r="BE907" i="33"/>
  <c r="BE906" i="33"/>
  <c r="BE905" i="33"/>
  <c r="BE908" i="33"/>
  <c r="R905" i="33"/>
  <c r="R908" i="33"/>
  <c r="R906" i="33"/>
  <c r="R907" i="33"/>
  <c r="BR905" i="33"/>
  <c r="BR908" i="33"/>
  <c r="BR907" i="33"/>
  <c r="BR906" i="33"/>
  <c r="BU906" i="33"/>
  <c r="BU905" i="33"/>
  <c r="BU908" i="33"/>
  <c r="BU907" i="33"/>
  <c r="Q908" i="33"/>
  <c r="Q905" i="33"/>
  <c r="Q906" i="33"/>
  <c r="Q907" i="33"/>
  <c r="A138" i="27"/>
  <c r="A139" i="27" s="1"/>
  <c r="L898" i="33"/>
  <c r="C33" i="36" l="1"/>
  <c r="L15" i="33"/>
  <c r="CE908" i="33"/>
  <c r="BN913" i="33" s="1"/>
  <c r="P846" i="33"/>
  <c r="T846" i="33" s="1"/>
  <c r="P848" i="33"/>
  <c r="T848" i="33" s="1"/>
  <c r="CE906" i="33"/>
  <c r="AC911" i="33" s="1"/>
  <c r="CE905" i="33"/>
  <c r="AS910" i="33" s="1"/>
  <c r="CE907" i="33"/>
  <c r="AH912" i="33" s="1"/>
  <c r="C32" i="36"/>
  <c r="P847" i="33"/>
  <c r="T847" i="33" s="1"/>
  <c r="L13" i="33"/>
  <c r="M897" i="33"/>
  <c r="N913" i="33" l="1"/>
  <c r="AR913" i="33"/>
  <c r="AO913" i="33"/>
  <c r="BZ913" i="33"/>
  <c r="CD913" i="33"/>
  <c r="K913" i="33"/>
  <c r="BS913" i="33"/>
  <c r="AL913" i="33"/>
  <c r="AZ913" i="33"/>
  <c r="AK913" i="33"/>
  <c r="L913" i="33"/>
  <c r="BH913" i="33"/>
  <c r="M913" i="33"/>
  <c r="AS913" i="33"/>
  <c r="BT913" i="33"/>
  <c r="AP913" i="33"/>
  <c r="BO913" i="33"/>
  <c r="AM913" i="33"/>
  <c r="AW913" i="33"/>
  <c r="BK913" i="33"/>
  <c r="E913" i="33"/>
  <c r="Q913" i="33"/>
  <c r="AA913" i="33"/>
  <c r="P913" i="33"/>
  <c r="S913" i="33"/>
  <c r="BD913" i="33"/>
  <c r="I913" i="33"/>
  <c r="BE913" i="33"/>
  <c r="J913" i="33"/>
  <c r="BR913" i="33"/>
  <c r="G913" i="33"/>
  <c r="AU913" i="33"/>
  <c r="B913" i="33"/>
  <c r="AV913" i="33"/>
  <c r="BG913" i="33"/>
  <c r="AF913" i="33"/>
  <c r="AQ913" i="33"/>
  <c r="F913" i="33"/>
  <c r="Y913" i="33"/>
  <c r="AT913" i="33"/>
  <c r="BM913" i="33"/>
  <c r="AB913" i="33"/>
  <c r="BX913" i="33"/>
  <c r="R913" i="33"/>
  <c r="BI913" i="33"/>
  <c r="CB913" i="33"/>
  <c r="CA913" i="33"/>
  <c r="BQ913" i="33"/>
  <c r="BB913" i="33"/>
  <c r="AI913" i="33"/>
  <c r="BU913" i="33"/>
  <c r="BW913" i="33"/>
  <c r="BC913" i="33"/>
  <c r="D913" i="33"/>
  <c r="Z913" i="33"/>
  <c r="AX913" i="33"/>
  <c r="AJ913" i="33"/>
  <c r="H913" i="33"/>
  <c r="AG913" i="33"/>
  <c r="X913" i="33"/>
  <c r="BA913" i="33"/>
  <c r="T913" i="33"/>
  <c r="BL913" i="33"/>
  <c r="U913" i="33"/>
  <c r="V913" i="33"/>
  <c r="O913" i="33"/>
  <c r="CC913" i="33"/>
  <c r="W913" i="33"/>
  <c r="AY913" i="33"/>
  <c r="BJ913" i="33"/>
  <c r="AC913" i="33"/>
  <c r="C913" i="33"/>
  <c r="AD913" i="33"/>
  <c r="AE913" i="33"/>
  <c r="BV913" i="33"/>
  <c r="F911" i="33"/>
  <c r="BR911" i="33"/>
  <c r="AT911" i="33"/>
  <c r="AV911" i="33"/>
  <c r="BD911" i="33"/>
  <c r="AN913" i="33"/>
  <c r="AH913" i="33"/>
  <c r="I911" i="33"/>
  <c r="BO911" i="33"/>
  <c r="W911" i="33"/>
  <c r="Y911" i="33"/>
  <c r="BH911" i="33"/>
  <c r="V846" i="33" a="1"/>
  <c r="V847" i="33" s="1"/>
  <c r="BP913" i="33"/>
  <c r="BF913" i="33"/>
  <c r="AD911" i="33"/>
  <c r="AR911" i="33"/>
  <c r="T911" i="33"/>
  <c r="BY913" i="33"/>
  <c r="BM911" i="33"/>
  <c r="BQ910" i="33"/>
  <c r="AM911" i="33"/>
  <c r="AZ911" i="33"/>
  <c r="AN911" i="33"/>
  <c r="E911" i="33"/>
  <c r="BB911" i="33"/>
  <c r="BJ911" i="33"/>
  <c r="R911" i="33"/>
  <c r="N911" i="33"/>
  <c r="O911" i="33"/>
  <c r="CC911" i="33"/>
  <c r="BT911" i="33"/>
  <c r="AY911" i="33"/>
  <c r="AS911" i="33"/>
  <c r="AE911" i="33"/>
  <c r="BL911" i="33"/>
  <c r="AK911" i="33"/>
  <c r="AG911" i="33"/>
  <c r="AL911" i="33"/>
  <c r="V911" i="33"/>
  <c r="AX911" i="33"/>
  <c r="BW911" i="33"/>
  <c r="BA911" i="33"/>
  <c r="BC911" i="33"/>
  <c r="BE911" i="33"/>
  <c r="AO911" i="33"/>
  <c r="BG911" i="33"/>
  <c r="CD911" i="33"/>
  <c r="BI911" i="33"/>
  <c r="AP912" i="33"/>
  <c r="BZ911" i="33"/>
  <c r="CA911" i="33"/>
  <c r="BK911" i="33"/>
  <c r="AH911" i="33"/>
  <c r="D911" i="33"/>
  <c r="BQ911" i="33"/>
  <c r="AX912" i="33"/>
  <c r="BW912" i="33"/>
  <c r="I912" i="33"/>
  <c r="AF912" i="33"/>
  <c r="AW911" i="33"/>
  <c r="B911" i="33"/>
  <c r="BN911" i="33"/>
  <c r="AP911" i="33"/>
  <c r="BP911" i="33"/>
  <c r="BJ910" i="33"/>
  <c r="AM912" i="33"/>
  <c r="AQ912" i="33"/>
  <c r="BU911" i="33"/>
  <c r="Q911" i="33"/>
  <c r="H911" i="33"/>
  <c r="K911" i="33"/>
  <c r="AI911" i="33"/>
  <c r="BX911" i="33"/>
  <c r="CC910" i="33"/>
  <c r="BI912" i="33"/>
  <c r="O910" i="33"/>
  <c r="BJ912" i="33"/>
  <c r="BF912" i="33"/>
  <c r="S912" i="33"/>
  <c r="BZ912" i="33"/>
  <c r="CB912" i="33"/>
  <c r="CA910" i="33"/>
  <c r="AE912" i="33"/>
  <c r="AT912" i="33"/>
  <c r="CD912" i="33"/>
  <c r="AC912" i="33"/>
  <c r="AU912" i="33"/>
  <c r="BR912" i="33"/>
  <c r="BB912" i="33"/>
  <c r="Z910" i="33"/>
  <c r="BH912" i="33"/>
  <c r="AZ912" i="33"/>
  <c r="J910" i="33"/>
  <c r="BC912" i="33"/>
  <c r="U912" i="33"/>
  <c r="Y912" i="33"/>
  <c r="BK912" i="33"/>
  <c r="BK910" i="33"/>
  <c r="K910" i="33"/>
  <c r="BY912" i="33"/>
  <c r="AD912" i="33"/>
  <c r="AG912" i="33"/>
  <c r="BT912" i="33"/>
  <c r="AT910" i="33"/>
  <c r="BI910" i="33"/>
  <c r="BM912" i="33"/>
  <c r="M912" i="33"/>
  <c r="O912" i="33"/>
  <c r="H912" i="33"/>
  <c r="BN912" i="33"/>
  <c r="R910" i="33"/>
  <c r="AN912" i="33"/>
  <c r="T912" i="33"/>
  <c r="V912" i="33"/>
  <c r="AL912" i="33"/>
  <c r="BE912" i="33"/>
  <c r="CA912" i="33"/>
  <c r="W912" i="33"/>
  <c r="P912" i="33"/>
  <c r="Q912" i="33"/>
  <c r="J912" i="33"/>
  <c r="BV912" i="33"/>
  <c r="AO910" i="33"/>
  <c r="P910" i="33"/>
  <c r="AH910" i="33"/>
  <c r="G912" i="33"/>
  <c r="AB912" i="33"/>
  <c r="BP912" i="33"/>
  <c r="K912" i="33"/>
  <c r="BL912" i="33"/>
  <c r="BO912" i="33"/>
  <c r="N912" i="33"/>
  <c r="AO912" i="33"/>
  <c r="AI912" i="33"/>
  <c r="AA912" i="33"/>
  <c r="R912" i="33"/>
  <c r="AU911" i="33"/>
  <c r="P911" i="33"/>
  <c r="CB911" i="33"/>
  <c r="C911" i="33"/>
  <c r="BF911" i="33"/>
  <c r="L911" i="33"/>
  <c r="M911" i="33"/>
  <c r="BY911" i="33"/>
  <c r="Y910" i="33"/>
  <c r="X910" i="33"/>
  <c r="AA910" i="33"/>
  <c r="BD912" i="33"/>
  <c r="BS912" i="33"/>
  <c r="CC912" i="33"/>
  <c r="AM910" i="33"/>
  <c r="B912" i="33"/>
  <c r="BU912" i="33"/>
  <c r="AK912" i="33"/>
  <c r="C912" i="33"/>
  <c r="BX912" i="33"/>
  <c r="AY912" i="33"/>
  <c r="BQ912" i="33"/>
  <c r="AR912" i="33"/>
  <c r="AJ912" i="33"/>
  <c r="Z912" i="33"/>
  <c r="G911" i="33"/>
  <c r="X911" i="33"/>
  <c r="J911" i="33"/>
  <c r="AA911" i="33"/>
  <c r="BV911" i="33"/>
  <c r="AB911" i="33"/>
  <c r="U911" i="33"/>
  <c r="AG910" i="33"/>
  <c r="AL910" i="33"/>
  <c r="AF910" i="33"/>
  <c r="L910" i="33"/>
  <c r="AV912" i="33"/>
  <c r="B910" i="33"/>
  <c r="D912" i="33"/>
  <c r="AW912" i="33"/>
  <c r="BG912" i="33"/>
  <c r="L912" i="33"/>
  <c r="E912" i="33"/>
  <c r="X912" i="33"/>
  <c r="F912" i="33"/>
  <c r="BA912" i="33"/>
  <c r="AS912" i="33"/>
  <c r="BS911" i="33"/>
  <c r="AF911" i="33"/>
  <c r="Z911" i="33"/>
  <c r="AQ911" i="33"/>
  <c r="S911" i="33"/>
  <c r="AJ911" i="33"/>
  <c r="V910" i="33"/>
  <c r="Q910" i="33"/>
  <c r="CB910" i="33"/>
  <c r="T910" i="33"/>
  <c r="AP910" i="33"/>
  <c r="AI910" i="33"/>
  <c r="AX910" i="33"/>
  <c r="BH910" i="33"/>
  <c r="BY910" i="33"/>
  <c r="W910" i="33"/>
  <c r="F910" i="33"/>
  <c r="G910" i="33"/>
  <c r="I910" i="33"/>
  <c r="AN910" i="33"/>
  <c r="BF910" i="33"/>
  <c r="BO910" i="33"/>
  <c r="BN910" i="33"/>
  <c r="BX910" i="33"/>
  <c r="AD910" i="33"/>
  <c r="AE910" i="33"/>
  <c r="AV910" i="33"/>
  <c r="BV910" i="33"/>
  <c r="D910" i="33"/>
  <c r="E910" i="33"/>
  <c r="BM910" i="33"/>
  <c r="AU910" i="33"/>
  <c r="AW910" i="33"/>
  <c r="BB910" i="33"/>
  <c r="BD910" i="33"/>
  <c r="CD910" i="33"/>
  <c r="AB910" i="33"/>
  <c r="AQ910" i="33"/>
  <c r="M910" i="33"/>
  <c r="N910" i="33"/>
  <c r="BR910" i="33"/>
  <c r="BS910" i="33"/>
  <c r="BU910" i="33"/>
  <c r="BL910" i="33"/>
  <c r="S910" i="33"/>
  <c r="AZ910" i="33"/>
  <c r="BG910" i="33"/>
  <c r="AC910" i="33"/>
  <c r="BE910" i="33"/>
  <c r="BC910" i="33"/>
  <c r="BZ910" i="33"/>
  <c r="H910" i="33"/>
  <c r="BT910" i="33"/>
  <c r="AY910" i="33"/>
  <c r="BP910" i="33"/>
  <c r="BW910" i="33"/>
  <c r="BA910" i="33"/>
  <c r="U910" i="33"/>
  <c r="AJ910" i="33"/>
  <c r="AK910" i="33"/>
  <c r="C910" i="33"/>
  <c r="AR910" i="33"/>
  <c r="F897" i="33"/>
  <c r="E897" i="33"/>
  <c r="D897" i="33"/>
  <c r="V846" i="33" l="1"/>
  <c r="V849" i="33"/>
  <c r="V848" i="33"/>
  <c r="B915" i="33" a="1"/>
  <c r="E915" i="33" s="1"/>
  <c r="R11" i="33" s="1"/>
  <c r="X846" i="33" a="1"/>
  <c r="X849" i="33" s="1"/>
  <c r="C915" i="33" l="1"/>
  <c r="P11" i="33" s="1"/>
  <c r="E916" i="33"/>
  <c r="R12" i="33" s="1"/>
  <c r="B916" i="33"/>
  <c r="O12" i="33" s="1"/>
  <c r="D918" i="33"/>
  <c r="Q14" i="33" s="1"/>
  <c r="B918" i="33"/>
  <c r="O14" i="33" s="1"/>
  <c r="D916" i="33"/>
  <c r="Q12" i="33" s="1"/>
  <c r="E917" i="33"/>
  <c r="R13" i="33" s="1"/>
  <c r="D917" i="33"/>
  <c r="Q13" i="33" s="1"/>
  <c r="B917" i="33"/>
  <c r="O13" i="33" s="1"/>
  <c r="C918" i="33"/>
  <c r="P14" i="33" s="1"/>
  <c r="D915" i="33"/>
  <c r="Q11" i="33" s="1"/>
  <c r="C917" i="33"/>
  <c r="P13" i="33" s="1"/>
  <c r="B915" i="33"/>
  <c r="O11" i="33" s="1"/>
  <c r="C916" i="33"/>
  <c r="P12" i="33" s="1"/>
  <c r="E918" i="33"/>
  <c r="R14" i="33" s="1"/>
  <c r="AA848" i="33"/>
  <c r="AA847" i="33"/>
  <c r="Z847" i="33"/>
  <c r="AA849" i="33"/>
  <c r="Y846" i="33"/>
  <c r="X847" i="33"/>
  <c r="Z848" i="33"/>
  <c r="Z849" i="33"/>
  <c r="X848" i="33"/>
  <c r="X846" i="33"/>
  <c r="AA846" i="33"/>
  <c r="Y849" i="33"/>
  <c r="Z846" i="33"/>
  <c r="Y847" i="33"/>
  <c r="Y848" i="33"/>
  <c r="O17" i="33" l="1" a="1"/>
  <c r="P19" i="33" s="1"/>
  <c r="O20" i="33" l="1"/>
  <c r="Q20" i="33"/>
  <c r="P17" i="33"/>
  <c r="Q18" i="33"/>
  <c r="R19" i="33"/>
  <c r="R18" i="33"/>
  <c r="Q17" i="33"/>
  <c r="O19" i="33"/>
  <c r="Q19" i="33"/>
  <c r="M14" i="33" s="1"/>
  <c r="D5" i="38" s="1"/>
  <c r="E5" i="38" s="1"/>
  <c r="R20" i="33"/>
  <c r="M15" i="33" s="1"/>
  <c r="D6" i="38" s="1"/>
  <c r="G39" i="38" s="1"/>
  <c r="P20" i="33"/>
  <c r="O18" i="33"/>
  <c r="O17" i="33"/>
  <c r="M12" i="33" s="1"/>
  <c r="D5" i="36" s="1"/>
  <c r="E5" i="36" s="1"/>
  <c r="P18" i="33"/>
  <c r="M13" i="33" s="1"/>
  <c r="D6" i="36" s="1"/>
  <c r="E6" i="36" s="1"/>
  <c r="R17" i="33"/>
  <c r="I39" i="38" l="1"/>
  <c r="D4" i="38"/>
  <c r="I37" i="38" s="1"/>
  <c r="E6" i="38"/>
  <c r="D7" i="36"/>
  <c r="E7" i="36" s="1"/>
  <c r="G38" i="38"/>
  <c r="I38" i="38"/>
  <c r="D3" i="38"/>
  <c r="D8" i="36"/>
  <c r="E8" i="36" s="1"/>
  <c r="E4" i="38" l="1"/>
  <c r="G37" i="38"/>
  <c r="I36" i="38"/>
  <c r="E3" i="38"/>
  <c r="G36" i="38"/>
  <c r="B40" i="38" l="1"/>
  <c r="B41" i="38"/>
  <c r="C3" i="39" l="1"/>
  <c r="H25" i="39"/>
</calcChain>
</file>

<file path=xl/sharedStrings.xml><?xml version="1.0" encoding="utf-8"?>
<sst xmlns="http://schemas.openxmlformats.org/spreadsheetml/2006/main" count="3318" uniqueCount="540">
  <si>
    <t>Introduction to the Project and Survey</t>
  </si>
  <si>
    <r>
      <t>In this survey, you will be asked to express your preferences about a new battery-powered chainsaw currently under design. The battery-powered chainsaw is targeted for the average homeowner/consumer needing to do some light-to-medium tree trimming and general wood cutting, just below the level required by professional landscapers and tree trimmers.  If your preference would be influenced by attributes not specified in the survey, assume chainsaw characteristics for chainsaws above handheld tools and below full-size gas-powered tools in terms of size and capability.
You will be asked to focus on four specific attributes of the new chainsaw. System context and details of each attribute are listed below.
Please review the information on this tab/page, then proceed to the Survey tab to complete the survey.</t>
    </r>
    <r>
      <rPr>
        <sz val="10"/>
        <color rgb="FFFF0000"/>
        <rFont val="Arial"/>
        <family val="2"/>
      </rPr>
      <t xml:space="preserve">
NOTE: Please find your Student Number on the "Roster" tab and then enter your number in the Survey Number cell of the "Survey" tab.  This step is necessary to enable the survey. Otherwise you will not be able to complete the survey.</t>
    </r>
  </si>
  <si>
    <t>Some Details About the System</t>
  </si>
  <si>
    <t xml:space="preserve">The C.H.A.I.N.S.A.W. team is aiming to create a balanced battery-powered chainsaw that optimizes performance for as low a price as is viable. The intention is to keep the performance and size below that of a professional-grade chainsaw in the name of lowering price and weight, all to the degree acceptable by the consumer looking for a tool to cut wood around their place of residence ranging from small bush branches to 1' x 1' thick tree branches which may have fallen after a bad storm. Performance will be measured in the time it takes to make a defined standard cut along with the number of cuts the chainsaw is capable of making on a single charge. This tool is not intended to be used for felling (cutting down) mature trees, as the skill required and danger inherent in felling medium-to-large trees calls for a professional to do the work. </t>
  </si>
  <si>
    <t>Assumptions</t>
  </si>
  <si>
    <t>This chainsaw design is intended to be wielded with two hands, rather than a handleld power tool like a cordless drill. Please take this into account when considering the weight of the chainsaw attributes in this survey. Additionally, the price is assumed to include the chainsaw itself and a battery to run the chainsaw, with a battery charging station and additional batteries sold separately. The Number of Cuts and Time of Cut are both derived from cutting a "standard" piece of wood roughly equivalent to a 9cm x 9cm cross-sectional piece of medium hardness wood multiple times. A full cut would slice through the entire cross section of this wood piece, and the Time of Cut is the time it takes to make this "standard" cut, which should be minimized. Number of Cuts is the maximum number of times you can make this cut on one battery charge and should be maximized.</t>
  </si>
  <si>
    <t>Attributes Appearing in the Survey</t>
  </si>
  <si>
    <t>Attribute Name</t>
  </si>
  <si>
    <t>Units</t>
  </si>
  <si>
    <t>Low</t>
  </si>
  <si>
    <t>Medium</t>
  </si>
  <si>
    <t>High</t>
  </si>
  <si>
    <t>Description</t>
  </si>
  <si>
    <t>The price you pay to purchase this chainsaw (expressed in dollars)</t>
  </si>
  <si>
    <t>The number of standard cuts which can be performed in one charge (expressed in number)</t>
  </si>
  <si>
    <t>The weight of this chainsaw with a battery locked and ready for use (expressed in kilograms).
For reference, 3 kg is slightly less than a gallon of milk, while 9 kg is the weight of an average watermelon.</t>
  </si>
  <si>
    <t>The time it takes to make one standard cut (expressed in seconds)</t>
  </si>
  <si>
    <t>Roster with Survey ID Assignments</t>
  </si>
  <si>
    <t>Survey ID#</t>
  </si>
  <si>
    <t>Student Name</t>
  </si>
  <si>
    <t>E-mail</t>
  </si>
  <si>
    <t>Antelo Navarro, Jose Eduardo</t>
  </si>
  <si>
    <t>jose.antelo@gatech.edu</t>
  </si>
  <si>
    <t>Badri, Matab Maher</t>
  </si>
  <si>
    <t>mbadri@gatech.edu</t>
  </si>
  <si>
    <t>Boateng, Edrick Kofi</t>
  </si>
  <si>
    <t>eboateng8@gatech.edu</t>
  </si>
  <si>
    <t>Brookover, Kyle Anthony</t>
  </si>
  <si>
    <t>kbrookover3@gatech.edu</t>
  </si>
  <si>
    <t>Cabrera, Dimitri A</t>
  </si>
  <si>
    <t>dimitri.cabrera@gtri.gatech.edu</t>
  </si>
  <si>
    <t>Callens, Asia</t>
  </si>
  <si>
    <t>acallens3@gatech.edu</t>
  </si>
  <si>
    <t>Campbell, Lauren Arnett</t>
  </si>
  <si>
    <t>lauren.campbell@gatech.edu</t>
  </si>
  <si>
    <t>Drozdzewicz, Peter</t>
  </si>
  <si>
    <t>pdrozdzewicz3@gatech.edu</t>
  </si>
  <si>
    <t>Eagan, Matthew Robert</t>
  </si>
  <si>
    <t>meagan7@gatech.edu</t>
  </si>
  <si>
    <t>England, Tyler Brady</t>
  </si>
  <si>
    <t>tengland32@gatech.edu</t>
  </si>
  <si>
    <t>Fountain, Meagan Elizabeth</t>
  </si>
  <si>
    <t>mfountain7@gatech.edu</t>
  </si>
  <si>
    <t>Frankle, Justin Tyler</t>
  </si>
  <si>
    <t>jfrankle3@gatech.edu</t>
  </si>
  <si>
    <t>Jaiyesimi, Oladapo I</t>
  </si>
  <si>
    <t>ojaiyesimi3@gatech.edu</t>
  </si>
  <si>
    <t>Knecht, Trevor B</t>
  </si>
  <si>
    <t>tknecht3@gatech.edu</t>
  </si>
  <si>
    <t>Lehman, Thomas J</t>
  </si>
  <si>
    <t>thomas.lehman@gtri.gatech.edu</t>
  </si>
  <si>
    <t>Lopez, Kevin</t>
  </si>
  <si>
    <t>klopez61@gatech.edu</t>
  </si>
  <si>
    <t>McGill, Christopher Scott</t>
  </si>
  <si>
    <t>cmcgill32@gatech.edu</t>
  </si>
  <si>
    <t>McShan, Ajeenah</t>
  </si>
  <si>
    <t>amcshan6@gatech.edu</t>
  </si>
  <si>
    <t>Mensah, Bradley Noah</t>
  </si>
  <si>
    <t>bmensah3@gatech.edu</t>
  </si>
  <si>
    <t>Moore, DeLantra</t>
  </si>
  <si>
    <t>dmoore352@gatech.edu</t>
  </si>
  <si>
    <t>Nardone, Tanner Evan</t>
  </si>
  <si>
    <t>tanner.nardone@gtri.gatech.edu</t>
  </si>
  <si>
    <t>Oldach, William John</t>
  </si>
  <si>
    <t>woldach3@gatech.edu</t>
  </si>
  <si>
    <t>Palmer, Andrew Davis</t>
  </si>
  <si>
    <t>apalmer35@gatech.edu</t>
  </si>
  <si>
    <t>Pechsiri, Thida Christine</t>
  </si>
  <si>
    <t>tpechsiri3@gatech.edu</t>
  </si>
  <si>
    <t>Pernosky, Jonathan Paul</t>
  </si>
  <si>
    <t>jpernosky3@gatech.edu</t>
  </si>
  <si>
    <t>Rash, Matthew Hunter</t>
  </si>
  <si>
    <t>mrash3@gatech.edu</t>
  </si>
  <si>
    <t>Rios, Sasha Viola</t>
  </si>
  <si>
    <t>srios7@gatech.edu</t>
  </si>
  <si>
    <t>Rivera, Jayro</t>
  </si>
  <si>
    <t>jrivera316@gatech.edu</t>
  </si>
  <si>
    <t>Robles Pardo, Jaime Gregorio</t>
  </si>
  <si>
    <t>jpardo34@gatech.edu</t>
  </si>
  <si>
    <t>Ross, LeQuay</t>
  </si>
  <si>
    <t>lross4@gatech.edu</t>
  </si>
  <si>
    <t>Roy, Naksha</t>
  </si>
  <si>
    <t>nroy30@gatech.edu</t>
  </si>
  <si>
    <t>Sin, Ezra</t>
  </si>
  <si>
    <t>esin6@gatech.edu</t>
  </si>
  <si>
    <t>Soliven, Kate Clare</t>
  </si>
  <si>
    <t>ksoliven3@gatech.edu</t>
  </si>
  <si>
    <t>Spinney, David M Jr.</t>
  </si>
  <si>
    <t>dspinney6@gatech.edu</t>
  </si>
  <si>
    <t>Stephen, Richard A</t>
  </si>
  <si>
    <t>rstephen6@gatech.edu</t>
  </si>
  <si>
    <t>Szwech, Timothy Joseph</t>
  </si>
  <si>
    <t>tszwech@gatech.edu</t>
  </si>
  <si>
    <t>Tri, Anna Phuong</t>
  </si>
  <si>
    <t>annatri@gatech.edu</t>
  </si>
  <si>
    <t>Valerioti, Meganne Elizabeth</t>
  </si>
  <si>
    <t>mvalerioti3@gatech.edu</t>
  </si>
  <si>
    <t>Vollmer, Jackson Thomas</t>
  </si>
  <si>
    <t>jvollmer7@gatech.edu</t>
  </si>
  <si>
    <t>Wiley, Seth Harrison</t>
  </si>
  <si>
    <t>swiley9@gatech.edu</t>
  </si>
  <si>
    <t>Williams, Brandon Iman</t>
  </si>
  <si>
    <t>bwilliams336@gatech.edu</t>
  </si>
  <si>
    <t>Wonah, Dorothy</t>
  </si>
  <si>
    <t>dwonah3@gatech.edu</t>
  </si>
  <si>
    <t>Yousif, Mohammed N</t>
  </si>
  <si>
    <t>mohammed.yousif@gtri.gatech.edu</t>
  </si>
  <si>
    <t>Survey number:</t>
  </si>
  <si>
    <t>Preference Direction</t>
  </si>
  <si>
    <t>green</t>
  </si>
  <si>
    <t>red</t>
  </si>
  <si>
    <t>less is better</t>
  </si>
  <si>
    <t>more is better</t>
  </si>
  <si>
    <t>Question</t>
  </si>
  <si>
    <t>1</t>
  </si>
  <si>
    <t>Choice (mark with "1")</t>
  </si>
  <si>
    <t>Alt ID</t>
  </si>
  <si>
    <t>dominated?</t>
  </si>
  <si>
    <t>Option 1</t>
  </si>
  <si>
    <t>Option 2</t>
  </si>
  <si>
    <t>Option 3</t>
  </si>
  <si>
    <t>Setup Your Survey</t>
  </si>
  <si>
    <t>Price</t>
  </si>
  <si>
    <t>$</t>
  </si>
  <si>
    <t>Number of Cuts</t>
  </si>
  <si>
    <t>#</t>
  </si>
  <si>
    <t>Weight</t>
  </si>
  <si>
    <t>Kg</t>
  </si>
  <si>
    <t>Time of Cut</t>
  </si>
  <si>
    <t>Sec</t>
  </si>
  <si>
    <t>This Survey</t>
  </si>
  <si>
    <t>Result Aggregation</t>
  </si>
  <si>
    <t>TOTAL</t>
  </si>
  <si>
    <t>Survey 1</t>
  </si>
  <si>
    <t>Survey 2</t>
  </si>
  <si>
    <t>Survey 3</t>
  </si>
  <si>
    <t>Survey 4</t>
  </si>
  <si>
    <t>Survey 5</t>
  </si>
  <si>
    <t>Survey 6</t>
  </si>
  <si>
    <t>Survey 7</t>
  </si>
  <si>
    <t>Survey 8</t>
  </si>
  <si>
    <t>Survey 9</t>
  </si>
  <si>
    <t>Survey 10</t>
  </si>
  <si>
    <t>Survey 11</t>
  </si>
  <si>
    <t>Survey 12</t>
  </si>
  <si>
    <t>Survey 13</t>
  </si>
  <si>
    <t>Survey 14</t>
  </si>
  <si>
    <t>Survey 15</t>
  </si>
  <si>
    <t>Survey 16</t>
  </si>
  <si>
    <t>Survey 17</t>
  </si>
  <si>
    <t>Survey 18</t>
  </si>
  <si>
    <t>Survey 19</t>
  </si>
  <si>
    <t>Survey 20</t>
  </si>
  <si>
    <t>Survey 21</t>
  </si>
  <si>
    <t>Survey 22</t>
  </si>
  <si>
    <t>Survey 23</t>
  </si>
  <si>
    <t>Survey 24</t>
  </si>
  <si>
    <t>Survey 25</t>
  </si>
  <si>
    <t>Survey 26</t>
  </si>
  <si>
    <t>Survey 27</t>
  </si>
  <si>
    <t>Survey 28</t>
  </si>
  <si>
    <t>Survey 29</t>
  </si>
  <si>
    <t>Survey 30</t>
  </si>
  <si>
    <t>Survey 31</t>
  </si>
  <si>
    <t>Survey 32</t>
  </si>
  <si>
    <t>Survey 33</t>
  </si>
  <si>
    <t>Survey 34</t>
  </si>
  <si>
    <t>Survey 35</t>
  </si>
  <si>
    <t>Survey 36</t>
  </si>
  <si>
    <t>Survey 37</t>
  </si>
  <si>
    <t>Survey 38</t>
  </si>
  <si>
    <t>Survey 39</t>
  </si>
  <si>
    <t>Survey 40</t>
  </si>
  <si>
    <t>Survey 41</t>
  </si>
  <si>
    <t>Survey 42</t>
  </si>
  <si>
    <t>Survey 43</t>
  </si>
  <si>
    <t>Survey 44</t>
  </si>
  <si>
    <t>Survey 45</t>
  </si>
  <si>
    <t>Survey 46</t>
  </si>
  <si>
    <t>Survey 47</t>
  </si>
  <si>
    <t>Survey 48</t>
  </si>
  <si>
    <t>Survey 49</t>
  </si>
  <si>
    <t>Survey 50</t>
  </si>
  <si>
    <t>Survey 51</t>
  </si>
  <si>
    <t>Survey 52</t>
  </si>
  <si>
    <t>Survey 53</t>
  </si>
  <si>
    <t>Survey 54</t>
  </si>
  <si>
    <t>Survey 55</t>
  </si>
  <si>
    <t>Survey 56</t>
  </si>
  <si>
    <t>Survey 57</t>
  </si>
  <si>
    <t>Survey 58</t>
  </si>
  <si>
    <t>Survey 59</t>
  </si>
  <si>
    <t>Survey 60</t>
  </si>
  <si>
    <t>Demand Model Results</t>
  </si>
  <si>
    <r>
      <t>b</t>
    </r>
    <r>
      <rPr>
        <i/>
        <vertAlign val="subscript"/>
        <sz val="10"/>
        <color theme="0"/>
        <rFont val="Times New Roman"/>
        <family val="1"/>
      </rPr>
      <t>i</t>
    </r>
  </si>
  <si>
    <r>
      <t>s</t>
    </r>
    <r>
      <rPr>
        <i/>
        <vertAlign val="subscript"/>
        <sz val="10"/>
        <color theme="0"/>
        <rFont val="Times New Roman"/>
        <family val="1"/>
      </rPr>
      <t>i</t>
    </r>
  </si>
  <si>
    <r>
      <t xml:space="preserve"> s</t>
    </r>
    <r>
      <rPr>
        <i/>
        <vertAlign val="subscript"/>
        <sz val="10"/>
        <color theme="0"/>
        <rFont val="Times New Roman"/>
        <family val="1"/>
      </rPr>
      <t xml:space="preserve">i </t>
    </r>
    <r>
      <rPr>
        <b/>
        <sz val="10"/>
        <color theme="0"/>
        <rFont val="Arial"/>
        <family val="2"/>
      </rPr>
      <t>[%]</t>
    </r>
  </si>
  <si>
    <t>Plots of Relative Utility  (with 95% confidence bounds)</t>
  </si>
  <si>
    <t>Data for Relative Utility Plots</t>
  </si>
  <si>
    <t>Attribute</t>
  </si>
  <si>
    <t>min</t>
  </si>
  <si>
    <t>max</t>
  </si>
  <si>
    <t>normalized rel util @ min</t>
  </si>
  <si>
    <t>normalized rel util @ max</t>
  </si>
  <si>
    <t>95% low unc bound @ min</t>
  </si>
  <si>
    <t>95% low unc bound @ max</t>
  </si>
  <si>
    <t>95% up unc bound @ min</t>
  </si>
  <si>
    <t>95% up unc bound @ max</t>
  </si>
  <si>
    <t>p</t>
  </si>
  <si>
    <r>
      <t>x</t>
    </r>
    <r>
      <rPr>
        <b/>
        <i/>
        <vertAlign val="subscript"/>
        <sz val="10"/>
        <color theme="0"/>
        <rFont val="Times New Roman"/>
        <family val="1"/>
      </rPr>
      <t>1</t>
    </r>
  </si>
  <si>
    <r>
      <t>x</t>
    </r>
    <r>
      <rPr>
        <b/>
        <i/>
        <vertAlign val="subscript"/>
        <sz val="10"/>
        <color theme="0"/>
        <rFont val="Times New Roman"/>
        <family val="1"/>
      </rPr>
      <t>2</t>
    </r>
  </si>
  <si>
    <r>
      <t>x</t>
    </r>
    <r>
      <rPr>
        <b/>
        <i/>
        <vertAlign val="subscript"/>
        <sz val="10"/>
        <color theme="0"/>
        <rFont val="Times New Roman"/>
        <family val="1"/>
      </rPr>
      <t>3</t>
    </r>
  </si>
  <si>
    <t>Overall min</t>
  </si>
  <si>
    <t>Overall max</t>
  </si>
  <si>
    <t>The Best-Fit Multinomial Logit Model with Utility Linear in the Attributes</t>
  </si>
  <si>
    <t>Specify the Market Situation</t>
  </si>
  <si>
    <t>Competitor 1</t>
  </si>
  <si>
    <t>Competitor 2</t>
  </si>
  <si>
    <t>Competitor 3</t>
  </si>
  <si>
    <t>Competitor 4</t>
  </si>
  <si>
    <t>Total Market Size</t>
  </si>
  <si>
    <t>customers</t>
  </si>
  <si>
    <t>Provide Inputs for the Demand Prediction</t>
  </si>
  <si>
    <t>Input from ModelCenter</t>
  </si>
  <si>
    <t>fixedCost</t>
  </si>
  <si>
    <t>marginalCost</t>
  </si>
  <si>
    <t>capacity</t>
  </si>
  <si>
    <t>items</t>
  </si>
  <si>
    <t>Demand Prediction Outputs</t>
  </si>
  <si>
    <t>Output to ModelCenter</t>
  </si>
  <si>
    <t>demand</t>
  </si>
  <si>
    <t>price</t>
  </si>
  <si>
    <t>revenue</t>
  </si>
  <si>
    <t>profit</t>
  </si>
  <si>
    <t>Risk Tolerance</t>
  </si>
  <si>
    <t>utility</t>
  </si>
  <si>
    <t>utils</t>
  </si>
  <si>
    <t>Full Factorial Design</t>
  </si>
  <si>
    <t>a1</t>
  </si>
  <si>
    <t>a2</t>
  </si>
  <si>
    <t>a3</t>
  </si>
  <si>
    <t>a4</t>
  </si>
  <si>
    <t>Transpose Version</t>
  </si>
  <si>
    <t>Normalized Inputs -- The survey results</t>
  </si>
  <si>
    <t>index</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</si>
  <si>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</si>
  <si>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</si>
  <si>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</si>
  <si>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</si>
  <si>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</si>
  <si>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</si>
  <si>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</si>
  <si>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</si>
  <si>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</si>
  <si>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</si>
  <si>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</si>
  <si>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</si>
  <si>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</si>
  <si>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</si>
  <si>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</si>
  <si>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</si>
  <si>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</si>
  <si>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</si>
  <si>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</si>
  <si>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</si>
  <si>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</si>
  <si>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</si>
  <si>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</si>
  <si>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</si>
  <si>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</si>
  <si>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</si>
  <si>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</si>
  <si>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</si>
  <si>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</si>
  <si>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</si>
  <si>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</si>
  <si>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</si>
  <si>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</si>
  <si>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</si>
  <si>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</si>
  <si>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</si>
  <si>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</si>
  <si>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</si>
  <si>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</si>
  <si>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</si>
  <si>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</si>
  <si>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</si>
  <si>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</si>
  <si>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</si>
  <si>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</si>
  <si>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</si>
  <si>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</si>
  <si>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</si>
  <si>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</si>
  <si>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</si>
  <si>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</si>
  <si>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</si>
  <si>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</si>
  <si>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</si>
  <si>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</si>
  <si>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</si>
  <si>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</si>
  <si>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</si>
  <si>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</si>
  <si>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</si>
  <si>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</si>
  <si>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</si>
  <si>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</si>
  <si>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</si>
  <si>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</si>
  <si>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</si>
  <si>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</si>
  <si>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</si>
  <si>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</si>
  <si>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</si>
  <si>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</si>
  <si>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</si>
  <si>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</si>
  <si>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</si>
  <si>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</si>
  <si>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</si>
  <si>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</si>
  <si>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</si>
  <si>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</si>
  <si>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</si>
  <si>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Totals</t>
  </si>
  <si>
    <t>Max</t>
  </si>
  <si>
    <t>Min</t>
  </si>
  <si>
    <t>Scaling</t>
  </si>
  <si>
    <t>Offset</t>
  </si>
  <si>
    <r>
      <t>p</t>
    </r>
    <r>
      <rPr>
        <b/>
        <i/>
        <vertAlign val="subscript"/>
        <sz val="10"/>
        <color theme="0"/>
        <rFont val="Times New Roman"/>
        <family val="1"/>
      </rPr>
      <t>j</t>
    </r>
  </si>
  <si>
    <t>SumProduct with n_j</t>
  </si>
  <si>
    <r>
      <t>x</t>
    </r>
    <r>
      <rPr>
        <b/>
        <vertAlign val="subscript"/>
        <sz val="10"/>
        <color theme="0"/>
        <rFont val="Times New Roman"/>
        <family val="1"/>
      </rPr>
      <t>1</t>
    </r>
    <r>
      <rPr>
        <b/>
        <i/>
        <vertAlign val="subscript"/>
        <sz val="10"/>
        <color theme="0"/>
        <rFont val="Times New Roman"/>
        <family val="1"/>
      </rPr>
      <t>j</t>
    </r>
  </si>
  <si>
    <r>
      <t>x</t>
    </r>
    <r>
      <rPr>
        <b/>
        <vertAlign val="subscript"/>
        <sz val="10"/>
        <color theme="0"/>
        <rFont val="Times New Roman"/>
        <family val="1"/>
      </rPr>
      <t>2</t>
    </r>
    <r>
      <rPr>
        <b/>
        <i/>
        <vertAlign val="subscript"/>
        <sz val="10"/>
        <color theme="0"/>
        <rFont val="Times New Roman"/>
        <family val="1"/>
      </rPr>
      <t>j</t>
    </r>
  </si>
  <si>
    <r>
      <t>x</t>
    </r>
    <r>
      <rPr>
        <b/>
        <i/>
        <vertAlign val="subscript"/>
        <sz val="10"/>
        <color theme="0"/>
        <rFont val="Arial"/>
        <family val="2"/>
      </rPr>
      <t>3j</t>
    </r>
  </si>
  <si>
    <r>
      <t>n</t>
    </r>
    <r>
      <rPr>
        <b/>
        <i/>
        <vertAlign val="subscript"/>
        <sz val="10"/>
        <color theme="0"/>
        <rFont val="Times New Roman"/>
        <family val="1"/>
      </rPr>
      <t>j</t>
    </r>
  </si>
  <si>
    <t>Sum</t>
  </si>
  <si>
    <r>
      <t>P</t>
    </r>
    <r>
      <rPr>
        <b/>
        <vertAlign val="subscript"/>
        <sz val="10"/>
        <color theme="0"/>
        <rFont val="Times New Roman"/>
        <family val="1"/>
      </rPr>
      <t>OBS</t>
    </r>
  </si>
  <si>
    <t>Optimization Iterations -- for debugging</t>
  </si>
  <si>
    <t>Optimization Results -- after rescaling</t>
  </si>
  <si>
    <t>Hessian -- scaled</t>
  </si>
  <si>
    <t>iteration</t>
  </si>
  <si>
    <t>beta0</t>
  </si>
  <si>
    <t>beta1</t>
  </si>
  <si>
    <t>beta2</t>
  </si>
  <si>
    <t>beta3</t>
  </si>
  <si>
    <t>lnL</t>
  </si>
  <si>
    <t>alpha</t>
  </si>
  <si>
    <t>NormGradient</t>
  </si>
  <si>
    <t>beta</t>
  </si>
  <si>
    <t>gradient</t>
  </si>
  <si>
    <t>sigma</t>
  </si>
  <si>
    <t>Sigma -- scaled</t>
  </si>
  <si>
    <t>BFGS Optimization of Maximum Likelihood using Analytical Gradients and Bisection Line Search</t>
  </si>
  <si>
    <t>BFGS Iteration</t>
  </si>
  <si>
    <t>inv(B_k)</t>
  </si>
  <si>
    <t>p_k_unnorm</t>
  </si>
  <si>
    <t>p_k</t>
  </si>
  <si>
    <t>grad_k+1</t>
  </si>
  <si>
    <t>s_k</t>
  </si>
  <si>
    <t>y_k</t>
  </si>
  <si>
    <t>Binv*y</t>
  </si>
  <si>
    <t>Inv(B_k+1)</t>
  </si>
  <si>
    <t>v_j</t>
  </si>
  <si>
    <t>LogLikelihood</t>
  </si>
  <si>
    <t>exp(v_j)</t>
  </si>
  <si>
    <t>P_j</t>
  </si>
  <si>
    <t>LineSearch Iteration</t>
  </si>
  <si>
    <t>low</t>
  </si>
  <si>
    <t>high</t>
  </si>
  <si>
    <t>bracket?</t>
  </si>
  <si>
    <t>beta_iter</t>
  </si>
  <si>
    <t>p_k_iter</t>
  </si>
  <si>
    <t xml:space="preserve">gradient </t>
  </si>
  <si>
    <t>derivative</t>
  </si>
  <si>
    <t>ln(likelihood)</t>
  </si>
  <si>
    <t>Hessian Computation for Opimum</t>
  </si>
  <si>
    <t>Pk*xk</t>
  </si>
  <si>
    <t>sums</t>
  </si>
  <si>
    <t>x-xhat</t>
  </si>
  <si>
    <t>Hessian</t>
  </si>
  <si>
    <t>exp(v) competition</t>
  </si>
  <si>
    <t>competitor 1</t>
  </si>
  <si>
    <t>competitor 2</t>
  </si>
  <si>
    <t>competitor 3</t>
  </si>
  <si>
    <t>competitor 4</t>
  </si>
  <si>
    <t>Total exp_vc</t>
  </si>
  <si>
    <t>Solving for max profit using Haley's algorithm and the Lambeth function</t>
  </si>
  <si>
    <t>beta1*xin1+..+beta3+xin3</t>
  </si>
  <si>
    <t>argument for Lambeth function</t>
  </si>
  <si>
    <t>initial guess for W_1</t>
  </si>
  <si>
    <t>guess 1</t>
  </si>
  <si>
    <t>guess 2</t>
  </si>
  <si>
    <t>guess 3</t>
  </si>
  <si>
    <t>guess 4</t>
  </si>
  <si>
    <t>guess 5</t>
  </si>
  <si>
    <t>guess 6</t>
  </si>
  <si>
    <t>guess 7</t>
  </si>
  <si>
    <t>guess 8</t>
  </si>
  <si>
    <t>guess 9</t>
  </si>
  <si>
    <t>guess 10</t>
  </si>
  <si>
    <t>guess 11</t>
  </si>
  <si>
    <t>guess 12</t>
  </si>
  <si>
    <t>guess 13</t>
  </si>
  <si>
    <t>guess 14</t>
  </si>
  <si>
    <t>guess 15</t>
  </si>
  <si>
    <t>guess 16</t>
  </si>
  <si>
    <t>guess 17</t>
  </si>
  <si>
    <t>guess 18</t>
  </si>
  <si>
    <t>guess 19</t>
  </si>
  <si>
    <t>guess 20</t>
  </si>
  <si>
    <t>guess 21</t>
  </si>
  <si>
    <t>guess 22</t>
  </si>
  <si>
    <t>guess 23</t>
  </si>
  <si>
    <t>guess 24</t>
  </si>
  <si>
    <t>guess 25</t>
  </si>
  <si>
    <t>guess 26</t>
  </si>
  <si>
    <t>guess 27</t>
  </si>
  <si>
    <t>guess 28</t>
  </si>
  <si>
    <t>guess 29</t>
  </si>
  <si>
    <t>guess 30</t>
  </si>
  <si>
    <t>guess 31</t>
  </si>
  <si>
    <t>guess 32</t>
  </si>
  <si>
    <t>guess 33</t>
  </si>
  <si>
    <t>guess 34</t>
  </si>
  <si>
    <t>guess 35</t>
  </si>
  <si>
    <t>guess 36</t>
  </si>
  <si>
    <t>guess 37</t>
  </si>
  <si>
    <t>guess 38</t>
  </si>
  <si>
    <t>guess 39</t>
  </si>
  <si>
    <t>guess 40</t>
  </si>
  <si>
    <t>guess 41</t>
  </si>
  <si>
    <t>guess 42</t>
  </si>
  <si>
    <t>guess 43</t>
  </si>
  <si>
    <t>guess 44</t>
  </si>
  <si>
    <t>guess 45</t>
  </si>
  <si>
    <t>guess 46</t>
  </si>
  <si>
    <t>guess 47</t>
  </si>
  <si>
    <t>guess 48</t>
  </si>
  <si>
    <t>guess 49</t>
  </si>
  <si>
    <t>guess 50</t>
  </si>
  <si>
    <t>guess 51</t>
  </si>
  <si>
    <t>guess 52</t>
  </si>
  <si>
    <t>guess 53</t>
  </si>
  <si>
    <t>guess 54</t>
  </si>
  <si>
    <t>guess 55</t>
  </si>
  <si>
    <t>guess 56</t>
  </si>
  <si>
    <t>guess 57</t>
  </si>
  <si>
    <t>guess 58</t>
  </si>
  <si>
    <t>guess 59</t>
  </si>
  <si>
    <t>guess 60</t>
  </si>
  <si>
    <t>guess 61</t>
  </si>
  <si>
    <t>guess 62</t>
  </si>
  <si>
    <t>guess 63</t>
  </si>
  <si>
    <t>guess 64</t>
  </si>
  <si>
    <t>guess 65</t>
  </si>
  <si>
    <t>guess 66</t>
  </si>
  <si>
    <t>guess 67</t>
  </si>
  <si>
    <t>guess 68</t>
  </si>
  <si>
    <t>guess 69</t>
  </si>
  <si>
    <t>guess 70</t>
  </si>
  <si>
    <t>guess 71</t>
  </si>
  <si>
    <t>guess 72</t>
  </si>
  <si>
    <t>guess 73</t>
  </si>
  <si>
    <t>guess 74</t>
  </si>
  <si>
    <t>guess 75</t>
  </si>
  <si>
    <t>guess 76</t>
  </si>
  <si>
    <t>guess 77</t>
  </si>
  <si>
    <t>guess 78</t>
  </si>
  <si>
    <t>guess 79</t>
  </si>
  <si>
    <t>guess 80</t>
  </si>
  <si>
    <t>guess 81</t>
  </si>
  <si>
    <t>guess 82</t>
  </si>
  <si>
    <t>guess 83</t>
  </si>
  <si>
    <t>guess 84</t>
  </si>
  <si>
    <t>guess 85</t>
  </si>
  <si>
    <t>guess 86</t>
  </si>
  <si>
    <t>guess 87</t>
  </si>
  <si>
    <t>guess 88</t>
  </si>
  <si>
    <t>guess 89</t>
  </si>
  <si>
    <t>guess 90</t>
  </si>
  <si>
    <t>guess 91</t>
  </si>
  <si>
    <t>guess 92</t>
  </si>
  <si>
    <t>guess 93</t>
  </si>
  <si>
    <t>guess 94</t>
  </si>
  <si>
    <t>guess 95</t>
  </si>
  <si>
    <t>guess 96</t>
  </si>
  <si>
    <t>guess 97</t>
  </si>
  <si>
    <t>guess 98</t>
  </si>
  <si>
    <t>guess 99</t>
  </si>
  <si>
    <t>guess 100</t>
  </si>
  <si>
    <t>guess 101</t>
  </si>
  <si>
    <t>guess 102</t>
  </si>
  <si>
    <t>guess 103</t>
  </si>
  <si>
    <t>guess 104</t>
  </si>
  <si>
    <t>guess 105</t>
  </si>
  <si>
    <t>guess 106</t>
  </si>
  <si>
    <t>guess 107</t>
  </si>
  <si>
    <t>guess 108</t>
  </si>
  <si>
    <t>guess 109</t>
  </si>
  <si>
    <t>guess 110</t>
  </si>
  <si>
    <t>guess 111</t>
  </si>
  <si>
    <t>guess 112</t>
  </si>
  <si>
    <t>guess 113</t>
  </si>
  <si>
    <t>guess 114</t>
  </si>
  <si>
    <t>guess 115</t>
  </si>
  <si>
    <t>guess 116</t>
  </si>
  <si>
    <t>guess 117</t>
  </si>
  <si>
    <t>guess 118</t>
  </si>
  <si>
    <t>guess 119</t>
  </si>
  <si>
    <t>guess 120</t>
  </si>
  <si>
    <t>guess 121</t>
  </si>
  <si>
    <t>guess 122 — should have definitely converged at this point</t>
  </si>
  <si>
    <t>price assuming capacity constraint is NOT active</t>
  </si>
  <si>
    <t>Solving for price to meet capacity constraint</t>
  </si>
  <si>
    <t>price assuming capacity constraint is active (cap at min of zero)</t>
  </si>
  <si>
    <t>Random numbers (These numbers are static -- to replace them, paste here by value from the table on the next tab "RandomNumbersToCopyFrom")</t>
  </si>
  <si>
    <t>Student ID</t>
  </si>
  <si>
    <t>Option</t>
  </si>
  <si>
    <t>Validity test</t>
  </si>
  <si>
    <t>Random numbers (adjusted to avoid duplicates in a question)</t>
  </si>
  <si>
    <t>upb=</t>
  </si>
  <si>
    <t>DO NOT USE THIS TABLE DIRECTLY</t>
  </si>
  <si>
    <t>Random numbers (Paste these by value from the table below this one)</t>
  </si>
  <si>
    <t>min profit</t>
  </si>
  <si>
    <t>max profit</t>
  </si>
  <si>
    <t>Profit</t>
  </si>
  <si>
    <t>Competitor Case</t>
  </si>
  <si>
    <t>median profit</t>
  </si>
  <si>
    <t>Certainty Equivalent</t>
  </si>
  <si>
    <t>R</t>
  </si>
  <si>
    <t>Exponential Utility Function Calculator</t>
  </si>
  <si>
    <t>Input Parameters</t>
  </si>
  <si>
    <t>Low Value of Pay-Off</t>
  </si>
  <si>
    <t>Certainty Equivalent for 50-50 Gamble</t>
  </si>
  <si>
    <t>High Value of Pay-off</t>
  </si>
  <si>
    <t>Utility Function</t>
  </si>
  <si>
    <t>Equality Condition for Utility Functions</t>
  </si>
  <si>
    <t>Payoff</t>
  </si>
  <si>
    <t>Utility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</si>
</sst>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164" formatCode="0.0000E+00"/>
    <numFmt numFmtId="165" formatCode="0.000%"/>
    <numFmt numFmtId="166" formatCode="0.000"/>
    <numFmt numFmtId="167" formatCode="0.00000000"/>
    <numFmt numFmtId="168" formatCode="0.0000000000000000000000"/>
  </numFmts>
  <fonts count="29" x14ac:knownFonts="1">
    <font>
      <sz val="10"/>
      <name val="Arial"/>
    </font>
    <font>
      <sz val="10"/>
      <name val="Arial"/>
      <family val="2"/>
    </font>
    <font>
      <b/>
      <sz val="10"/>
      <name val="Arial"/>
      <family val="2"/>
    </font>
    <font>
      <b/>
      <sz val="10"/>
      <color theme="0"/>
      <name val="Arial"/>
      <family val="2"/>
    </font>
    <font>
      <sz val="10"/>
      <color theme="1"/>
      <name val="Arial"/>
      <family val="2"/>
    </font>
    <font>
      <sz val="24"/>
      <color theme="0"/>
      <name val="Arial"/>
      <family val="2"/>
    </font>
    <font>
      <b/>
      <sz val="16"/>
      <color theme="0"/>
      <name val="Arial"/>
      <family val="2"/>
    </font>
    <font>
      <sz val="15"/>
      <name val="Arial"/>
      <family val="2"/>
    </font>
    <font>
      <sz val="16"/>
      <name val="Arial"/>
      <family val="2"/>
    </font>
    <font>
      <sz val="14"/>
      <name val="Arial"/>
      <family val="2"/>
    </font>
    <font>
      <b/>
      <sz val="14"/>
      <color theme="0"/>
      <name val="Arial"/>
      <family val="2"/>
    </font>
    <font>
      <sz val="10"/>
      <name val="Arial"/>
      <family val="2"/>
    </font>
    <font>
      <b/>
      <sz val="12"/>
      <color theme="0"/>
      <name val="Arial"/>
      <family val="2"/>
    </font>
    <font>
      <b/>
      <vertAlign val="subscript"/>
      <sz val="10"/>
      <color theme="0"/>
      <name val="Times New Roman"/>
      <family val="1"/>
    </font>
    <font>
      <b/>
      <i/>
      <vertAlign val="subscript"/>
      <sz val="10"/>
      <color theme="0"/>
      <name val="Times New Roman"/>
      <family val="1"/>
    </font>
    <font>
      <b/>
      <i/>
      <vertAlign val="subscript"/>
      <sz val="10"/>
      <color theme="0"/>
      <name val="Arial"/>
      <family val="2"/>
    </font>
    <font>
      <b/>
      <sz val="10"/>
      <color theme="0"/>
      <name val="Symbol"/>
      <family val="1"/>
      <charset val="2"/>
    </font>
    <font>
      <i/>
      <vertAlign val="subscript"/>
      <sz val="10"/>
      <color theme="0"/>
      <name val="Times New Roman"/>
      <family val="1"/>
    </font>
    <font>
      <b/>
      <i/>
      <sz val="10"/>
      <color theme="0"/>
      <name val="Times New Roman"/>
      <family val="1"/>
    </font>
    <font>
      <sz val="10"/>
      <color theme="0"/>
      <name val="Arial"/>
      <family val="2"/>
    </font>
    <font>
      <sz val="10"/>
      <color rgb="FFFF0000"/>
      <name val="Arial"/>
      <family val="2"/>
    </font>
    <font>
      <b/>
      <sz val="16"/>
      <color theme="1"/>
      <name val="Arial"/>
      <family val="2"/>
    </font>
    <font>
      <b/>
      <sz val="10"/>
      <color theme="1"/>
      <name val="Arial"/>
      <family val="2"/>
    </font>
    <font>
      <sz val="12"/>
      <color theme="1"/>
      <name val="Calibri"/>
      <family val="2"/>
      <scheme val="minor"/>
    </font>
    <font>
      <sz val="10"/>
      <color rgb="FF000000"/>
      <name val="Arial"/>
      <family val="2"/>
    </font>
    <font>
      <sz val="12"/>
      <color rgb="FF000000"/>
      <name val="Calibri"/>
      <family val="2"/>
    </font>
    <font>
      <b/>
      <sz val="10"/>
      <color rgb="FF000000"/>
      <name val="Arial"/>
      <family val="2"/>
    </font>
    <font>
      <b/>
      <sz val="12"/>
      <color rgb="FF000000"/>
      <name val="Calibri"/>
      <family val="2"/>
    </font>
    <font>
      <b/>
      <sz val="11"/>
      <color theme="1"/>
      <name val="Calibri"/>
      <family val="2"/>
      <scheme val="minor"/>
    </font>
  </fonts>
  <fills count="41">
    <fill>
      <patternFill patternType="none"/>
    </fill>
    <fill>
      <patternFill patternType="gray125"/>
    </fill>
    <fill>
      <patternFill patternType="solid">
        <fgColor theme="1"/>
        <bgColor indexed="64"/>
      </patternFill>
    </fill>
    <fill>
      <patternFill patternType="solid">
        <fgColor theme="7" tint="0.59999389629810485"/>
        <bgColor theme="7" tint="0.59999389629810485"/>
      </patternFill>
    </fill>
    <fill>
      <patternFill patternType="solid">
        <fgColor theme="7" tint="0.79998168889431442"/>
        <bgColor theme="7" tint="0.79998168889431442"/>
      </patternFill>
    </fill>
    <fill>
      <patternFill patternType="solid">
        <fgColor theme="4" tint="0.59999389629810485"/>
        <bgColor theme="4" tint="0.59999389629810485"/>
      </patternFill>
    </fill>
    <fill>
      <patternFill patternType="solid">
        <fgColor theme="4"/>
        <bgColor theme="4" tint="0.59999389629810485"/>
      </patternFill>
    </fill>
    <fill>
      <patternFill patternType="solid">
        <fgColor theme="4"/>
        <bgColor theme="4" tint="0.79998168889431442"/>
      </patternFill>
    </fill>
    <fill>
      <patternFill patternType="solid">
        <fgColor theme="4"/>
        <bgColor theme="4"/>
      </patternFill>
    </fill>
    <fill>
      <patternFill patternType="solid">
        <fgColor theme="4"/>
        <bgColor indexed="64"/>
      </patternFill>
    </fill>
    <fill>
      <patternFill patternType="solid">
        <fgColor theme="6"/>
        <bgColor indexed="64"/>
      </patternFill>
    </fill>
    <fill>
      <patternFill patternType="solid">
        <fgColor theme="4" tint="0.79998168889431442"/>
        <bgColor theme="4" tint="0.79998168889431442"/>
      </patternFill>
    </fill>
    <fill>
      <patternFill patternType="solid">
        <fgColor theme="6"/>
        <bgColor theme="5"/>
      </patternFill>
    </fill>
    <fill>
      <patternFill patternType="solid">
        <fgColor theme="5" tint="0.79998168889431442"/>
        <bgColor theme="5" tint="0.79998168889431442"/>
      </patternFill>
    </fill>
    <fill>
      <patternFill patternType="solid">
        <fgColor theme="5"/>
        <bgColor theme="5"/>
      </patternFill>
    </fill>
    <fill>
      <patternFill patternType="solid">
        <fgColor theme="5" tint="0.59999389629810485"/>
        <bgColor theme="5" tint="0.59999389629810485"/>
      </patternFill>
    </fill>
    <fill>
      <patternFill patternType="solid">
        <fgColor theme="7" tint="-0.249977111117893"/>
        <bgColor indexed="64"/>
      </patternFill>
    </fill>
    <fill>
      <patternFill patternType="solid">
        <fgColor theme="5"/>
        <bgColor indexed="64"/>
      </patternFill>
    </fill>
    <fill>
      <patternFill patternType="solid">
        <fgColor rgb="FFFF0000"/>
        <bgColor indexed="64"/>
      </patternFill>
    </fill>
    <fill>
      <patternFill patternType="solid">
        <fgColor theme="6"/>
        <bgColor theme="6"/>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theme="1"/>
        <bgColor theme="1"/>
      </patternFill>
    </fill>
    <fill>
      <patternFill patternType="solid">
        <fgColor theme="0" tint="-0.14999847407452621"/>
        <bgColor theme="0" tint="-0.14999847407452621"/>
      </patternFill>
    </fill>
    <fill>
      <patternFill patternType="solid">
        <fgColor theme="4"/>
        <bgColor theme="5"/>
      </patternFill>
    </fill>
    <fill>
      <patternFill patternType="solid">
        <fgColor theme="7"/>
        <bgColor theme="7"/>
      </patternFill>
    </fill>
    <fill>
      <patternFill patternType="solid">
        <fgColor theme="0" tint="-0.34998626667073579"/>
        <bgColor theme="0" tint="-0.34998626667073579"/>
      </patternFill>
    </fill>
    <fill>
      <patternFill patternType="solid">
        <fgColor theme="6" tint="-0.249977111117893"/>
        <bgColor theme="5"/>
      </patternFill>
    </fill>
    <fill>
      <patternFill patternType="solid">
        <fgColor theme="7"/>
        <bgColor theme="5"/>
      </patternFill>
    </fill>
    <fill>
      <patternFill patternType="solid">
        <fgColor theme="4" tint="0.59999389629810485"/>
        <bgColor indexed="64"/>
      </patternFill>
    </fill>
    <fill>
      <patternFill patternType="solid">
        <fgColor theme="4" tint="0.59999389629810485"/>
        <bgColor theme="4" tint="0.79998168889431442"/>
      </patternFill>
    </fill>
    <fill>
      <patternFill patternType="solid">
        <fgColor rgb="FFFFFF00"/>
        <bgColor theme="4" tint="0.59999389629810485"/>
      </patternFill>
    </fill>
    <fill>
      <patternFill patternType="solid">
        <fgColor rgb="FFD8E4BC"/>
        <bgColor rgb="FFD8E4BC"/>
      </patternFill>
    </fill>
    <fill>
      <patternFill patternType="solid">
        <fgColor rgb="FFEBF1DE"/>
        <bgColor rgb="FFEBF1DE"/>
      </patternFill>
    </fill>
    <fill>
      <patternFill patternType="solid">
        <fgColor rgb="FFCCC0DA"/>
        <bgColor rgb="FFCCC0DA"/>
      </patternFill>
    </fill>
    <fill>
      <patternFill patternType="solid">
        <fgColor rgb="FFE4DFEC"/>
        <bgColor rgb="FFE4DFEC"/>
      </patternFill>
    </fill>
    <fill>
      <patternFill patternType="solid">
        <fgColor theme="7" tint="0.59999389629810485"/>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9" tint="0.79998168889431442"/>
        <bgColor indexed="64"/>
      </patternFill>
    </fill>
  </fills>
  <borders count="36">
    <border>
      <left/>
      <right/>
      <top/>
      <bottom/>
      <diagonal/>
    </border>
    <border>
      <left/>
      <right/>
      <top style="thin">
        <color indexed="64"/>
      </top>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theme="0"/>
      </left>
      <right/>
      <top style="thin">
        <color theme="0"/>
      </top>
      <bottom/>
      <diagonal/>
    </border>
    <border>
      <left/>
      <right style="thin">
        <color theme="0"/>
      </right>
      <top style="thin">
        <color theme="0"/>
      </top>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style="thick">
        <color theme="0"/>
      </bottom>
      <diagonal/>
    </border>
    <border>
      <left style="thin">
        <color theme="0"/>
      </left>
      <right style="thin">
        <color theme="0"/>
      </right>
      <top/>
      <bottom style="thick">
        <color theme="0"/>
      </bottom>
      <diagonal/>
    </border>
    <border>
      <left/>
      <right style="thin">
        <color theme="0"/>
      </right>
      <top/>
      <bottom style="thick">
        <color theme="0"/>
      </bottom>
      <diagonal/>
    </border>
    <border>
      <left style="thin">
        <color theme="0"/>
      </left>
      <right style="thin">
        <color theme="0"/>
      </right>
      <top style="thin">
        <color theme="0"/>
      </top>
      <bottom/>
      <diagonal/>
    </border>
    <border>
      <left style="thin">
        <color theme="4" tint="0.39997558519241921"/>
      </left>
      <right/>
      <top style="thin">
        <color theme="4" tint="0.39997558519241921"/>
      </top>
      <bottom style="thin">
        <color theme="4" tint="0.39997558519241921"/>
      </bottom>
      <diagonal/>
    </border>
    <border>
      <left style="thin">
        <color theme="0"/>
      </left>
      <right/>
      <top style="thick">
        <color theme="0"/>
      </top>
      <bottom/>
      <diagonal/>
    </border>
    <border>
      <left style="thin">
        <color theme="1"/>
      </left>
      <right style="thin">
        <color theme="1"/>
      </right>
      <top style="thin">
        <color theme="1"/>
      </top>
      <bottom style="medium">
        <color theme="1"/>
      </bottom>
      <diagonal/>
    </border>
    <border>
      <left/>
      <right/>
      <top/>
      <bottom style="thick">
        <color theme="0"/>
      </bottom>
      <diagonal/>
    </border>
    <border>
      <left/>
      <right/>
      <top style="thick">
        <color theme="0"/>
      </top>
      <bottom/>
      <diagonal/>
    </border>
    <border>
      <left/>
      <right/>
      <top style="thin">
        <color theme="0"/>
      </top>
      <bottom/>
      <diagonal/>
    </border>
    <border>
      <left/>
      <right style="thin">
        <color theme="0"/>
      </right>
      <top style="thin">
        <color theme="0"/>
      </top>
      <bottom style="thick">
        <color theme="0"/>
      </bottom>
      <diagonal/>
    </border>
    <border>
      <left/>
      <right style="thin">
        <color theme="0"/>
      </right>
      <top style="thin">
        <color indexed="64"/>
      </top>
      <bottom style="thin">
        <color theme="0"/>
      </bottom>
      <diagonal/>
    </border>
    <border>
      <left style="thin">
        <color theme="1"/>
      </left>
      <right/>
      <top style="medium">
        <color theme="1"/>
      </top>
      <bottom/>
      <diagonal/>
    </border>
    <border>
      <left style="thin">
        <color theme="1"/>
      </left>
      <right style="thin">
        <color theme="1"/>
      </right>
      <top style="medium">
        <color theme="1"/>
      </top>
      <bottom/>
      <diagonal/>
    </border>
    <border>
      <left style="thin">
        <color theme="1"/>
      </left>
      <right/>
      <top style="thin">
        <color theme="1"/>
      </top>
      <bottom/>
      <diagonal/>
    </border>
    <border>
      <left style="thin">
        <color theme="1"/>
      </left>
      <right style="thin">
        <color theme="1"/>
      </right>
      <top style="thin">
        <color theme="1"/>
      </top>
      <bottom/>
      <diagonal/>
    </border>
    <border>
      <left style="thin">
        <color theme="1"/>
      </left>
      <right/>
      <top style="thin">
        <color theme="1"/>
      </top>
      <bottom style="medium">
        <color theme="1"/>
      </bottom>
      <diagonal/>
    </border>
    <border>
      <left style="thin">
        <color theme="0"/>
      </left>
      <right/>
      <top style="thick">
        <color theme="0"/>
      </top>
      <bottom style="thin">
        <color theme="0"/>
      </bottom>
      <diagonal/>
    </border>
    <border>
      <left/>
      <right style="thin">
        <color theme="0"/>
      </right>
      <top/>
      <bottom/>
      <diagonal/>
    </border>
    <border>
      <left/>
      <right style="thin">
        <color rgb="FFFFFFFF"/>
      </right>
      <top style="thin">
        <color rgb="FFFFFFFF"/>
      </top>
      <bottom style="thin">
        <color rgb="FFFFFFFF"/>
      </bottom>
      <diagonal/>
    </border>
    <border>
      <left/>
      <right style="thin">
        <color rgb="FFFFFFFF"/>
      </right>
      <top/>
      <bottom style="thin">
        <color rgb="FFFFFFFF"/>
      </bottom>
      <diagonal/>
    </border>
    <border>
      <left style="thick">
        <color rgb="FF8064A2"/>
      </left>
      <right/>
      <top style="thick">
        <color rgb="FF8064A2"/>
      </top>
      <bottom style="thick">
        <color rgb="FF8064A2"/>
      </bottom>
      <diagonal/>
    </border>
    <border>
      <left/>
      <right/>
      <top style="thick">
        <color rgb="FF8064A2"/>
      </top>
      <bottom style="thick">
        <color rgb="FF8064A2"/>
      </bottom>
      <diagonal/>
    </border>
    <border>
      <left/>
      <right style="thick">
        <color rgb="FF8064A2"/>
      </right>
      <top style="thick">
        <color rgb="FF8064A2"/>
      </top>
      <bottom style="thick">
        <color rgb="FF8064A2"/>
      </bottom>
      <diagonal/>
    </border>
    <border>
      <left style="thin">
        <color rgb="FFFFFFFF"/>
      </left>
      <right/>
      <top style="thin">
        <color rgb="FFFFFFFF"/>
      </top>
      <bottom style="thin">
        <color rgb="FFFFFFFF"/>
      </bottom>
      <diagonal/>
    </border>
    <border>
      <left style="thin">
        <color rgb="FFFFFFFF"/>
      </left>
      <right/>
      <top/>
      <bottom style="thin">
        <color rgb="FFFFFFFF"/>
      </bottom>
      <diagonal/>
    </border>
    <border>
      <left style="thin">
        <color rgb="FFFFFFFF"/>
      </left>
      <right style="thin">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s>
  <cellStyleXfs count="6">
    <xf numFmtId="0" fontId="0" fillId="0" borderId="0"/>
    <xf numFmtId="0" fontId="1" fillId="0" borderId="0"/>
    <xf numFmtId="44"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0" fontId="23" fillId="0" borderId="0"/>
  </cellStyleXfs>
  <cellXfs count="233">
    <xf numFmtId="0" fontId="0" fillId="0" borderId="0" xfId="0"/>
    <xf numFmtId="0" fontId="1" fillId="0" borderId="0" xfId="1" applyAlignment="1">
      <alignment horizontal="center"/>
    </xf>
    <xf numFmtId="0" fontId="2" fillId="0" borderId="0" xfId="0" applyFont="1"/>
    <xf numFmtId="0" fontId="1" fillId="0" borderId="0" xfId="0" applyFont="1"/>
    <xf numFmtId="0" fontId="1" fillId="0" borderId="0" xfId="1" applyAlignment="1">
      <alignment wrapText="1"/>
    </xf>
    <xf numFmtId="0" fontId="5" fillId="0" borderId="0" xfId="1" applyFont="1" applyAlignment="1">
      <alignment wrapText="1"/>
    </xf>
    <xf numFmtId="0" fontId="1" fillId="0" borderId="0" xfId="1" applyAlignment="1">
      <alignment horizontal="center" wrapText="1"/>
    </xf>
    <xf numFmtId="0" fontId="4" fillId="5" borderId="2" xfId="1" applyFont="1" applyFill="1" applyBorder="1" applyAlignment="1">
      <alignment horizontal="center" vertical="top" wrapText="1"/>
    </xf>
    <xf numFmtId="0" fontId="3" fillId="6" borderId="5" xfId="1" applyFont="1" applyFill="1" applyBorder="1" applyAlignment="1">
      <alignment horizontal="center" vertical="top" wrapText="1"/>
    </xf>
    <xf numFmtId="0" fontId="3" fillId="7" borderId="7" xfId="1" applyFont="1" applyFill="1" applyBorder="1" applyAlignment="1">
      <alignment horizontal="center" vertical="top" wrapText="1"/>
    </xf>
    <xf numFmtId="0" fontId="3" fillId="6" borderId="7" xfId="1" applyFont="1" applyFill="1" applyBorder="1" applyAlignment="1">
      <alignment horizontal="center" vertical="top" wrapText="1"/>
    </xf>
    <xf numFmtId="0" fontId="3" fillId="8" borderId="8" xfId="1" applyFont="1" applyFill="1" applyBorder="1" applyAlignment="1">
      <alignment horizontal="center" vertical="top" wrapText="1"/>
    </xf>
    <xf numFmtId="0" fontId="3" fillId="8" borderId="9" xfId="1" applyFont="1" applyFill="1" applyBorder="1" applyAlignment="1">
      <alignment horizontal="center" vertical="top" wrapText="1"/>
    </xf>
    <xf numFmtId="0" fontId="6" fillId="8" borderId="10" xfId="1" applyFont="1" applyFill="1" applyBorder="1" applyAlignment="1">
      <alignment horizontal="center" vertical="top" wrapText="1"/>
    </xf>
    <xf numFmtId="0" fontId="6" fillId="9" borderId="0" xfId="1" applyFont="1" applyFill="1" applyAlignment="1">
      <alignment horizontal="center" wrapText="1"/>
    </xf>
    <xf numFmtId="0" fontId="1" fillId="0" borderId="0" xfId="1" applyAlignment="1">
      <alignment vertical="center" wrapText="1"/>
    </xf>
    <xf numFmtId="0" fontId="5" fillId="0" borderId="0" xfId="1" applyFont="1" applyAlignment="1">
      <alignment vertical="center" wrapText="1"/>
    </xf>
    <xf numFmtId="0" fontId="8" fillId="0" borderId="0" xfId="1" applyFont="1" applyAlignment="1">
      <alignment vertical="center" wrapText="1"/>
    </xf>
    <xf numFmtId="0" fontId="1" fillId="0" borderId="0" xfId="1"/>
    <xf numFmtId="0" fontId="1" fillId="0" borderId="0" xfId="1" applyAlignment="1">
      <alignment horizontal="center" vertical="top"/>
    </xf>
    <xf numFmtId="0" fontId="3" fillId="2" borderId="0" xfId="1" applyFont="1" applyFill="1" applyAlignment="1">
      <alignment horizontal="center" vertical="top"/>
    </xf>
    <xf numFmtId="0" fontId="1" fillId="0" borderId="0" xfId="1" applyAlignment="1">
      <alignment horizontal="left" vertical="top"/>
    </xf>
    <xf numFmtId="0" fontId="9" fillId="0" borderId="0" xfId="1" applyFont="1" applyAlignment="1">
      <alignment horizontal="center" vertical="top"/>
    </xf>
    <xf numFmtId="0" fontId="9" fillId="0" borderId="0" xfId="1" applyFont="1" applyAlignment="1">
      <alignment horizontal="center"/>
    </xf>
    <xf numFmtId="0" fontId="9" fillId="0" borderId="0" xfId="1" applyFont="1"/>
    <xf numFmtId="0" fontId="1" fillId="0" borderId="0" xfId="1" applyAlignment="1">
      <alignment vertical="top"/>
    </xf>
    <xf numFmtId="0" fontId="2" fillId="0" borderId="0" xfId="1" applyFont="1"/>
    <xf numFmtId="44" fontId="0" fillId="0" borderId="0" xfId="2" applyFont="1"/>
    <xf numFmtId="0" fontId="0" fillId="0" borderId="0" xfId="2" applyNumberFormat="1" applyFont="1"/>
    <xf numFmtId="11" fontId="0" fillId="0" borderId="0" xfId="0" applyNumberFormat="1"/>
    <xf numFmtId="0" fontId="1" fillId="18" borderId="0" xfId="0" applyFont="1" applyFill="1"/>
    <xf numFmtId="0" fontId="0" fillId="18" borderId="0" xfId="0" applyFill="1"/>
    <xf numFmtId="0" fontId="4" fillId="20" borderId="7" xfId="0" applyFont="1" applyFill="1" applyBorder="1"/>
    <xf numFmtId="0" fontId="4" fillId="21" borderId="7" xfId="0" applyFont="1" applyFill="1" applyBorder="1"/>
    <xf numFmtId="0" fontId="4" fillId="21" borderId="5" xfId="0" applyFont="1" applyFill="1" applyBorder="1"/>
    <xf numFmtId="0" fontId="4" fillId="0" borderId="12" xfId="0" applyFont="1" applyBorder="1"/>
    <xf numFmtId="0" fontId="4" fillId="11" borderId="12" xfId="0" applyFont="1" applyFill="1" applyBorder="1"/>
    <xf numFmtId="0" fontId="3" fillId="8" borderId="12" xfId="0" applyFont="1" applyFill="1" applyBorder="1" applyAlignment="1">
      <alignment horizontal="center" vertical="top"/>
    </xf>
    <xf numFmtId="0" fontId="0" fillId="0" borderId="0" xfId="0" applyAlignment="1">
      <alignment vertical="center"/>
    </xf>
    <xf numFmtId="0" fontId="3" fillId="19" borderId="10" xfId="0" applyFont="1" applyFill="1" applyBorder="1" applyAlignment="1">
      <alignment horizontal="center" vertical="top"/>
    </xf>
    <xf numFmtId="0" fontId="6" fillId="9" borderId="0" xfId="0" applyFont="1" applyFill="1" applyAlignment="1">
      <alignment vertical="center"/>
    </xf>
    <xf numFmtId="0" fontId="4" fillId="5" borderId="4" xfId="0" applyFont="1" applyFill="1" applyBorder="1"/>
    <xf numFmtId="0" fontId="4" fillId="21" borderId="4" xfId="0" applyFont="1" applyFill="1" applyBorder="1"/>
    <xf numFmtId="0" fontId="0" fillId="0" borderId="0" xfId="0" applyAlignment="1">
      <alignment horizontal="center"/>
    </xf>
    <xf numFmtId="9" fontId="0" fillId="0" borderId="0" xfId="4" applyFont="1" applyAlignment="1">
      <alignment horizontal="center"/>
    </xf>
    <xf numFmtId="0" fontId="3" fillId="19" borderId="0" xfId="0" applyFont="1" applyFill="1" applyAlignment="1">
      <alignment horizontal="center" vertical="top"/>
    </xf>
    <xf numFmtId="0" fontId="4" fillId="20" borderId="7" xfId="0" applyFont="1" applyFill="1" applyBorder="1" applyAlignment="1">
      <alignment horizontal="center"/>
    </xf>
    <xf numFmtId="0" fontId="4" fillId="21" borderId="7" xfId="0" applyFont="1" applyFill="1" applyBorder="1" applyAlignment="1">
      <alignment horizontal="center"/>
    </xf>
    <xf numFmtId="9" fontId="4" fillId="20" borderId="7" xfId="4" applyFont="1" applyFill="1" applyBorder="1" applyAlignment="1">
      <alignment horizontal="center"/>
    </xf>
    <xf numFmtId="0" fontId="3" fillId="12" borderId="10" xfId="1" applyFont="1" applyFill="1" applyBorder="1" applyAlignment="1">
      <alignment horizontal="center" vertical="top"/>
    </xf>
    <xf numFmtId="0" fontId="4" fillId="20" borderId="7" xfId="1" applyFont="1" applyFill="1" applyBorder="1" applyAlignment="1">
      <alignment horizontal="center" vertical="top"/>
    </xf>
    <xf numFmtId="0" fontId="4" fillId="21" borderId="7" xfId="1" applyFont="1" applyFill="1" applyBorder="1" applyAlignment="1">
      <alignment horizontal="center" vertical="top"/>
    </xf>
    <xf numFmtId="0" fontId="4" fillId="20" borderId="5" xfId="1" applyFont="1" applyFill="1" applyBorder="1" applyAlignment="1">
      <alignment horizontal="center" vertical="top"/>
    </xf>
    <xf numFmtId="0" fontId="4" fillId="0" borderId="14" xfId="1" applyFont="1" applyBorder="1" applyAlignment="1">
      <alignment horizontal="center" vertical="top"/>
    </xf>
    <xf numFmtId="0" fontId="12" fillId="12" borderId="10" xfId="1" applyFont="1" applyFill="1" applyBorder="1" applyAlignment="1">
      <alignment horizontal="center" vertical="top" wrapText="1"/>
    </xf>
    <xf numFmtId="0" fontId="1" fillId="0" borderId="0" xfId="1" applyAlignment="1">
      <alignment horizontal="center" vertical="center"/>
    </xf>
    <xf numFmtId="0" fontId="3" fillId="14" borderId="10" xfId="1" applyFont="1" applyFill="1" applyBorder="1" applyAlignment="1">
      <alignment horizontal="center" vertical="center"/>
    </xf>
    <xf numFmtId="0" fontId="4" fillId="15" borderId="2" xfId="1" applyFont="1" applyFill="1" applyBorder="1" applyAlignment="1">
      <alignment horizontal="center" vertical="center"/>
    </xf>
    <xf numFmtId="0" fontId="4" fillId="13" borderId="2" xfId="1" applyFont="1" applyFill="1" applyBorder="1" applyAlignment="1">
      <alignment horizontal="center" vertical="center"/>
    </xf>
    <xf numFmtId="0" fontId="4" fillId="13" borderId="11" xfId="1" applyFont="1" applyFill="1" applyBorder="1" applyAlignment="1">
      <alignment horizontal="center" vertical="center"/>
    </xf>
    <xf numFmtId="0" fontId="1" fillId="0" borderId="0" xfId="1" applyAlignment="1">
      <alignment vertical="center"/>
    </xf>
    <xf numFmtId="0" fontId="1" fillId="0" borderId="0" xfId="0" applyFont="1" applyAlignment="1">
      <alignment horizontal="center"/>
    </xf>
    <xf numFmtId="0" fontId="3" fillId="12" borderId="0" xfId="1" applyFont="1" applyFill="1" applyAlignment="1">
      <alignment horizontal="center" vertical="center"/>
    </xf>
    <xf numFmtId="0" fontId="3" fillId="12" borderId="0" xfId="1" applyFont="1" applyFill="1" applyAlignment="1">
      <alignment horizontal="center" vertical="center" wrapText="1"/>
    </xf>
    <xf numFmtId="9" fontId="3" fillId="14" borderId="4" xfId="4" applyFont="1" applyFill="1" applyBorder="1"/>
    <xf numFmtId="11" fontId="4" fillId="5" borderId="4" xfId="0" applyNumberFormat="1" applyFont="1" applyFill="1" applyBorder="1"/>
    <xf numFmtId="0" fontId="3" fillId="14" borderId="0" xfId="0" applyFont="1" applyFill="1"/>
    <xf numFmtId="0" fontId="3" fillId="14" borderId="3" xfId="0" applyFont="1" applyFill="1" applyBorder="1"/>
    <xf numFmtId="0" fontId="3" fillId="14" borderId="16" xfId="0" applyFont="1" applyFill="1" applyBorder="1"/>
    <xf numFmtId="0" fontId="4" fillId="15" borderId="13" xfId="0" applyFont="1" applyFill="1" applyBorder="1"/>
    <xf numFmtId="0" fontId="3" fillId="14" borderId="13" xfId="0" applyFont="1" applyFill="1" applyBorder="1"/>
    <xf numFmtId="0" fontId="3" fillId="14" borderId="17" xfId="0" applyFont="1" applyFill="1" applyBorder="1"/>
    <xf numFmtId="0" fontId="4" fillId="13" borderId="4" xfId="0" applyFont="1" applyFill="1" applyBorder="1"/>
    <xf numFmtId="0" fontId="3" fillId="14" borderId="4" xfId="0" applyFont="1" applyFill="1" applyBorder="1"/>
    <xf numFmtId="0" fontId="4" fillId="15" borderId="4" xfId="0" applyFont="1" applyFill="1" applyBorder="1"/>
    <xf numFmtId="165" fontId="4" fillId="13" borderId="4" xfId="4" applyNumberFormat="1" applyFont="1" applyFill="1" applyBorder="1"/>
    <xf numFmtId="0" fontId="3" fillId="19" borderId="0" xfId="0" applyFont="1" applyFill="1"/>
    <xf numFmtId="0" fontId="3" fillId="19" borderId="3" xfId="0" applyFont="1" applyFill="1" applyBorder="1"/>
    <xf numFmtId="0" fontId="4" fillId="20" borderId="16" xfId="0" applyFont="1" applyFill="1" applyBorder="1"/>
    <xf numFmtId="164" fontId="4" fillId="20" borderId="13" xfId="0" applyNumberFormat="1" applyFont="1" applyFill="1" applyBorder="1"/>
    <xf numFmtId="0" fontId="4" fillId="20" borderId="13" xfId="0" applyFont="1" applyFill="1" applyBorder="1"/>
    <xf numFmtId="0" fontId="4" fillId="21" borderId="17" xfId="0" applyFont="1" applyFill="1" applyBorder="1"/>
    <xf numFmtId="164" fontId="4" fillId="21" borderId="4" xfId="0" applyNumberFormat="1" applyFont="1" applyFill="1" applyBorder="1"/>
    <xf numFmtId="0" fontId="4" fillId="20" borderId="17" xfId="0" applyFont="1" applyFill="1" applyBorder="1"/>
    <xf numFmtId="164" fontId="4" fillId="20" borderId="4" xfId="0" applyNumberFormat="1" applyFont="1" applyFill="1" applyBorder="1"/>
    <xf numFmtId="0" fontId="4" fillId="20" borderId="4" xfId="0" applyFont="1" applyFill="1" applyBorder="1"/>
    <xf numFmtId="0" fontId="4" fillId="20" borderId="4" xfId="0" applyFont="1" applyFill="1" applyBorder="1" applyAlignment="1">
      <alignment horizontal="center"/>
    </xf>
    <xf numFmtId="0" fontId="3" fillId="8" borderId="0" xfId="1" applyFont="1" applyFill="1" applyAlignment="1">
      <alignment horizontal="left" vertical="top"/>
    </xf>
    <xf numFmtId="0" fontId="3" fillId="16" borderId="3" xfId="1" applyFont="1" applyFill="1" applyBorder="1" applyAlignment="1">
      <alignment horizontal="left" vertical="top"/>
    </xf>
    <xf numFmtId="0" fontId="3" fillId="8" borderId="3" xfId="1" applyFont="1" applyFill="1" applyBorder="1" applyAlignment="1">
      <alignment horizontal="left"/>
    </xf>
    <xf numFmtId="0" fontId="3" fillId="8" borderId="16" xfId="1" applyFont="1" applyFill="1" applyBorder="1" applyAlignment="1">
      <alignment horizontal="center" vertical="top"/>
    </xf>
    <xf numFmtId="0" fontId="4" fillId="3" borderId="4" xfId="1" applyFont="1" applyFill="1" applyBorder="1" applyAlignment="1">
      <alignment horizontal="center" vertical="top"/>
    </xf>
    <xf numFmtId="0" fontId="3" fillId="8" borderId="17" xfId="1" applyFont="1" applyFill="1" applyBorder="1" applyAlignment="1">
      <alignment horizontal="center" vertical="top"/>
    </xf>
    <xf numFmtId="0" fontId="4" fillId="4" borderId="4" xfId="1" applyFont="1" applyFill="1" applyBorder="1" applyAlignment="1">
      <alignment horizontal="center" vertical="top"/>
    </xf>
    <xf numFmtId="9" fontId="4" fillId="15" borderId="2" xfId="4" applyFont="1" applyFill="1" applyBorder="1" applyAlignment="1">
      <alignment horizontal="center" vertical="center"/>
    </xf>
    <xf numFmtId="9" fontId="4" fillId="13" borderId="2" xfId="4" applyFont="1" applyFill="1" applyBorder="1" applyAlignment="1">
      <alignment horizontal="center" vertical="center"/>
    </xf>
    <xf numFmtId="9" fontId="4" fillId="13" borderId="11" xfId="4" applyFont="1" applyFill="1" applyBorder="1" applyAlignment="1">
      <alignment horizontal="center" vertical="center"/>
    </xf>
    <xf numFmtId="0" fontId="16" fillId="14" borderId="9" xfId="1" applyFont="1" applyFill="1" applyBorder="1" applyAlignment="1">
      <alignment horizontal="center" vertical="center"/>
    </xf>
    <xf numFmtId="0" fontId="4" fillId="26" borderId="2" xfId="1" applyFont="1" applyFill="1" applyBorder="1"/>
    <xf numFmtId="0" fontId="4" fillId="23" borderId="11" xfId="1" applyFont="1" applyFill="1" applyBorder="1"/>
    <xf numFmtId="0" fontId="4" fillId="23" borderId="4" xfId="1" applyFont="1" applyFill="1" applyBorder="1"/>
    <xf numFmtId="0" fontId="1" fillId="0" borderId="0" xfId="1" applyAlignment="1">
      <alignment horizontal="center" vertical="top" wrapText="1"/>
    </xf>
    <xf numFmtId="0" fontId="3" fillId="22" borderId="19" xfId="0" applyFont="1" applyFill="1" applyBorder="1" applyAlignment="1">
      <alignment horizontal="center" vertical="center"/>
    </xf>
    <xf numFmtId="0" fontId="3" fillId="27" borderId="10" xfId="1" applyFont="1" applyFill="1" applyBorder="1" applyAlignment="1">
      <alignment horizontal="center" vertical="center"/>
    </xf>
    <xf numFmtId="0" fontId="3" fillId="27" borderId="9" xfId="1" applyFont="1" applyFill="1" applyBorder="1" applyAlignment="1">
      <alignment horizontal="center" vertical="center"/>
    </xf>
    <xf numFmtId="0" fontId="3" fillId="27" borderId="8" xfId="1" applyFont="1" applyFill="1" applyBorder="1" applyAlignment="1">
      <alignment horizontal="center" vertical="center"/>
    </xf>
    <xf numFmtId="49" fontId="19" fillId="14" borderId="7" xfId="1" applyNumberFormat="1" applyFont="1" applyFill="1" applyBorder="1" applyAlignment="1">
      <alignment horizontal="center" vertical="center"/>
    </xf>
    <xf numFmtId="0" fontId="19" fillId="14" borderId="7" xfId="1" applyFont="1" applyFill="1" applyBorder="1" applyAlignment="1">
      <alignment horizontal="center" vertical="center"/>
    </xf>
    <xf numFmtId="49" fontId="19" fillId="27" borderId="7" xfId="1" applyNumberFormat="1" applyFont="1" applyFill="1" applyBorder="1" applyAlignment="1">
      <alignment horizontal="center" vertical="center"/>
    </xf>
    <xf numFmtId="0" fontId="19" fillId="27" borderId="7" xfId="1" applyFont="1" applyFill="1" applyBorder="1" applyAlignment="1">
      <alignment horizontal="center" vertical="center"/>
    </xf>
    <xf numFmtId="0" fontId="19" fillId="27" borderId="18" xfId="1" applyFont="1" applyFill="1" applyBorder="1" applyAlignment="1">
      <alignment horizontal="center" vertical="center"/>
    </xf>
    <xf numFmtId="0" fontId="3" fillId="22" borderId="20" xfId="1" applyFont="1" applyFill="1" applyBorder="1"/>
    <xf numFmtId="0" fontId="3" fillId="22" borderId="20" xfId="1" applyFont="1" applyFill="1" applyBorder="1" applyAlignment="1">
      <alignment horizontal="center" vertical="top"/>
    </xf>
    <xf numFmtId="0" fontId="3" fillId="22" borderId="21" xfId="1" applyFont="1" applyFill="1" applyBorder="1" applyAlignment="1">
      <alignment horizontal="center" vertical="top"/>
    </xf>
    <xf numFmtId="0" fontId="4" fillId="23" borderId="20" xfId="1" applyFont="1" applyFill="1" applyBorder="1" applyAlignment="1">
      <alignment horizontal="center" vertical="top"/>
    </xf>
    <xf numFmtId="0" fontId="4" fillId="23" borderId="21" xfId="1" applyFont="1" applyFill="1" applyBorder="1" applyAlignment="1">
      <alignment horizontal="center" vertical="top"/>
    </xf>
    <xf numFmtId="0" fontId="3" fillId="22" borderId="22" xfId="1" applyFont="1" applyFill="1" applyBorder="1"/>
    <xf numFmtId="0" fontId="4" fillId="0" borderId="22" xfId="1" applyFont="1" applyBorder="1" applyAlignment="1">
      <alignment horizontal="center" vertical="top"/>
    </xf>
    <xf numFmtId="0" fontId="4" fillId="0" borderId="23" xfId="1" applyFont="1" applyBorder="1" applyAlignment="1">
      <alignment horizontal="center" vertical="top"/>
    </xf>
    <xf numFmtId="0" fontId="4" fillId="23" borderId="22" xfId="1" applyFont="1" applyFill="1" applyBorder="1" applyAlignment="1">
      <alignment horizontal="center" vertical="top"/>
    </xf>
    <xf numFmtId="0" fontId="4" fillId="23" borderId="23" xfId="1" applyFont="1" applyFill="1" applyBorder="1" applyAlignment="1">
      <alignment horizontal="center" vertical="top"/>
    </xf>
    <xf numFmtId="0" fontId="3" fillId="22" borderId="24" xfId="1" applyFont="1" applyFill="1" applyBorder="1"/>
    <xf numFmtId="0" fontId="4" fillId="0" borderId="24" xfId="1" applyFont="1" applyBorder="1" applyAlignment="1">
      <alignment horizontal="center" vertical="top"/>
    </xf>
    <xf numFmtId="0" fontId="3" fillId="22" borderId="21" xfId="1" applyFont="1" applyFill="1" applyBorder="1"/>
    <xf numFmtId="0" fontId="3" fillId="12" borderId="0" xfId="1" applyFont="1" applyFill="1" applyAlignment="1">
      <alignment horizontal="center" vertical="top"/>
    </xf>
    <xf numFmtId="49" fontId="3" fillId="19" borderId="3" xfId="1" applyNumberFormat="1" applyFont="1" applyFill="1" applyBorder="1" applyAlignment="1">
      <alignment horizontal="center"/>
    </xf>
    <xf numFmtId="0" fontId="3" fillId="19" borderId="3" xfId="1" applyFont="1" applyFill="1" applyBorder="1" applyAlignment="1">
      <alignment horizontal="center"/>
    </xf>
    <xf numFmtId="0" fontId="4" fillId="20" borderId="16" xfId="1" applyFont="1" applyFill="1" applyBorder="1" applyAlignment="1">
      <alignment horizontal="center" vertical="top"/>
    </xf>
    <xf numFmtId="0" fontId="4" fillId="20" borderId="13" xfId="0" applyFont="1" applyFill="1" applyBorder="1" applyAlignment="1">
      <alignment horizontal="center"/>
    </xf>
    <xf numFmtId="0" fontId="4" fillId="21" borderId="17" xfId="1" applyFont="1" applyFill="1" applyBorder="1" applyAlignment="1">
      <alignment horizontal="center" vertical="top"/>
    </xf>
    <xf numFmtId="0" fontId="4" fillId="21" borderId="4" xfId="0" applyFont="1" applyFill="1" applyBorder="1" applyAlignment="1">
      <alignment horizontal="center"/>
    </xf>
    <xf numFmtId="0" fontId="4" fillId="20" borderId="17" xfId="1" applyFont="1" applyFill="1" applyBorder="1" applyAlignment="1">
      <alignment horizontal="center" vertical="top"/>
    </xf>
    <xf numFmtId="0" fontId="3" fillId="22" borderId="0" xfId="1" applyFont="1" applyFill="1" applyAlignment="1">
      <alignment horizontal="center" vertical="top" wrapText="1"/>
    </xf>
    <xf numFmtId="0" fontId="3" fillId="22" borderId="3" xfId="1" applyFont="1" applyFill="1" applyBorder="1" applyAlignment="1">
      <alignment horizontal="center" vertical="top" wrapText="1"/>
    </xf>
    <xf numFmtId="0" fontId="18" fillId="22" borderId="1" xfId="0" applyFont="1" applyFill="1" applyBorder="1" applyAlignment="1">
      <alignment horizontal="center" vertical="center"/>
    </xf>
    <xf numFmtId="0" fontId="4" fillId="26" borderId="13" xfId="1" applyFont="1" applyFill="1" applyBorder="1"/>
    <xf numFmtId="0" fontId="4" fillId="26" borderId="4" xfId="1" applyFont="1" applyFill="1" applyBorder="1"/>
    <xf numFmtId="0" fontId="3" fillId="8" borderId="0" xfId="0" applyFont="1" applyFill="1"/>
    <xf numFmtId="0" fontId="3" fillId="8" borderId="3" xfId="0" applyFont="1" applyFill="1" applyBorder="1"/>
    <xf numFmtId="0" fontId="4" fillId="5" borderId="16" xfId="0" applyFont="1" applyFill="1" applyBorder="1"/>
    <xf numFmtId="0" fontId="4" fillId="5" borderId="13" xfId="0" applyFont="1" applyFill="1" applyBorder="1"/>
    <xf numFmtId="11" fontId="4" fillId="5" borderId="13" xfId="0" applyNumberFormat="1" applyFont="1" applyFill="1" applyBorder="1"/>
    <xf numFmtId="0" fontId="4" fillId="11" borderId="17" xfId="0" applyFont="1" applyFill="1" applyBorder="1"/>
    <xf numFmtId="0" fontId="4" fillId="11" borderId="4" xfId="0" applyFont="1" applyFill="1" applyBorder="1"/>
    <xf numFmtId="11" fontId="4" fillId="11" borderId="4" xfId="0" applyNumberFormat="1" applyFont="1" applyFill="1" applyBorder="1"/>
    <xf numFmtId="0" fontId="4" fillId="5" borderId="17" xfId="0" applyFont="1" applyFill="1" applyBorder="1"/>
    <xf numFmtId="0" fontId="0" fillId="0" borderId="0" xfId="3" applyNumberFormat="1" applyFont="1"/>
    <xf numFmtId="0" fontId="3" fillId="28" borderId="10" xfId="1" applyFont="1" applyFill="1" applyBorder="1" applyAlignment="1">
      <alignment horizontal="center" vertical="center"/>
    </xf>
    <xf numFmtId="49" fontId="19" fillId="28" borderId="7" xfId="1" applyNumberFormat="1" applyFont="1" applyFill="1" applyBorder="1" applyAlignment="1">
      <alignment horizontal="center" vertical="center"/>
    </xf>
    <xf numFmtId="0" fontId="3" fillId="28" borderId="9" xfId="1" applyFont="1" applyFill="1" applyBorder="1" applyAlignment="1">
      <alignment horizontal="center" vertical="center"/>
    </xf>
    <xf numFmtId="0" fontId="3" fillId="28" borderId="8" xfId="1" applyFont="1" applyFill="1" applyBorder="1" applyAlignment="1">
      <alignment horizontal="center" vertical="center"/>
    </xf>
    <xf numFmtId="0" fontId="4" fillId="3" borderId="6" xfId="0" applyFont="1" applyFill="1" applyBorder="1" applyAlignment="1">
      <alignment horizontal="center"/>
    </xf>
    <xf numFmtId="0" fontId="4" fillId="4" borderId="6" xfId="0" applyFont="1" applyFill="1" applyBorder="1" applyAlignment="1">
      <alignment horizontal="center"/>
    </xf>
    <xf numFmtId="0" fontId="4" fillId="5" borderId="13" xfId="1" applyFont="1" applyFill="1" applyBorder="1" applyAlignment="1" applyProtection="1">
      <alignment horizontal="center"/>
      <protection locked="0"/>
    </xf>
    <xf numFmtId="0" fontId="4" fillId="11" borderId="4" xfId="1" applyFont="1" applyFill="1" applyBorder="1" applyAlignment="1" applyProtection="1">
      <alignment horizontal="center"/>
      <protection locked="0"/>
    </xf>
    <xf numFmtId="0" fontId="4" fillId="5" borderId="4" xfId="1" applyFont="1" applyFill="1" applyBorder="1" applyAlignment="1" applyProtection="1">
      <alignment horizontal="center"/>
      <protection locked="0"/>
    </xf>
    <xf numFmtId="0" fontId="4" fillId="20" borderId="7" xfId="1" applyFont="1" applyFill="1" applyBorder="1" applyAlignment="1" applyProtection="1">
      <alignment horizontal="center" vertical="top"/>
      <protection locked="0"/>
    </xf>
    <xf numFmtId="0" fontId="4" fillId="21" borderId="7" xfId="1" applyFont="1" applyFill="1" applyBorder="1" applyAlignment="1" applyProtection="1">
      <alignment horizontal="center" vertical="top"/>
      <protection locked="0"/>
    </xf>
    <xf numFmtId="49" fontId="19" fillId="27" borderId="7" xfId="1" applyNumberFormat="1" applyFont="1" applyFill="1" applyBorder="1" applyAlignment="1" applyProtection="1">
      <alignment horizontal="center" vertical="center"/>
      <protection locked="0"/>
    </xf>
    <xf numFmtId="49" fontId="19" fillId="27" borderId="5" xfId="1" applyNumberFormat="1" applyFont="1" applyFill="1" applyBorder="1" applyAlignment="1" applyProtection="1">
      <alignment horizontal="center" vertical="center"/>
      <protection locked="0"/>
    </xf>
    <xf numFmtId="0" fontId="0" fillId="0" borderId="0" xfId="0" applyProtection="1">
      <protection locked="0"/>
    </xf>
    <xf numFmtId="0" fontId="7" fillId="0" borderId="0" xfId="1" applyFont="1" applyAlignment="1">
      <alignment horizontal="right" vertical="center" wrapText="1"/>
    </xf>
    <xf numFmtId="0" fontId="3" fillId="14" borderId="15" xfId="1" applyFont="1" applyFill="1" applyBorder="1" applyAlignment="1">
      <alignment horizontal="center" vertical="center"/>
    </xf>
    <xf numFmtId="0" fontId="3" fillId="14" borderId="8" xfId="1" applyFont="1" applyFill="1" applyBorder="1" applyAlignment="1">
      <alignment horizontal="center" vertical="center" wrapText="1"/>
    </xf>
    <xf numFmtId="0" fontId="21" fillId="29" borderId="0" xfId="1" applyFont="1" applyFill="1" applyAlignment="1" applyProtection="1">
      <alignment horizontal="center" vertical="center" wrapText="1"/>
      <protection locked="0"/>
    </xf>
    <xf numFmtId="0" fontId="22" fillId="5" borderId="25" xfId="1" applyFont="1" applyFill="1" applyBorder="1" applyAlignment="1" applyProtection="1">
      <alignment horizontal="center" vertical="center" wrapText="1"/>
      <protection locked="0"/>
    </xf>
    <xf numFmtId="0" fontId="22" fillId="30" borderId="6" xfId="1" applyFont="1" applyFill="1" applyBorder="1" applyAlignment="1" applyProtection="1">
      <alignment horizontal="center" vertical="center" wrapText="1"/>
      <protection locked="0"/>
    </xf>
    <xf numFmtId="0" fontId="22" fillId="5" borderId="6" xfId="1" applyFont="1" applyFill="1" applyBorder="1" applyAlignment="1" applyProtection="1">
      <alignment horizontal="center" vertical="center" wrapText="1"/>
      <protection locked="0"/>
    </xf>
    <xf numFmtId="0" fontId="4" fillId="31" borderId="2" xfId="1" applyFont="1" applyFill="1" applyBorder="1" applyAlignment="1">
      <alignment horizontal="center" vertical="top" wrapText="1"/>
    </xf>
    <xf numFmtId="0" fontId="22" fillId="5" borderId="6" xfId="1" applyFont="1" applyFill="1" applyBorder="1" applyAlignment="1" applyProtection="1">
      <alignment horizontal="center" vertical="top" wrapText="1"/>
      <protection locked="0"/>
    </xf>
    <xf numFmtId="0" fontId="22" fillId="30" borderId="6" xfId="1" applyFont="1" applyFill="1" applyBorder="1" applyAlignment="1" applyProtection="1">
      <alignment horizontal="center" vertical="top" wrapText="1"/>
      <protection locked="0"/>
    </xf>
    <xf numFmtId="0" fontId="22" fillId="5" borderId="4" xfId="1" applyFont="1" applyFill="1" applyBorder="1" applyAlignment="1" applyProtection="1">
      <alignment horizontal="center" vertical="top" wrapText="1"/>
      <protection locked="0"/>
    </xf>
    <xf numFmtId="1" fontId="4" fillId="15" borderId="2" xfId="1" applyNumberFormat="1" applyFont="1" applyFill="1" applyBorder="1" applyAlignment="1">
      <alignment horizontal="center" vertical="center"/>
    </xf>
    <xf numFmtId="166" fontId="4" fillId="15" borderId="2" xfId="1" applyNumberFormat="1" applyFont="1" applyFill="1" applyBorder="1" applyAlignment="1">
      <alignment horizontal="center" vertical="center"/>
    </xf>
    <xf numFmtId="0" fontId="3" fillId="27" borderId="0" xfId="1" applyFont="1" applyFill="1" applyAlignment="1">
      <alignment horizontal="center" vertical="center"/>
    </xf>
    <xf numFmtId="11" fontId="4" fillId="20" borderId="7" xfId="1" applyNumberFormat="1" applyFont="1" applyFill="1" applyBorder="1" applyAlignment="1" applyProtection="1">
      <alignment horizontal="center" vertical="top"/>
      <protection locked="0"/>
    </xf>
    <xf numFmtId="49" fontId="19" fillId="27" borderId="0" xfId="1" applyNumberFormat="1" applyFont="1" applyFill="1" applyAlignment="1">
      <alignment horizontal="center" vertical="center"/>
    </xf>
    <xf numFmtId="0" fontId="19" fillId="14" borderId="26" xfId="1" applyFont="1" applyFill="1" applyBorder="1" applyAlignment="1">
      <alignment horizontal="center" vertical="center"/>
    </xf>
    <xf numFmtId="0" fontId="4" fillId="21" borderId="7" xfId="1" applyFont="1" applyFill="1" applyBorder="1" applyAlignment="1" applyProtection="1">
      <alignment horizontal="center" vertical="top" wrapText="1"/>
      <protection locked="0"/>
    </xf>
    <xf numFmtId="0" fontId="24" fillId="32" borderId="27" xfId="1" applyFont="1" applyFill="1" applyBorder="1" applyAlignment="1" applyProtection="1">
      <alignment horizontal="center" vertical="top"/>
      <protection locked="0"/>
    </xf>
    <xf numFmtId="0" fontId="24" fillId="33" borderId="28" xfId="1" applyFont="1" applyFill="1" applyBorder="1" applyAlignment="1" applyProtection="1">
      <alignment horizontal="center" vertical="top"/>
      <protection locked="0"/>
    </xf>
    <xf numFmtId="0" fontId="24" fillId="32" borderId="28" xfId="1" applyFont="1" applyFill="1" applyBorder="1" applyAlignment="1" applyProtection="1">
      <alignment horizontal="center" vertical="top"/>
      <protection locked="0"/>
    </xf>
    <xf numFmtId="0" fontId="24" fillId="34" borderId="32" xfId="0" applyFont="1" applyFill="1" applyBorder="1" applyProtection="1">
      <protection locked="0"/>
    </xf>
    <xf numFmtId="0" fontId="24" fillId="35" borderId="33" xfId="0" applyFont="1" applyFill="1" applyBorder="1" applyProtection="1">
      <protection locked="0"/>
    </xf>
    <xf numFmtId="0" fontId="24" fillId="34" borderId="34" xfId="0" applyFont="1" applyFill="1" applyBorder="1"/>
    <xf numFmtId="0" fontId="25" fillId="34" borderId="32" xfId="0" applyFont="1" applyFill="1" applyBorder="1"/>
    <xf numFmtId="0" fontId="24" fillId="35" borderId="34" xfId="0" applyFont="1" applyFill="1" applyBorder="1"/>
    <xf numFmtId="0" fontId="25" fillId="35" borderId="32" xfId="0" applyFont="1" applyFill="1" applyBorder="1"/>
    <xf numFmtId="0" fontId="4" fillId="3" borderId="6" xfId="0" applyFont="1" applyFill="1" applyBorder="1" applyAlignment="1">
      <alignment horizontal="center" vertical="center"/>
    </xf>
    <xf numFmtId="0" fontId="24" fillId="34" borderId="33" xfId="0" applyFont="1" applyFill="1" applyBorder="1" applyAlignment="1" applyProtection="1">
      <alignment vertical="center" wrapText="1"/>
      <protection locked="0"/>
    </xf>
    <xf numFmtId="0" fontId="2" fillId="0" borderId="0" xfId="0" applyFont="1" applyAlignment="1">
      <alignment horizontal="center"/>
    </xf>
    <xf numFmtId="0" fontId="26" fillId="34" borderId="34" xfId="0" applyFont="1" applyFill="1" applyBorder="1"/>
    <xf numFmtId="0" fontId="27" fillId="34" borderId="32" xfId="0" applyFont="1" applyFill="1" applyBorder="1"/>
    <xf numFmtId="0" fontId="26" fillId="35" borderId="34" xfId="0" applyFont="1" applyFill="1" applyBorder="1"/>
    <xf numFmtId="0" fontId="27" fillId="35" borderId="32" xfId="0" applyFont="1" applyFill="1" applyBorder="1"/>
    <xf numFmtId="0" fontId="24" fillId="34" borderId="32" xfId="0" applyFont="1" applyFill="1" applyBorder="1"/>
    <xf numFmtId="0" fontId="24" fillId="35" borderId="32" xfId="0" applyFont="1" applyFill="1" applyBorder="1"/>
    <xf numFmtId="2" fontId="0" fillId="0" borderId="0" xfId="0" applyNumberFormat="1"/>
    <xf numFmtId="0" fontId="28" fillId="36" borderId="0" xfId="0" applyFont="1" applyFill="1"/>
    <xf numFmtId="0" fontId="0" fillId="37" borderId="0" xfId="0" applyFill="1"/>
    <xf numFmtId="0" fontId="0" fillId="38" borderId="0" xfId="0" applyFill="1"/>
    <xf numFmtId="0" fontId="0" fillId="0" borderId="35" xfId="0" applyBorder="1"/>
    <xf numFmtId="0" fontId="0" fillId="39" borderId="0" xfId="0" applyFill="1"/>
    <xf numFmtId="0" fontId="0" fillId="40" borderId="0" xfId="0" applyFill="1"/>
    <xf numFmtId="167" fontId="0" fillId="40" borderId="35" xfId="0" applyNumberFormat="1" applyFill="1" applyBorder="1"/>
    <xf numFmtId="2" fontId="0" fillId="0" borderId="35" xfId="0" applyNumberFormat="1" applyBorder="1"/>
    <xf numFmtId="168" fontId="0" fillId="0" borderId="0" xfId="0" applyNumberFormat="1"/>
    <xf numFmtId="0" fontId="6" fillId="25" borderId="0" xfId="0" applyFont="1" applyFill="1" applyAlignment="1">
      <alignment horizontal="center" vertical="center"/>
    </xf>
    <xf numFmtId="0" fontId="6" fillId="25" borderId="0" xfId="0" applyFont="1" applyFill="1" applyAlignment="1" applyProtection="1">
      <alignment horizontal="center" vertical="center"/>
      <protection locked="0"/>
    </xf>
    <xf numFmtId="0" fontId="0" fillId="0" borderId="29" xfId="0" applyBorder="1" applyAlignment="1" applyProtection="1">
      <alignment horizontal="left" vertical="top" wrapText="1"/>
      <protection locked="0"/>
    </xf>
    <xf numFmtId="0" fontId="0" fillId="0" borderId="30" xfId="0" applyBorder="1" applyAlignment="1" applyProtection="1">
      <alignment horizontal="left" vertical="top" wrapText="1"/>
      <protection locked="0"/>
    </xf>
    <xf numFmtId="0" fontId="0" fillId="0" borderId="31" xfId="0" applyBorder="1" applyAlignment="1" applyProtection="1">
      <alignment horizontal="left" vertical="top" wrapText="1"/>
      <protection locked="0"/>
    </xf>
    <xf numFmtId="0" fontId="6" fillId="25" borderId="15" xfId="0" applyFont="1" applyFill="1" applyBorder="1" applyAlignment="1">
      <alignment horizontal="center" vertical="center"/>
    </xf>
    <xf numFmtId="0" fontId="6" fillId="25" borderId="10" xfId="0" applyFont="1" applyFill="1" applyBorder="1" applyAlignment="1">
      <alignment horizontal="center" vertical="center"/>
    </xf>
    <xf numFmtId="0" fontId="5" fillId="0" borderId="3" xfId="1" applyFont="1" applyBorder="1" applyAlignment="1">
      <alignment horizontal="center" vertical="center" wrapText="1"/>
    </xf>
    <xf numFmtId="0" fontId="7" fillId="0" borderId="0" xfId="1" applyFont="1" applyAlignment="1">
      <alignment horizontal="right" vertical="center" wrapText="1"/>
    </xf>
    <xf numFmtId="0" fontId="6" fillId="27" borderId="15" xfId="1" applyFont="1" applyFill="1" applyBorder="1" applyAlignment="1">
      <alignment horizontal="center" vertical="center"/>
    </xf>
    <xf numFmtId="0" fontId="6" fillId="27" borderId="10" xfId="1" applyFont="1" applyFill="1" applyBorder="1" applyAlignment="1">
      <alignment horizontal="center" vertical="center"/>
    </xf>
    <xf numFmtId="0" fontId="10" fillId="9" borderId="0" xfId="1" applyFont="1" applyFill="1" applyAlignment="1">
      <alignment horizontal="center" vertical="center"/>
    </xf>
    <xf numFmtId="0" fontId="6" fillId="14" borderId="15" xfId="1" applyFont="1" applyFill="1" applyBorder="1" applyAlignment="1">
      <alignment horizontal="center" vertical="center"/>
    </xf>
    <xf numFmtId="0" fontId="6" fillId="14" borderId="10" xfId="1" applyFont="1" applyFill="1" applyBorder="1" applyAlignment="1">
      <alignment horizontal="center" vertical="center"/>
    </xf>
    <xf numFmtId="0" fontId="6" fillId="22" borderId="0" xfId="1" applyFont="1" applyFill="1" applyAlignment="1">
      <alignment horizontal="center" vertical="top" wrapText="1"/>
    </xf>
    <xf numFmtId="0" fontId="6" fillId="14" borderId="0" xfId="1" applyFont="1" applyFill="1" applyAlignment="1">
      <alignment horizontal="center" vertical="center"/>
    </xf>
    <xf numFmtId="0" fontId="3" fillId="14" borderId="13" xfId="1" applyFont="1" applyFill="1" applyBorder="1" applyAlignment="1">
      <alignment horizontal="center" vertical="center"/>
    </xf>
    <xf numFmtId="0" fontId="3" fillId="14" borderId="16" xfId="1" applyFont="1" applyFill="1" applyBorder="1" applyAlignment="1">
      <alignment horizontal="center" vertical="center"/>
    </xf>
    <xf numFmtId="0" fontId="6" fillId="24" borderId="0" xfId="1" applyFont="1" applyFill="1" applyAlignment="1">
      <alignment horizontal="center" vertical="center"/>
    </xf>
    <xf numFmtId="0" fontId="3" fillId="27" borderId="13" xfId="1" applyFont="1" applyFill="1" applyBorder="1" applyAlignment="1">
      <alignment horizontal="center" vertical="center"/>
    </xf>
    <xf numFmtId="0" fontId="3" fillId="27" borderId="16" xfId="1" applyFont="1" applyFill="1" applyBorder="1" applyAlignment="1">
      <alignment horizontal="center" vertical="center"/>
    </xf>
    <xf numFmtId="0" fontId="6" fillId="12" borderId="0" xfId="1" applyFont="1" applyFill="1" applyAlignment="1">
      <alignment horizontal="center" vertical="center"/>
    </xf>
    <xf numFmtId="0" fontId="12" fillId="17" borderId="0" xfId="0" applyFont="1" applyFill="1" applyAlignment="1">
      <alignment horizontal="center" vertical="center"/>
    </xf>
    <xf numFmtId="0" fontId="12" fillId="9" borderId="0" xfId="0" applyFont="1" applyFill="1" applyAlignment="1">
      <alignment horizontal="center" vertical="center"/>
    </xf>
    <xf numFmtId="0" fontId="12" fillId="10" borderId="0" xfId="0" applyFont="1" applyFill="1" applyAlignment="1">
      <alignment horizontal="center" vertical="center"/>
    </xf>
    <xf numFmtId="0" fontId="3" fillId="2" borderId="0" xfId="1" applyFont="1" applyFill="1" applyAlignment="1">
      <alignment horizontal="center" vertical="top"/>
    </xf>
  </cellXfs>
  <cellStyles count="6">
    <cellStyle name="Currency 2" xfId="2" xr:uid="{00000000-0005-0000-0000-000000000000}"/>
    <cellStyle name="Normal" xfId="0" builtinId="0"/>
    <cellStyle name="Normal 2" xfId="1" xr:uid="{00000000-0005-0000-0000-000002000000}"/>
    <cellStyle name="Normal 3" xfId="5" xr:uid="{05083302-5D8B-4C77-8112-74A45DA87EF3}"/>
    <cellStyle name="Percent" xfId="4" builtinId="5"/>
    <cellStyle name="Percent 2" xfId="3" xr:uid="{00000000-0005-0000-0000-000004000000}"/>
  </cellStyles>
  <dxfs count="3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0.499984740745262"/>
        </patternFill>
      </fill>
    </dxf>
    <dxf>
      <fill>
        <patternFill>
          <bgColor rgb="FF92D050"/>
        </patternFill>
      </fill>
    </dxf>
    <dxf>
      <fill>
        <patternFill>
          <bgColor theme="5" tint="0.39994506668294322"/>
        </patternFill>
      </fill>
    </dxf>
    <dxf>
      <fill>
        <patternFill>
          <bgColor rgb="FF92D050"/>
        </patternFill>
      </fill>
    </dxf>
    <dxf>
      <fill>
        <patternFill>
          <bgColor theme="5" tint="0.39994506668294322"/>
        </patternFill>
      </fill>
    </dxf>
    <dxf>
      <fill>
        <patternFill>
          <bgColor rgb="FF92D050"/>
        </patternFill>
      </fill>
    </dxf>
    <dxf>
      <fill>
        <patternFill>
          <bgColor theme="5" tint="0.39994506668294322"/>
        </patternFill>
      </fill>
    </dxf>
    <dxf>
      <fill>
        <patternFill>
          <bgColor rgb="FF92D050"/>
        </patternFill>
      </fill>
    </dxf>
    <dxf>
      <fill>
        <patternFill>
          <bgColor theme="5" tint="0.39994506668294322"/>
        </patternFill>
      </fill>
    </dxf>
    <dxf>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s>
  <tableStyles count="0" defaultTableStyle="TableStyleMedium9" defaultPivotStyle="PivotStyleLight16"/>
  <colors>
    <mruColors>
      <color rgb="FFFF9999"/>
      <color rgb="FF99CC00"/>
      <color rgb="FF669900"/>
      <color rgb="FFCCCC00"/>
      <color rgb="FFCC9900"/>
      <color rgb="FFCC99FF"/>
      <color rgb="FFCCFFCC"/>
      <color rgb="FFCCFF99"/>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_rels/chart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ResultsInterpretation!$D$36:$E$36</c:f>
              <c:numCache>
                <c:formatCode>General</c:formatCode>
                <c:ptCount val="2"/>
                <c:pt idx="0">
                  <c:v>0</c:v>
                </c:pt>
                <c:pt idx="1">
                  <c:v>-0.96228045848040156</c:v>
                </c:pt>
              </c:numCache>
            </c:numRef>
          </c:val>
          <c:smooth val="0"/>
          <c:extLst>
            <c:ext xmlns:c16="http://schemas.microsoft.com/office/drawing/2014/chart" uri="{C3380CC4-5D6E-409C-BE32-E72D297353CC}">
              <c16:uniqueId val="{00000000-D2E1-4BDD-A005-BE1F31DEB972}"/>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D2E1-4BDD-A005-BE1F31DEB972}"/>
              </c:ext>
            </c:extLst>
          </c:dPt>
          <c:cat>
            <c:strLit>
              <c:ptCount val="2"/>
              <c:pt idx="0">
                <c:v>low</c:v>
              </c:pt>
              <c:pt idx="1">
                <c:v>high</c:v>
              </c:pt>
            </c:strLit>
          </c:cat>
          <c:val>
            <c:numRef>
              <c:f>ResultsInterpretation!$F$36:$G$36</c:f>
              <c:numCache>
                <c:formatCode>General</c:formatCode>
                <c:ptCount val="2"/>
                <c:pt idx="0">
                  <c:v>0</c:v>
                </c:pt>
                <c:pt idx="1">
                  <c:v>-1.1480652461990006</c:v>
                </c:pt>
              </c:numCache>
            </c:numRef>
          </c:val>
          <c:smooth val="0"/>
          <c:extLst>
            <c:ext xmlns:c16="http://schemas.microsoft.com/office/drawing/2014/chart" uri="{C3380CC4-5D6E-409C-BE32-E72D297353CC}">
              <c16:uniqueId val="{00000003-D2E1-4BDD-A005-BE1F31DEB972}"/>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D2E1-4BDD-A005-BE1F31DEB972}"/>
              </c:ext>
            </c:extLst>
          </c:dPt>
          <c:cat>
            <c:strLit>
              <c:ptCount val="2"/>
              <c:pt idx="0">
                <c:v>low</c:v>
              </c:pt>
              <c:pt idx="1">
                <c:v>high</c:v>
              </c:pt>
            </c:strLit>
          </c:cat>
          <c:val>
            <c:numRef>
              <c:f>ResultsInterpretation!$H$36:$I$36</c:f>
              <c:numCache>
                <c:formatCode>General</c:formatCode>
                <c:ptCount val="2"/>
                <c:pt idx="0">
                  <c:v>0</c:v>
                </c:pt>
                <c:pt idx="1">
                  <c:v>-0.77649567076180259</c:v>
                </c:pt>
              </c:numCache>
            </c:numRef>
          </c:val>
          <c:smooth val="0"/>
          <c:extLst>
            <c:ext xmlns:c16="http://schemas.microsoft.com/office/drawing/2014/chart" uri="{C3380CC4-5D6E-409C-BE32-E72D297353CC}">
              <c16:uniqueId val="{00000006-D2E1-4BDD-A005-BE1F31DEB972}"/>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D2E1-4BDD-A005-BE1F31DEB972}"/>
              </c:ext>
            </c:extLst>
          </c:dPt>
          <c:val>
            <c:numRef>
              <c:f>ResultsInterpretation!$B$40:$B$41</c:f>
              <c:numCache>
                <c:formatCode>General</c:formatCode>
                <c:ptCount val="2"/>
                <c:pt idx="0">
                  <c:v>-1.1480652461990006</c:v>
                </c:pt>
                <c:pt idx="1">
                  <c:v>0.83185030672488147</c:v>
                </c:pt>
              </c:numCache>
            </c:numRef>
          </c:val>
          <c:smooth val="0"/>
          <c:extLst>
            <c:ext xmlns:c16="http://schemas.microsoft.com/office/drawing/2014/chart" uri="{C3380CC4-5D6E-409C-BE32-E72D297353CC}">
              <c16:uniqueId val="{00000009-D2E1-4BDD-A005-BE1F31DEB972}"/>
            </c:ext>
          </c:extLst>
        </c:ser>
        <c:dLbls>
          <c:showLegendKey val="0"/>
          <c:showVal val="0"/>
          <c:showCatName val="0"/>
          <c:showSerName val="0"/>
          <c:showPercent val="0"/>
          <c:showBubbleSize val="0"/>
        </c:dLbls>
        <c:smooth val="0"/>
        <c:axId val="431314392"/>
        <c:axId val="431314784"/>
      </c:lineChart>
      <c:catAx>
        <c:axId val="431314392"/>
        <c:scaling>
          <c:orientation val="minMax"/>
        </c:scaling>
        <c:delete val="0"/>
        <c:axPos val="b"/>
        <c:numFmt formatCode="General" sourceLinked="1"/>
        <c:majorTickMark val="cross"/>
        <c:minorTickMark val="none"/>
        <c:tickLblPos val="low"/>
        <c:crossAx val="431314784"/>
        <c:crosses val="autoZero"/>
        <c:auto val="0"/>
        <c:lblAlgn val="ctr"/>
        <c:lblOffset val="100"/>
        <c:noMultiLvlLbl val="0"/>
      </c:catAx>
      <c:valAx>
        <c:axId val="431314784"/>
        <c:scaling>
          <c:orientation val="minMax"/>
        </c:scaling>
        <c:delete val="0"/>
        <c:axPos val="l"/>
        <c:majorGridlines/>
        <c:numFmt formatCode="General" sourceLinked="1"/>
        <c:majorTickMark val="out"/>
        <c:minorTickMark val="none"/>
        <c:tickLblPos val="nextTo"/>
        <c:crossAx val="431314392"/>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ResultsInterpretation!$D$37:$E$37</c:f>
              <c:numCache>
                <c:formatCode>General</c:formatCode>
                <c:ptCount val="2"/>
                <c:pt idx="0">
                  <c:v>0</c:v>
                </c:pt>
                <c:pt idx="1">
                  <c:v>0.6562656079270387</c:v>
                </c:pt>
              </c:numCache>
            </c:numRef>
          </c:val>
          <c:smooth val="0"/>
          <c:extLst>
            <c:ext xmlns:c16="http://schemas.microsoft.com/office/drawing/2014/chart" uri="{C3380CC4-5D6E-409C-BE32-E72D297353CC}">
              <c16:uniqueId val="{00000000-E1CB-4732-9805-4FFF3F7C02B1}"/>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E1CB-4732-9805-4FFF3F7C02B1}"/>
              </c:ext>
            </c:extLst>
          </c:dPt>
          <c:cat>
            <c:strLit>
              <c:ptCount val="2"/>
              <c:pt idx="0">
                <c:v>low</c:v>
              </c:pt>
              <c:pt idx="1">
                <c:v>high</c:v>
              </c:pt>
            </c:strLit>
          </c:cat>
          <c:val>
            <c:numRef>
              <c:f>ResultsInterpretation!$F$37:$G$37</c:f>
              <c:numCache>
                <c:formatCode>General</c:formatCode>
                <c:ptCount val="2"/>
                <c:pt idx="0">
                  <c:v>0</c:v>
                </c:pt>
                <c:pt idx="1">
                  <c:v>0.48068090912919609</c:v>
                </c:pt>
              </c:numCache>
            </c:numRef>
          </c:val>
          <c:smooth val="0"/>
          <c:extLst>
            <c:ext xmlns:c16="http://schemas.microsoft.com/office/drawing/2014/chart" uri="{C3380CC4-5D6E-409C-BE32-E72D297353CC}">
              <c16:uniqueId val="{00000003-E1CB-4732-9805-4FFF3F7C02B1}"/>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E1CB-4732-9805-4FFF3F7C02B1}"/>
              </c:ext>
            </c:extLst>
          </c:dPt>
          <c:cat>
            <c:strLit>
              <c:ptCount val="2"/>
              <c:pt idx="0">
                <c:v>low</c:v>
              </c:pt>
              <c:pt idx="1">
                <c:v>high</c:v>
              </c:pt>
            </c:strLit>
          </c:cat>
          <c:val>
            <c:numRef>
              <c:f>ResultsInterpretation!$H$37:$I$37</c:f>
              <c:numCache>
                <c:formatCode>General</c:formatCode>
                <c:ptCount val="2"/>
                <c:pt idx="0">
                  <c:v>0</c:v>
                </c:pt>
                <c:pt idx="1">
                  <c:v>0.83185030672488147</c:v>
                </c:pt>
              </c:numCache>
            </c:numRef>
          </c:val>
          <c:smooth val="0"/>
          <c:extLst>
            <c:ext xmlns:c16="http://schemas.microsoft.com/office/drawing/2014/chart" uri="{C3380CC4-5D6E-409C-BE32-E72D297353CC}">
              <c16:uniqueId val="{00000006-E1CB-4732-9805-4FFF3F7C02B1}"/>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E1CB-4732-9805-4FFF3F7C02B1}"/>
              </c:ext>
            </c:extLst>
          </c:dPt>
          <c:val>
            <c:numRef>
              <c:f>ResultsInterpretation!$B$40:$B$41</c:f>
              <c:numCache>
                <c:formatCode>General</c:formatCode>
                <c:ptCount val="2"/>
                <c:pt idx="0">
                  <c:v>-1.1480652461990006</c:v>
                </c:pt>
                <c:pt idx="1">
                  <c:v>0.83185030672488147</c:v>
                </c:pt>
              </c:numCache>
            </c:numRef>
          </c:val>
          <c:smooth val="0"/>
          <c:extLst>
            <c:ext xmlns:c16="http://schemas.microsoft.com/office/drawing/2014/chart" uri="{C3380CC4-5D6E-409C-BE32-E72D297353CC}">
              <c16:uniqueId val="{00000009-E1CB-4732-9805-4FFF3F7C02B1}"/>
            </c:ext>
          </c:extLst>
        </c:ser>
        <c:dLbls>
          <c:showLegendKey val="0"/>
          <c:showVal val="0"/>
          <c:showCatName val="0"/>
          <c:showSerName val="0"/>
          <c:showPercent val="0"/>
          <c:showBubbleSize val="0"/>
        </c:dLbls>
        <c:smooth val="0"/>
        <c:axId val="431315568"/>
        <c:axId val="431315960"/>
      </c:lineChart>
      <c:catAx>
        <c:axId val="431315568"/>
        <c:scaling>
          <c:orientation val="minMax"/>
        </c:scaling>
        <c:delete val="0"/>
        <c:axPos val="b"/>
        <c:numFmt formatCode="General" sourceLinked="1"/>
        <c:majorTickMark val="cross"/>
        <c:minorTickMark val="none"/>
        <c:tickLblPos val="low"/>
        <c:crossAx val="431315960"/>
        <c:crosses val="autoZero"/>
        <c:auto val="0"/>
        <c:lblAlgn val="ctr"/>
        <c:lblOffset val="100"/>
        <c:noMultiLvlLbl val="0"/>
      </c:catAx>
      <c:valAx>
        <c:axId val="431315960"/>
        <c:scaling>
          <c:orientation val="minMax"/>
        </c:scaling>
        <c:delete val="0"/>
        <c:axPos val="l"/>
        <c:majorGridlines/>
        <c:numFmt formatCode="General" sourceLinked="1"/>
        <c:majorTickMark val="out"/>
        <c:minorTickMark val="none"/>
        <c:tickLblPos val="nextTo"/>
        <c:crossAx val="431315568"/>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ResultsInterpretation!$D$38:$E$38</c:f>
              <c:numCache>
                <c:formatCode>General</c:formatCode>
                <c:ptCount val="2"/>
                <c:pt idx="0">
                  <c:v>0</c:v>
                </c:pt>
                <c:pt idx="1">
                  <c:v>-0.81400344383623224</c:v>
                </c:pt>
              </c:numCache>
            </c:numRef>
          </c:val>
          <c:smooth val="0"/>
          <c:extLst>
            <c:ext xmlns:c16="http://schemas.microsoft.com/office/drawing/2014/chart" uri="{C3380CC4-5D6E-409C-BE32-E72D297353CC}">
              <c16:uniqueId val="{00000000-53E7-4C75-A259-7D0A485ADA01}"/>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53E7-4C75-A259-7D0A485ADA01}"/>
              </c:ext>
            </c:extLst>
          </c:dPt>
          <c:cat>
            <c:strLit>
              <c:ptCount val="2"/>
              <c:pt idx="0">
                <c:v>low</c:v>
              </c:pt>
              <c:pt idx="1">
                <c:v>high</c:v>
              </c:pt>
            </c:strLit>
          </c:cat>
          <c:val>
            <c:numRef>
              <c:f>ResultsInterpretation!$F$38:$G$38</c:f>
              <c:numCache>
                <c:formatCode>General</c:formatCode>
                <c:ptCount val="2"/>
                <c:pt idx="0">
                  <c:v>0</c:v>
                </c:pt>
                <c:pt idx="1">
                  <c:v>-0.99685009187790607</c:v>
                </c:pt>
              </c:numCache>
            </c:numRef>
          </c:val>
          <c:smooth val="0"/>
          <c:extLst>
            <c:ext xmlns:c16="http://schemas.microsoft.com/office/drawing/2014/chart" uri="{C3380CC4-5D6E-409C-BE32-E72D297353CC}">
              <c16:uniqueId val="{00000003-53E7-4C75-A259-7D0A485ADA01}"/>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53E7-4C75-A259-7D0A485ADA01}"/>
              </c:ext>
            </c:extLst>
          </c:dPt>
          <c:cat>
            <c:strLit>
              <c:ptCount val="2"/>
              <c:pt idx="0">
                <c:v>low</c:v>
              </c:pt>
              <c:pt idx="1">
                <c:v>high</c:v>
              </c:pt>
            </c:strLit>
          </c:cat>
          <c:val>
            <c:numRef>
              <c:f>ResultsInterpretation!$H$38:$I$38</c:f>
              <c:numCache>
                <c:formatCode>General</c:formatCode>
                <c:ptCount val="2"/>
                <c:pt idx="0">
                  <c:v>0</c:v>
                </c:pt>
                <c:pt idx="1">
                  <c:v>-0.63115679579455841</c:v>
                </c:pt>
              </c:numCache>
            </c:numRef>
          </c:val>
          <c:smooth val="0"/>
          <c:extLst>
            <c:ext xmlns:c16="http://schemas.microsoft.com/office/drawing/2014/chart" uri="{C3380CC4-5D6E-409C-BE32-E72D297353CC}">
              <c16:uniqueId val="{00000006-53E7-4C75-A259-7D0A485ADA01}"/>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53E7-4C75-A259-7D0A485ADA01}"/>
              </c:ext>
            </c:extLst>
          </c:dPt>
          <c:val>
            <c:numRef>
              <c:f>ResultsInterpretation!$B$40:$B$41</c:f>
              <c:numCache>
                <c:formatCode>General</c:formatCode>
                <c:ptCount val="2"/>
                <c:pt idx="0">
                  <c:v>-1.1480652461990006</c:v>
                </c:pt>
                <c:pt idx="1">
                  <c:v>0.83185030672488147</c:v>
                </c:pt>
              </c:numCache>
            </c:numRef>
          </c:val>
          <c:smooth val="0"/>
          <c:extLst>
            <c:ext xmlns:c16="http://schemas.microsoft.com/office/drawing/2014/chart" uri="{C3380CC4-5D6E-409C-BE32-E72D297353CC}">
              <c16:uniqueId val="{00000009-53E7-4C75-A259-7D0A485ADA01}"/>
            </c:ext>
          </c:extLst>
        </c:ser>
        <c:dLbls>
          <c:showLegendKey val="0"/>
          <c:showVal val="0"/>
          <c:showCatName val="0"/>
          <c:showSerName val="0"/>
          <c:showPercent val="0"/>
          <c:showBubbleSize val="0"/>
        </c:dLbls>
        <c:smooth val="0"/>
        <c:axId val="431316744"/>
        <c:axId val="431317136"/>
      </c:lineChart>
      <c:catAx>
        <c:axId val="431316744"/>
        <c:scaling>
          <c:orientation val="minMax"/>
        </c:scaling>
        <c:delete val="0"/>
        <c:axPos val="b"/>
        <c:numFmt formatCode="General" sourceLinked="1"/>
        <c:majorTickMark val="cross"/>
        <c:minorTickMark val="none"/>
        <c:tickLblPos val="low"/>
        <c:crossAx val="431317136"/>
        <c:crosses val="autoZero"/>
        <c:auto val="0"/>
        <c:lblAlgn val="ctr"/>
        <c:lblOffset val="100"/>
        <c:noMultiLvlLbl val="0"/>
      </c:catAx>
      <c:valAx>
        <c:axId val="431317136"/>
        <c:scaling>
          <c:orientation val="minMax"/>
        </c:scaling>
        <c:delete val="0"/>
        <c:axPos val="l"/>
        <c:majorGridlines/>
        <c:numFmt formatCode="General" sourceLinked="1"/>
        <c:majorTickMark val="out"/>
        <c:minorTickMark val="none"/>
        <c:tickLblPos val="nextTo"/>
        <c:crossAx val="431316744"/>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ResultsInterpretation!$D$39:$E$39</c:f>
              <c:numCache>
                <c:formatCode>General</c:formatCode>
                <c:ptCount val="2"/>
                <c:pt idx="0">
                  <c:v>0</c:v>
                </c:pt>
                <c:pt idx="1">
                  <c:v>-0.77659058722433238</c:v>
                </c:pt>
              </c:numCache>
            </c:numRef>
          </c:val>
          <c:smooth val="0"/>
          <c:extLst>
            <c:ext xmlns:c16="http://schemas.microsoft.com/office/drawing/2014/chart" uri="{C3380CC4-5D6E-409C-BE32-E72D297353CC}">
              <c16:uniqueId val="{00000000-F399-4FAD-8E0A-AD51412BC49B}"/>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F399-4FAD-8E0A-AD51412BC49B}"/>
              </c:ext>
            </c:extLst>
          </c:dPt>
          <c:cat>
            <c:strLit>
              <c:ptCount val="2"/>
              <c:pt idx="0">
                <c:v>low</c:v>
              </c:pt>
              <c:pt idx="1">
                <c:v>high</c:v>
              </c:pt>
            </c:strLit>
          </c:cat>
          <c:val>
            <c:numRef>
              <c:f>ResultsInterpretation!$F$39:$G$39</c:f>
              <c:numCache>
                <c:formatCode>General</c:formatCode>
                <c:ptCount val="2"/>
                <c:pt idx="0">
                  <c:v>0</c:v>
                </c:pt>
                <c:pt idx="1">
                  <c:v>-0.95877367839438732</c:v>
                </c:pt>
              </c:numCache>
            </c:numRef>
          </c:val>
          <c:smooth val="0"/>
          <c:extLst>
            <c:ext xmlns:c16="http://schemas.microsoft.com/office/drawing/2014/chart" uri="{C3380CC4-5D6E-409C-BE32-E72D297353CC}">
              <c16:uniqueId val="{00000003-F399-4FAD-8E0A-AD51412BC49B}"/>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F399-4FAD-8E0A-AD51412BC49B}"/>
              </c:ext>
            </c:extLst>
          </c:dPt>
          <c:cat>
            <c:strLit>
              <c:ptCount val="2"/>
              <c:pt idx="0">
                <c:v>low</c:v>
              </c:pt>
              <c:pt idx="1">
                <c:v>high</c:v>
              </c:pt>
            </c:strLit>
          </c:cat>
          <c:val>
            <c:numRef>
              <c:f>ResultsInterpretation!$H$39:$I$39</c:f>
              <c:numCache>
                <c:formatCode>General</c:formatCode>
                <c:ptCount val="2"/>
                <c:pt idx="0">
                  <c:v>0</c:v>
                </c:pt>
                <c:pt idx="1">
                  <c:v>-0.59440749605427745</c:v>
                </c:pt>
              </c:numCache>
            </c:numRef>
          </c:val>
          <c:smooth val="0"/>
          <c:extLst>
            <c:ext xmlns:c16="http://schemas.microsoft.com/office/drawing/2014/chart" uri="{C3380CC4-5D6E-409C-BE32-E72D297353CC}">
              <c16:uniqueId val="{00000006-F399-4FAD-8E0A-AD51412BC49B}"/>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F399-4FAD-8E0A-AD51412BC49B}"/>
              </c:ext>
            </c:extLst>
          </c:dPt>
          <c:val>
            <c:numRef>
              <c:f>ResultsInterpretation!$B$40:$B$41</c:f>
              <c:numCache>
                <c:formatCode>General</c:formatCode>
                <c:ptCount val="2"/>
                <c:pt idx="0">
                  <c:v>-1.1480652461990006</c:v>
                </c:pt>
                <c:pt idx="1">
                  <c:v>0.83185030672488147</c:v>
                </c:pt>
              </c:numCache>
            </c:numRef>
          </c:val>
          <c:smooth val="0"/>
          <c:extLst>
            <c:ext xmlns:c16="http://schemas.microsoft.com/office/drawing/2014/chart" uri="{C3380CC4-5D6E-409C-BE32-E72D297353CC}">
              <c16:uniqueId val="{00000009-F399-4FAD-8E0A-AD51412BC49B}"/>
            </c:ext>
          </c:extLst>
        </c:ser>
        <c:dLbls>
          <c:showLegendKey val="0"/>
          <c:showVal val="0"/>
          <c:showCatName val="0"/>
          <c:showSerName val="0"/>
          <c:showPercent val="0"/>
          <c:showBubbleSize val="0"/>
        </c:dLbls>
        <c:smooth val="0"/>
        <c:axId val="431317920"/>
        <c:axId val="431515608"/>
      </c:lineChart>
      <c:catAx>
        <c:axId val="431317920"/>
        <c:scaling>
          <c:orientation val="minMax"/>
        </c:scaling>
        <c:delete val="0"/>
        <c:axPos val="b"/>
        <c:numFmt formatCode="General" sourceLinked="1"/>
        <c:majorTickMark val="cross"/>
        <c:minorTickMark val="none"/>
        <c:tickLblPos val="low"/>
        <c:crossAx val="431515608"/>
        <c:crosses val="autoZero"/>
        <c:auto val="0"/>
        <c:lblAlgn val="ctr"/>
        <c:lblOffset val="100"/>
        <c:noMultiLvlLbl val="0"/>
      </c:catAx>
      <c:valAx>
        <c:axId val="431515608"/>
        <c:scaling>
          <c:orientation val="minMax"/>
        </c:scaling>
        <c:delete val="0"/>
        <c:axPos val="l"/>
        <c:majorGridlines/>
        <c:numFmt formatCode="General" sourceLinked="1"/>
        <c:majorTickMark val="out"/>
        <c:minorTickMark val="none"/>
        <c:tickLblPos val="nextTo"/>
        <c:crossAx val="431317920"/>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Exponential Utility Function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spPr>
            <a:ln w="28575" cap="rnd">
              <a:solidFill>
                <a:schemeClr val="accent2"/>
              </a:solidFill>
              <a:round/>
            </a:ln>
            <a:effectLst/>
          </c:spPr>
          <c:marker>
            <c:symbol val="none"/>
          </c:marker>
          <c:trendline>
            <c:spPr>
              <a:ln w="19050" cap="rnd">
                <a:solidFill>
                  <a:schemeClr val="accent2"/>
                </a:solidFill>
                <a:prstDash val="sysDot"/>
              </a:ln>
              <a:effectLst/>
            </c:spPr>
            <c:trendlineType val="poly"/>
            <c:order val="4"/>
            <c:dispRSqr val="1"/>
            <c:dispEq val="1"/>
            <c:trendlineLbl>
              <c:layout>
                <c:manualLayout>
                  <c:x val="-0.1688548411801542"/>
                  <c:y val="0.4330266784775798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numRef>
              <c:f>Utility!$H$24:$H$44</c:f>
              <c:numCache>
                <c:formatCode>General</c:formatCode>
                <c:ptCount val="21"/>
                <c:pt idx="0">
                  <c:v>905553.32636717893</c:v>
                </c:pt>
                <c:pt idx="1">
                  <c:v>1031654.2306323338</c:v>
                </c:pt>
                <c:pt idx="2">
                  <c:v>1157755.1348974886</c:v>
                </c:pt>
                <c:pt idx="3">
                  <c:v>1283856.0391626435</c:v>
                </c:pt>
                <c:pt idx="4">
                  <c:v>1409956.9434277983</c:v>
                </c:pt>
                <c:pt idx="5">
                  <c:v>1536057.8476929532</c:v>
                </c:pt>
                <c:pt idx="6">
                  <c:v>1662158.751958108</c:v>
                </c:pt>
                <c:pt idx="7">
                  <c:v>1788259.6562232629</c:v>
                </c:pt>
                <c:pt idx="8">
                  <c:v>1914360.5604884177</c:v>
                </c:pt>
                <c:pt idx="9">
                  <c:v>2040461.4647535726</c:v>
                </c:pt>
                <c:pt idx="10">
                  <c:v>2166562.3690187274</c:v>
                </c:pt>
                <c:pt idx="11">
                  <c:v>2292663.2732838821</c:v>
                </c:pt>
                <c:pt idx="12">
                  <c:v>2418764.1775490367</c:v>
                </c:pt>
                <c:pt idx="13">
                  <c:v>2544865.0818141913</c:v>
                </c:pt>
                <c:pt idx="14">
                  <c:v>2670965.9860793459</c:v>
                </c:pt>
                <c:pt idx="15">
                  <c:v>2797066.8903445005</c:v>
                </c:pt>
                <c:pt idx="16">
                  <c:v>2923167.7946096552</c:v>
                </c:pt>
                <c:pt idx="17">
                  <c:v>3049268.6988748098</c:v>
                </c:pt>
                <c:pt idx="18">
                  <c:v>3175369.6031399644</c:v>
                </c:pt>
                <c:pt idx="19">
                  <c:v>3301470.507405119</c:v>
                </c:pt>
                <c:pt idx="20">
                  <c:v>3427571.411670275</c:v>
                </c:pt>
              </c:numCache>
            </c:numRef>
          </c:cat>
          <c:val>
            <c:numRef>
              <c:f>Utility!$I$24:$I$44</c:f>
              <c:numCache>
                <c:formatCode>0.0000000000000000000000</c:formatCode>
                <c:ptCount val="21"/>
                <c:pt idx="0">
                  <c:v>0.22796818743388725</c:v>
                </c:pt>
                <c:pt idx="1">
                  <c:v>0.25528847593428894</c:v>
                </c:pt>
                <c:pt idx="2">
                  <c:v>0.28164196727478563</c:v>
                </c:pt>
                <c:pt idx="3">
                  <c:v>0.307062874005819</c:v>
                </c:pt>
                <c:pt idx="4">
                  <c:v>0.33158419798063776</c:v>
                </c:pt>
                <c:pt idx="5">
                  <c:v>0.35523777319886429</c:v>
                </c:pt>
                <c:pt idx="6">
                  <c:v>0.37805430713393451</c:v>
                </c:pt>
                <c:pt idx="7">
                  <c:v>0.40006342059806133</c:v>
                </c:pt>
                <c:pt idx="8">
                  <c:v>0.42129368619647733</c:v>
                </c:pt>
                <c:pt idx="9">
                  <c:v>0.4417726654208759</c:v>
                </c:pt>
                <c:pt idx="10">
                  <c:v>0.46152694443020881</c:v>
                </c:pt>
                <c:pt idx="11">
                  <c:v>0.4805821685652889</c:v>
                </c:pt>
                <c:pt idx="12">
                  <c:v>0.4989630756420087</c:v>
                </c:pt>
                <c:pt idx="13">
                  <c:v>0.51669352806639246</c:v>
                </c:pt>
                <c:pt idx="14">
                  <c:v>0.53379654381317776</c:v>
                </c:pt>
                <c:pt idx="15">
                  <c:v>0.55029432630814146</c:v>
                </c:pt>
                <c:pt idx="16">
                  <c:v>0.56620829325296462</c:v>
                </c:pt>
                <c:pt idx="17">
                  <c:v>0.58155910443005676</c:v>
                </c:pt>
                <c:pt idx="18">
                  <c:v>0.59636668852343688</c:v>
                </c:pt>
                <c:pt idx="19">
                  <c:v>0.61065026899048891</c:v>
                </c:pt>
                <c:pt idx="20">
                  <c:v>0.62442838901818254</c:v>
                </c:pt>
              </c:numCache>
            </c:numRef>
          </c:val>
          <c:smooth val="0"/>
          <c:extLst>
            <c:ext xmlns:c16="http://schemas.microsoft.com/office/drawing/2014/chart" uri="{C3380CC4-5D6E-409C-BE32-E72D297353CC}">
              <c16:uniqueId val="{00000001-1AE7-3B4C-9565-1AB2C8F55EE3}"/>
            </c:ext>
          </c:extLst>
        </c:ser>
        <c:dLbls>
          <c:showLegendKey val="0"/>
          <c:showVal val="0"/>
          <c:showCatName val="0"/>
          <c:showSerName val="0"/>
          <c:showPercent val="0"/>
          <c:showBubbleSize val="0"/>
        </c:dLbls>
        <c:smooth val="0"/>
        <c:axId val="665130536"/>
        <c:axId val="665130864"/>
      </c:lineChart>
      <c:catAx>
        <c:axId val="6651305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Payoff</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130864"/>
        <c:crosses val="autoZero"/>
        <c:auto val="1"/>
        <c:lblAlgn val="ctr"/>
        <c:lblOffset val="100"/>
        <c:noMultiLvlLbl val="0"/>
      </c:catAx>
      <c:valAx>
        <c:axId val="665130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Utility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130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15240</xdr:rowOff>
    </xdr:from>
    <xdr:to>
      <xdr:col>5</xdr:col>
      <xdr:colOff>229115</xdr:colOff>
      <xdr:row>3</xdr:row>
      <xdr:rowOff>2149025</xdr:rowOff>
    </xdr:to>
    <xdr:pic>
      <xdr:nvPicPr>
        <xdr:cNvPr id="5" name="Picture 4">
          <a:extLst>
            <a:ext uri="{FF2B5EF4-FFF2-40B4-BE49-F238E27FC236}">
              <a16:creationId xmlns:a16="http://schemas.microsoft.com/office/drawing/2014/main" id="{7C3D3FC2-A573-E5C4-B0EE-8BDE71BFF2F0}"/>
            </a:ext>
          </a:extLst>
        </xdr:cNvPr>
        <xdr:cNvPicPr>
          <a:picLocks noChangeAspect="1"/>
        </xdr:cNvPicPr>
      </xdr:nvPicPr>
      <xdr:blipFill>
        <a:blip xmlns:r="http://schemas.openxmlformats.org/officeDocument/2006/relationships" r:embed="rId1"/>
        <a:stretch>
          <a:fillRect/>
        </a:stretch>
      </xdr:blipFill>
      <xdr:spPr>
        <a:xfrm>
          <a:off x="0" y="2202180"/>
          <a:ext cx="5944115" cy="2133785"/>
        </a:xfrm>
        <a:prstGeom prst="rect">
          <a:avLst/>
        </a:prstGeom>
        <a:ln>
          <a:solidFill>
            <a:sysClr val="windowText" lastClr="000000"/>
          </a:solidFill>
        </a:ln>
      </xdr:spPr>
    </xdr:pic>
    <xdr:clientData/>
  </xdr:twoCellAnchor>
  <xdr:twoCellAnchor editAs="oneCell">
    <xdr:from>
      <xdr:col>5</xdr:col>
      <xdr:colOff>242055</xdr:colOff>
      <xdr:row>3</xdr:row>
      <xdr:rowOff>15240</xdr:rowOff>
    </xdr:from>
    <xdr:to>
      <xdr:col>5</xdr:col>
      <xdr:colOff>3451860</xdr:colOff>
      <xdr:row>3</xdr:row>
      <xdr:rowOff>2154254</xdr:rowOff>
    </xdr:to>
    <xdr:pic>
      <xdr:nvPicPr>
        <xdr:cNvPr id="6" name="Picture 5" descr="The Best Electric Chainsaws of 2024 The Best Electric Chainsaws of 2024">
          <a:extLst>
            <a:ext uri="{FF2B5EF4-FFF2-40B4-BE49-F238E27FC236}">
              <a16:creationId xmlns:a16="http://schemas.microsoft.com/office/drawing/2014/main" id="{9DD55640-379D-C08E-E599-AE127FCDD1B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57055" y="2202180"/>
          <a:ext cx="3209805" cy="2139014"/>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486896</xdr:colOff>
      <xdr:row>6</xdr:row>
      <xdr:rowOff>113179</xdr:rowOff>
    </xdr:from>
    <xdr:to>
      <xdr:col>4</xdr:col>
      <xdr:colOff>635933</xdr:colOff>
      <xdr:row>8</xdr:row>
      <xdr:rowOff>85725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486896" y="1399054"/>
          <a:ext cx="4501962" cy="63929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a:solidFill>
                <a:schemeClr val="dk1"/>
              </a:solidFill>
              <a:latin typeface="+mn-lt"/>
              <a:ea typeface="+mn-ea"/>
              <a:cs typeface="+mn-cs"/>
            </a:rPr>
            <a:t>Enter attribute names, units and low, medium and high values for your price and attributes.  The full factorial design will be automatically populated.</a:t>
          </a:r>
        </a:p>
        <a:p>
          <a:pPr marL="0" indent="0"/>
          <a:endParaRPr lang="en-US" sz="1100">
            <a:solidFill>
              <a:schemeClr val="dk1"/>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0</xdr:row>
      <xdr:rowOff>0</xdr:rowOff>
    </xdr:from>
    <xdr:to>
      <xdr:col>10</xdr:col>
      <xdr:colOff>120462</xdr:colOff>
      <xdr:row>0</xdr:row>
      <xdr:rowOff>477371</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4162425" y="0"/>
          <a:ext cx="4501962" cy="47737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a:solidFill>
                <a:schemeClr val="dk1"/>
              </a:solidFill>
              <a:latin typeface="+mn-lt"/>
              <a:ea typeface="+mn-ea"/>
              <a:cs typeface="+mn-cs"/>
            </a:rPr>
            <a:t>Copy the data from the "Survey Result" column into the corresponding column of your Master sheet</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xdr:colOff>
      <xdr:row>8</xdr:row>
      <xdr:rowOff>317226</xdr:rowOff>
    </xdr:from>
    <xdr:to>
      <xdr:col>12</xdr:col>
      <xdr:colOff>6876</xdr:colOff>
      <xdr:row>29</xdr:row>
      <xdr:rowOff>95252</xdr:rowOff>
    </xdr:to>
    <xdr:grpSp>
      <xdr:nvGrpSpPr>
        <xdr:cNvPr id="23" name="Group 22">
          <a:extLst>
            <a:ext uri="{FF2B5EF4-FFF2-40B4-BE49-F238E27FC236}">
              <a16:creationId xmlns:a16="http://schemas.microsoft.com/office/drawing/2014/main" id="{00000000-0008-0000-0500-000017000000}"/>
            </a:ext>
          </a:extLst>
        </xdr:cNvPr>
        <xdr:cNvGrpSpPr/>
      </xdr:nvGrpSpPr>
      <xdr:grpSpPr>
        <a:xfrm>
          <a:off x="1" y="1931185"/>
          <a:ext cx="12098334" cy="3381650"/>
          <a:chOff x="1" y="1926951"/>
          <a:chExt cx="11274950" cy="3340376"/>
        </a:xfrm>
      </xdr:grpSpPr>
      <xdr:grpSp>
        <xdr:nvGrpSpPr>
          <xdr:cNvPr id="10" name="Group 9">
            <a:extLst>
              <a:ext uri="{FF2B5EF4-FFF2-40B4-BE49-F238E27FC236}">
                <a16:creationId xmlns:a16="http://schemas.microsoft.com/office/drawing/2014/main" id="{00000000-0008-0000-0500-00000A000000}"/>
              </a:ext>
            </a:extLst>
          </xdr:cNvPr>
          <xdr:cNvGrpSpPr/>
        </xdr:nvGrpSpPr>
        <xdr:grpSpPr>
          <a:xfrm>
            <a:off x="1" y="1926951"/>
            <a:ext cx="3076573" cy="3340376"/>
            <a:chOff x="1" y="2250801"/>
            <a:chExt cx="3076573" cy="3349901"/>
          </a:xfrm>
        </xdr:grpSpPr>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333375" y="2657477"/>
            <a:ext cx="2743199" cy="2943225"/>
          </xdr:xfrm>
          <a:graphic>
            <a:graphicData uri="http://schemas.openxmlformats.org/drawingml/2006/chart">
              <c:chart xmlns:c="http://schemas.openxmlformats.org/drawingml/2006/chart" xmlns:r="http://schemas.openxmlformats.org/officeDocument/2006/relationships" r:id="rId1"/>
            </a:graphicData>
          </a:graphic>
        </xdr:graphicFrame>
        <xdr:sp macro="" textlink="$A$3">
          <xdr:nvSpPr>
            <xdr:cNvPr id="6" name="TextBox 5" title="test">
              <a:extLst>
                <a:ext uri="{FF2B5EF4-FFF2-40B4-BE49-F238E27FC236}">
                  <a16:creationId xmlns:a16="http://schemas.microsoft.com/office/drawing/2014/main" id="{00000000-0008-0000-0500-000006000000}"/>
                </a:ext>
              </a:extLst>
            </xdr:cNvPr>
            <xdr:cNvSpPr txBox="1"/>
          </xdr:nvSpPr>
          <xdr:spPr>
            <a:xfrm>
              <a:off x="338137" y="2250801"/>
              <a:ext cx="2733674" cy="45429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D53421C2-F321-4881-9DA6-F7A9B49D1EE9}" type="TxLink">
                <a:rPr lang="en-US" sz="1200" b="1" i="0" u="none" strike="noStrike">
                  <a:solidFill>
                    <a:sysClr val="windowText" lastClr="000000"/>
                  </a:solidFill>
                  <a:latin typeface="Arial"/>
                  <a:cs typeface="Arial"/>
                </a:rPr>
                <a:pPr algn="ctr"/>
                <a:t>Price</a:t>
              </a:fld>
              <a:endParaRPr lang="en-US" sz="1600" b="1">
                <a:solidFill>
                  <a:sysClr val="windowText" lastClr="000000"/>
                </a:solidFill>
              </a:endParaRPr>
            </a:p>
          </xdr:txBody>
        </xdr:sp>
        <xdr:sp macro="" textlink="">
          <xdr:nvSpPr>
            <xdr:cNvPr id="8" name="TextBox 7" title="test">
              <a:extLst>
                <a:ext uri="{FF2B5EF4-FFF2-40B4-BE49-F238E27FC236}">
                  <a16:creationId xmlns:a16="http://schemas.microsoft.com/office/drawing/2014/main" id="{00000000-0008-0000-0500-000008000000}"/>
                </a:ext>
              </a:extLst>
            </xdr:cNvPr>
            <xdr:cNvSpPr txBox="1"/>
          </xdr:nvSpPr>
          <xdr:spPr>
            <a:xfrm rot="16200000">
              <a:off x="-1476786" y="3727588"/>
              <a:ext cx="3349901" cy="396327"/>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000" b="0" i="0" u="none" strike="noStrike">
                  <a:solidFill>
                    <a:sysClr val="windowText" lastClr="000000"/>
                  </a:solidFill>
                  <a:latin typeface="Arial"/>
                  <a:cs typeface="Arial"/>
                </a:rPr>
                <a:t>Relative Utility</a:t>
              </a:r>
            </a:p>
          </xdr:txBody>
        </xdr:sp>
      </xdr:grpSp>
      <xdr:grpSp>
        <xdr:nvGrpSpPr>
          <xdr:cNvPr id="11" name="Group 10">
            <a:extLst>
              <a:ext uri="{FF2B5EF4-FFF2-40B4-BE49-F238E27FC236}">
                <a16:creationId xmlns:a16="http://schemas.microsoft.com/office/drawing/2014/main" id="{00000000-0008-0000-0500-00000B000000}"/>
              </a:ext>
            </a:extLst>
          </xdr:cNvPr>
          <xdr:cNvGrpSpPr/>
        </xdr:nvGrpSpPr>
        <xdr:grpSpPr>
          <a:xfrm>
            <a:off x="3067050" y="1926951"/>
            <a:ext cx="2743199" cy="3340376"/>
            <a:chOff x="333375" y="2250801"/>
            <a:chExt cx="2743199" cy="3349901"/>
          </a:xfrm>
        </xdr:grpSpPr>
        <xdr:graphicFrame macro="">
          <xdr:nvGraphicFramePr>
            <xdr:cNvPr id="12" name="Chart 11">
              <a:extLst>
                <a:ext uri="{FF2B5EF4-FFF2-40B4-BE49-F238E27FC236}">
                  <a16:creationId xmlns:a16="http://schemas.microsoft.com/office/drawing/2014/main" id="{00000000-0008-0000-0500-00000C000000}"/>
                </a:ext>
              </a:extLst>
            </xdr:cNvPr>
            <xdr:cNvGraphicFramePr/>
          </xdr:nvGraphicFramePr>
          <xdr:xfrm>
            <a:off x="333375" y="2657477"/>
            <a:ext cx="2743199" cy="2943225"/>
          </xdr:xfrm>
          <a:graphic>
            <a:graphicData uri="http://schemas.openxmlformats.org/drawingml/2006/chart">
              <c:chart xmlns:c="http://schemas.openxmlformats.org/drawingml/2006/chart" xmlns:r="http://schemas.openxmlformats.org/officeDocument/2006/relationships" r:id="rId2"/>
            </a:graphicData>
          </a:graphic>
        </xdr:graphicFrame>
        <xdr:sp macro="" textlink="$A$4">
          <xdr:nvSpPr>
            <xdr:cNvPr id="13" name="TextBox 12" title="test">
              <a:extLst>
                <a:ext uri="{FF2B5EF4-FFF2-40B4-BE49-F238E27FC236}">
                  <a16:creationId xmlns:a16="http://schemas.microsoft.com/office/drawing/2014/main" id="{00000000-0008-0000-0500-00000D000000}"/>
                </a:ext>
              </a:extLst>
            </xdr:cNvPr>
            <xdr:cNvSpPr txBox="1"/>
          </xdr:nvSpPr>
          <xdr:spPr>
            <a:xfrm>
              <a:off x="338137" y="2250801"/>
              <a:ext cx="2733674" cy="45429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169F1012-B5CA-4674-B801-1466136ECE5B}" type="TxLink">
                <a:rPr lang="en-US" sz="1200" b="1" i="0" u="none" strike="noStrike">
                  <a:solidFill>
                    <a:sysClr val="windowText" lastClr="000000"/>
                  </a:solidFill>
                  <a:latin typeface="Arial"/>
                  <a:cs typeface="Arial"/>
                </a:rPr>
                <a:pPr algn="ctr"/>
                <a:t>Number of Cuts</a:t>
              </a:fld>
              <a:endParaRPr lang="en-US" sz="1600" b="1">
                <a:solidFill>
                  <a:sysClr val="windowText" lastClr="000000"/>
                </a:solidFill>
              </a:endParaRPr>
            </a:p>
          </xdr:txBody>
        </xdr:sp>
      </xdr:grpSp>
      <xdr:grpSp>
        <xdr:nvGrpSpPr>
          <xdr:cNvPr id="15" name="Group 14">
            <a:extLst>
              <a:ext uri="{FF2B5EF4-FFF2-40B4-BE49-F238E27FC236}">
                <a16:creationId xmlns:a16="http://schemas.microsoft.com/office/drawing/2014/main" id="{00000000-0008-0000-0500-00000F000000}"/>
              </a:ext>
            </a:extLst>
          </xdr:cNvPr>
          <xdr:cNvGrpSpPr/>
        </xdr:nvGrpSpPr>
        <xdr:grpSpPr>
          <a:xfrm>
            <a:off x="5800724" y="1926951"/>
            <a:ext cx="2743199" cy="3340376"/>
            <a:chOff x="333375" y="2250801"/>
            <a:chExt cx="2743199" cy="3349901"/>
          </a:xfrm>
        </xdr:grpSpPr>
        <xdr:graphicFrame macro="">
          <xdr:nvGraphicFramePr>
            <xdr:cNvPr id="16" name="Chart 15">
              <a:extLst>
                <a:ext uri="{FF2B5EF4-FFF2-40B4-BE49-F238E27FC236}">
                  <a16:creationId xmlns:a16="http://schemas.microsoft.com/office/drawing/2014/main" id="{00000000-0008-0000-0500-000010000000}"/>
                </a:ext>
              </a:extLst>
            </xdr:cNvPr>
            <xdr:cNvGraphicFramePr/>
          </xdr:nvGraphicFramePr>
          <xdr:xfrm>
            <a:off x="333375" y="2657477"/>
            <a:ext cx="2743199" cy="2943225"/>
          </xdr:xfrm>
          <a:graphic>
            <a:graphicData uri="http://schemas.openxmlformats.org/drawingml/2006/chart">
              <c:chart xmlns:c="http://schemas.openxmlformats.org/drawingml/2006/chart" xmlns:r="http://schemas.openxmlformats.org/officeDocument/2006/relationships" r:id="rId3"/>
            </a:graphicData>
          </a:graphic>
        </xdr:graphicFrame>
        <xdr:sp macro="" textlink="$A$5">
          <xdr:nvSpPr>
            <xdr:cNvPr id="17" name="TextBox 16" title="test">
              <a:extLst>
                <a:ext uri="{FF2B5EF4-FFF2-40B4-BE49-F238E27FC236}">
                  <a16:creationId xmlns:a16="http://schemas.microsoft.com/office/drawing/2014/main" id="{00000000-0008-0000-0500-000011000000}"/>
                </a:ext>
              </a:extLst>
            </xdr:cNvPr>
            <xdr:cNvSpPr txBox="1"/>
          </xdr:nvSpPr>
          <xdr:spPr>
            <a:xfrm>
              <a:off x="338137" y="2250801"/>
              <a:ext cx="2733674" cy="45429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895F0EF9-9A53-4D8D-9B25-CCFF3FB25174}" type="TxLink">
                <a:rPr lang="en-US" sz="1200" b="1" i="0" u="none" strike="noStrike">
                  <a:solidFill>
                    <a:sysClr val="windowText" lastClr="000000"/>
                  </a:solidFill>
                  <a:latin typeface="Arial"/>
                  <a:cs typeface="Arial"/>
                </a:rPr>
                <a:pPr algn="ctr"/>
                <a:t>Weight</a:t>
              </a:fld>
              <a:endParaRPr lang="en-US" sz="1600" b="1">
                <a:solidFill>
                  <a:sysClr val="windowText" lastClr="000000"/>
                </a:solidFill>
              </a:endParaRPr>
            </a:p>
          </xdr:txBody>
        </xdr:sp>
      </xdr:grpSp>
      <xdr:graphicFrame macro="">
        <xdr:nvGraphicFramePr>
          <xdr:cNvPr id="20" name="Chart 19">
            <a:extLst>
              <a:ext uri="{FF2B5EF4-FFF2-40B4-BE49-F238E27FC236}">
                <a16:creationId xmlns:a16="http://schemas.microsoft.com/office/drawing/2014/main" id="{00000000-0008-0000-0500-000014000000}"/>
              </a:ext>
            </a:extLst>
          </xdr:cNvPr>
          <xdr:cNvGraphicFramePr/>
        </xdr:nvGraphicFramePr>
        <xdr:xfrm>
          <a:off x="8543519" y="2332471"/>
          <a:ext cx="2731432" cy="2934856"/>
        </xdr:xfrm>
        <a:graphic>
          <a:graphicData uri="http://schemas.openxmlformats.org/drawingml/2006/chart">
            <c:chart xmlns:c="http://schemas.openxmlformats.org/drawingml/2006/chart" xmlns:r="http://schemas.openxmlformats.org/officeDocument/2006/relationships" r:id="rId4"/>
          </a:graphicData>
        </a:graphic>
      </xdr:graphicFrame>
      <xdr:sp macro="" textlink="$A$6">
        <xdr:nvSpPr>
          <xdr:cNvPr id="21" name="TextBox 20" title="test">
            <a:extLst>
              <a:ext uri="{FF2B5EF4-FFF2-40B4-BE49-F238E27FC236}">
                <a16:creationId xmlns:a16="http://schemas.microsoft.com/office/drawing/2014/main" id="{00000000-0008-0000-0500-000015000000}"/>
              </a:ext>
            </a:extLst>
          </xdr:cNvPr>
          <xdr:cNvSpPr txBox="1"/>
        </xdr:nvSpPr>
        <xdr:spPr>
          <a:xfrm>
            <a:off x="8505825" y="1926951"/>
            <a:ext cx="2769126" cy="453007"/>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63E49594-8B08-48FC-87C4-36AABCF93BAE}" type="TxLink">
              <a:rPr lang="en-US" sz="1200" b="1" i="0" u="none" strike="noStrike">
                <a:solidFill>
                  <a:sysClr val="windowText" lastClr="000000"/>
                </a:solidFill>
                <a:latin typeface="Arial"/>
                <a:cs typeface="Arial"/>
              </a:rPr>
              <a:pPr algn="ctr"/>
              <a:t>Time of Cut</a:t>
            </a:fld>
            <a:endParaRPr lang="en-US" sz="1600" b="0">
              <a:solidFill>
                <a:sysClr val="windowText" lastClr="000000"/>
              </a:solidFill>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581025</xdr:colOff>
      <xdr:row>11</xdr:row>
      <xdr:rowOff>0</xdr:rowOff>
    </xdr:from>
    <xdr:to>
      <xdr:col>14</xdr:col>
      <xdr:colOff>297180</xdr:colOff>
      <xdr:row>15</xdr:row>
      <xdr:rowOff>137160</xdr:rowOff>
    </xdr:to>
    <xdr:sp macro="" textlink="">
      <xdr:nvSpPr>
        <xdr:cNvPr id="16" name="TextBox 15">
          <a:extLst>
            <a:ext uri="{FF2B5EF4-FFF2-40B4-BE49-F238E27FC236}">
              <a16:creationId xmlns:a16="http://schemas.microsoft.com/office/drawing/2014/main" id="{00000000-0008-0000-0600-000010000000}"/>
            </a:ext>
          </a:extLst>
        </xdr:cNvPr>
        <xdr:cNvSpPr txBox="1"/>
      </xdr:nvSpPr>
      <xdr:spPr>
        <a:xfrm>
          <a:off x="6972300" y="4333875"/>
          <a:ext cx="4440555" cy="803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Specify</a:t>
          </a:r>
          <a:r>
            <a:rPr lang="en-US" sz="1100" baseline="0"/>
            <a:t> the competition here.</a:t>
          </a:r>
        </a:p>
        <a:p>
          <a:r>
            <a:rPr lang="en-US" sz="1100" baseline="0"/>
            <a:t>- If fewer than 4 competitors, leave columns blank</a:t>
          </a:r>
        </a:p>
        <a:p>
          <a:r>
            <a:rPr lang="en-US" sz="1100" baseline="0"/>
            <a:t>- The total market size is the number of customers who will buy from all vendors (including yourself)</a:t>
          </a:r>
          <a:endParaRPr lang="en-US" sz="1100"/>
        </a:p>
      </xdr:txBody>
    </xdr:sp>
    <xdr:clientData/>
  </xdr:twoCellAnchor>
  <xdr:twoCellAnchor>
    <xdr:from>
      <xdr:col>7</xdr:col>
      <xdr:colOff>0</xdr:colOff>
      <xdr:row>19</xdr:row>
      <xdr:rowOff>171450</xdr:rowOff>
    </xdr:from>
    <xdr:to>
      <xdr:col>14</xdr:col>
      <xdr:colOff>306705</xdr:colOff>
      <xdr:row>24</xdr:row>
      <xdr:rowOff>137160</xdr:rowOff>
    </xdr:to>
    <xdr:sp macro="" textlink="">
      <xdr:nvSpPr>
        <xdr:cNvPr id="17" name="TextBox 16">
          <a:extLst>
            <a:ext uri="{FF2B5EF4-FFF2-40B4-BE49-F238E27FC236}">
              <a16:creationId xmlns:a16="http://schemas.microsoft.com/office/drawing/2014/main" id="{00000000-0008-0000-0600-000011000000}"/>
            </a:ext>
          </a:extLst>
        </xdr:cNvPr>
        <xdr:cNvSpPr txBox="1"/>
      </xdr:nvSpPr>
      <xdr:spPr>
        <a:xfrm>
          <a:off x="6981825" y="3676650"/>
          <a:ext cx="4440555" cy="803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You can type in values and see the impact on the corresonding outputs below</a:t>
          </a:r>
        </a:p>
        <a:p>
          <a:r>
            <a:rPr lang="en-US" sz="1100"/>
            <a:t>- You</a:t>
          </a:r>
          <a:r>
            <a:rPr lang="en-US" sz="1100" baseline="0"/>
            <a:t> can also link to these cells from ModelCenter.  They have been named to make it easy (fixedCost, marginalCost, capacity, xin1, xin2, xin3)</a:t>
          </a:r>
          <a:endParaRPr lang="en-US" sz="1100"/>
        </a:p>
      </xdr:txBody>
    </xdr:sp>
    <xdr:clientData/>
  </xdr:twoCellAnchor>
  <xdr:twoCellAnchor>
    <xdr:from>
      <xdr:col>7</xdr:col>
      <xdr:colOff>0</xdr:colOff>
      <xdr:row>29</xdr:row>
      <xdr:rowOff>0</xdr:rowOff>
    </xdr:from>
    <xdr:to>
      <xdr:col>14</xdr:col>
      <xdr:colOff>306705</xdr:colOff>
      <xdr:row>33</xdr:row>
      <xdr:rowOff>156210</xdr:rowOff>
    </xdr:to>
    <xdr:sp macro="" textlink="">
      <xdr:nvSpPr>
        <xdr:cNvPr id="19" name="TextBox 18">
          <a:extLst>
            <a:ext uri="{FF2B5EF4-FFF2-40B4-BE49-F238E27FC236}">
              <a16:creationId xmlns:a16="http://schemas.microsoft.com/office/drawing/2014/main" id="{00000000-0008-0000-0600-000013000000}"/>
            </a:ext>
          </a:extLst>
        </xdr:cNvPr>
        <xdr:cNvSpPr txBox="1"/>
      </xdr:nvSpPr>
      <xdr:spPr>
        <a:xfrm>
          <a:off x="6981825" y="5276850"/>
          <a:ext cx="4440555" cy="803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You can see the prediction</a:t>
          </a:r>
          <a:r>
            <a:rPr lang="en-US" sz="1100" baseline="0"/>
            <a:t> results for the inputs listed above</a:t>
          </a:r>
          <a:endParaRPr lang="en-US" sz="1100"/>
        </a:p>
        <a:p>
          <a:r>
            <a:rPr lang="en-US" sz="1100"/>
            <a:t>- You</a:t>
          </a:r>
          <a:r>
            <a:rPr lang="en-US" sz="1100" baseline="0"/>
            <a:t> can also link to these cells from ModelCenter.  They have been named to make it easy (demand, price, revenue, profit)</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10</xdr:col>
      <xdr:colOff>0</xdr:colOff>
      <xdr:row>3</xdr:row>
      <xdr:rowOff>0</xdr:rowOff>
    </xdr:from>
    <xdr:to>
      <xdr:col>22</xdr:col>
      <xdr:colOff>235117</xdr:colOff>
      <xdr:row>26</xdr:row>
      <xdr:rowOff>157108</xdr:rowOff>
    </xdr:to>
    <xdr:graphicFrame macro="">
      <xdr:nvGraphicFramePr>
        <xdr:cNvPr id="2" name="Chart 1">
          <a:extLst>
            <a:ext uri="{FF2B5EF4-FFF2-40B4-BE49-F238E27FC236}">
              <a16:creationId xmlns:a16="http://schemas.microsoft.com/office/drawing/2014/main" id="{36FB2298-C11C-9440-8B3C-E220E1918E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gtvault.sharepoint.com/Users/lm15/Documents/CurrentWork/ASE6002/2016/DemandEst/ChrisWor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rvey"/>
      <sheetName val="SurveyDesign"/>
      <sheetName val="RandomNumbers"/>
      <sheetName val="RandomNumbersToCopyFrom"/>
      <sheetName val="SurveyResultAggregation"/>
      <sheetName val="Linear Logit"/>
      <sheetName val="DemandProfitPrediction"/>
    </sheetNames>
    <sheetDataSet>
      <sheetData sheetId="0" refreshError="1"/>
      <sheetData sheetId="1" refreshError="1"/>
      <sheetData sheetId="2" refreshError="1"/>
      <sheetData sheetId="3" refreshError="1"/>
      <sheetData sheetId="4" refreshError="1"/>
      <sheetData sheetId="5" refreshError="1"/>
      <sheetData sheetId="6"/>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0000000}" name="Roster" displayName="Roster" ref="A2:C56" totalsRowShown="0" headerRowDxfId="36">
  <autoFilter ref="A2:C56" xr:uid="{00000000-0009-0000-0100-000007000000}"/>
  <tableColumns count="3">
    <tableColumn id="1" xr3:uid="{00000000-0010-0000-0000-000001000000}" name="Survey ID#" dataDxfId="35"/>
    <tableColumn id="2" xr3:uid="{00000000-0010-0000-0000-000002000000}" name="Student Name"/>
    <tableColumn id="3" xr3:uid="{00000000-0010-0000-0000-000003000000}" name="E-mail"/>
  </tableColumns>
  <tableStyleInfo name="TableStyleMedium1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dimension ref="A1:F18"/>
  <sheetViews>
    <sheetView workbookViewId="0">
      <selection activeCell="A12" sqref="A12"/>
    </sheetView>
  </sheetViews>
  <sheetFormatPr defaultColWidth="8.796875" defaultRowHeight="12.75" x14ac:dyDescent="0.35"/>
  <cols>
    <col min="1" max="5" width="16.6640625" customWidth="1"/>
    <col min="6" max="6" width="90.6640625" customWidth="1"/>
  </cols>
  <sheetData>
    <row r="1" spans="1:6" ht="20.65" x14ac:dyDescent="0.35">
      <c r="A1" s="208" t="s">
        <v>0</v>
      </c>
      <c r="B1" s="208"/>
      <c r="C1" s="208"/>
      <c r="D1" s="208"/>
      <c r="E1" s="208"/>
      <c r="F1" s="208"/>
    </row>
    <row r="2" spans="1:6" ht="4.5" customHeight="1" thickBot="1" x14ac:dyDescent="0.4">
      <c r="A2" s="160"/>
      <c r="B2" s="160"/>
      <c r="C2" s="160"/>
      <c r="D2" s="160"/>
      <c r="E2" s="160"/>
      <c r="F2" s="160"/>
    </row>
    <row r="3" spans="1:6" ht="147" customHeight="1" thickTop="1" thickBot="1" x14ac:dyDescent="0.4">
      <c r="A3" s="209" t="s">
        <v>1</v>
      </c>
      <c r="B3" s="210"/>
      <c r="C3" s="210"/>
      <c r="D3" s="210"/>
      <c r="E3" s="210"/>
      <c r="F3" s="211"/>
    </row>
    <row r="4" spans="1:6" ht="170.75" customHeight="1" thickTop="1" x14ac:dyDescent="0.35">
      <c r="A4" s="160"/>
      <c r="B4" s="160"/>
      <c r="C4" s="160"/>
      <c r="D4" s="160"/>
      <c r="E4" s="160"/>
    </row>
    <row r="5" spans="1:6" ht="20.65" x14ac:dyDescent="0.35">
      <c r="A5" s="208" t="s">
        <v>2</v>
      </c>
      <c r="B5" s="208"/>
      <c r="C5" s="208"/>
      <c r="D5" s="208"/>
      <c r="E5" s="208"/>
      <c r="F5" s="208"/>
    </row>
    <row r="6" spans="1:6" ht="13.15" thickBot="1" x14ac:dyDescent="0.4">
      <c r="A6" s="160"/>
      <c r="B6" s="160"/>
      <c r="C6" s="160"/>
      <c r="D6" s="160"/>
      <c r="E6" s="160"/>
      <c r="F6" s="160"/>
    </row>
    <row r="7" spans="1:6" ht="58.5" customHeight="1" x14ac:dyDescent="0.35">
      <c r="A7" s="209" t="s">
        <v>3</v>
      </c>
      <c r="B7" s="210"/>
      <c r="C7" s="210"/>
      <c r="D7" s="210"/>
      <c r="E7" s="210"/>
      <c r="F7" s="211"/>
    </row>
    <row r="8" spans="1:6" ht="13.15" thickTop="1" x14ac:dyDescent="0.35">
      <c r="A8" s="160"/>
      <c r="B8" s="160"/>
      <c r="C8" s="160"/>
      <c r="D8" s="160"/>
      <c r="E8" s="160"/>
      <c r="F8" s="160"/>
    </row>
    <row r="9" spans="1:6" ht="20.65" x14ac:dyDescent="0.35">
      <c r="A9" s="208" t="s">
        <v>4</v>
      </c>
      <c r="B9" s="208"/>
      <c r="C9" s="208"/>
      <c r="D9" s="208"/>
      <c r="E9" s="208"/>
      <c r="F9" s="208"/>
    </row>
    <row r="10" spans="1:6" ht="13.15" thickBot="1" x14ac:dyDescent="0.4">
      <c r="A10" s="160"/>
      <c r="B10" s="160"/>
      <c r="C10" s="160"/>
      <c r="D10" s="160"/>
      <c r="E10" s="160"/>
      <c r="F10" s="160"/>
    </row>
    <row r="11" spans="1:6" ht="69.5" customHeight="1" thickTop="1" thickBot="1" x14ac:dyDescent="0.4">
      <c r="A11" s="209" t="s">
        <v>5</v>
      </c>
      <c r="B11" s="210"/>
      <c r="C11" s="210"/>
      <c r="D11" s="210"/>
      <c r="E11" s="210"/>
      <c r="F11" s="211"/>
    </row>
    <row r="12" spans="1:6" ht="13.15" thickTop="1" x14ac:dyDescent="0.35">
      <c r="A12" s="160"/>
      <c r="B12" s="160"/>
      <c r="C12" s="160"/>
      <c r="D12" s="160"/>
      <c r="E12" s="160"/>
      <c r="F12" s="160"/>
    </row>
    <row r="13" spans="1:6" ht="20.65" x14ac:dyDescent="0.35">
      <c r="A13" s="207" t="s">
        <v>6</v>
      </c>
      <c r="B13" s="207"/>
      <c r="C13" s="207"/>
      <c r="D13" s="207"/>
      <c r="E13" s="207"/>
      <c r="F13" s="207"/>
    </row>
    <row r="14" spans="1:6" ht="13.5" thickBot="1" x14ac:dyDescent="0.4">
      <c r="A14" s="147" t="s">
        <v>7</v>
      </c>
      <c r="B14" s="147" t="s">
        <v>8</v>
      </c>
      <c r="C14" s="149" t="s">
        <v>9</v>
      </c>
      <c r="D14" s="149" t="s">
        <v>10</v>
      </c>
      <c r="E14" s="150" t="s">
        <v>11</v>
      </c>
      <c r="F14" s="150" t="s">
        <v>12</v>
      </c>
    </row>
    <row r="15" spans="1:6" ht="13.15" thickTop="1" x14ac:dyDescent="0.35">
      <c r="A15" s="148" t="str">
        <f>SurveySetup!A3</f>
        <v>Price</v>
      </c>
      <c r="B15" s="148" t="str">
        <f>SurveySetup!B3</f>
        <v>$</v>
      </c>
      <c r="C15" s="151">
        <f>SurveySetup!C3</f>
        <v>200</v>
      </c>
      <c r="D15" s="151">
        <f>SurveySetup!D3</f>
        <v>525</v>
      </c>
      <c r="E15" s="151">
        <f>SurveySetup!E3</f>
        <v>850</v>
      </c>
      <c r="F15" s="182" t="s">
        <v>13</v>
      </c>
    </row>
    <row r="16" spans="1:6" x14ac:dyDescent="0.35">
      <c r="A16" s="148" t="str">
        <f>SurveySetup!A4</f>
        <v>Number of Cuts</v>
      </c>
      <c r="B16" s="148" t="str">
        <f>SurveySetup!B4</f>
        <v>#</v>
      </c>
      <c r="C16" s="152">
        <f>SurveySetup!C4</f>
        <v>50</v>
      </c>
      <c r="D16" s="152">
        <f>SurveySetup!D4</f>
        <v>125</v>
      </c>
      <c r="E16" s="152">
        <f>SurveySetup!E4</f>
        <v>225</v>
      </c>
      <c r="F16" s="183" t="s">
        <v>14</v>
      </c>
    </row>
    <row r="17" spans="1:6" s="38" customFormat="1" ht="25.5" x14ac:dyDescent="0.35">
      <c r="A17" s="148" t="str">
        <f>SurveySetup!A5</f>
        <v>Weight</v>
      </c>
      <c r="B17" s="148" t="str">
        <f>SurveySetup!B5</f>
        <v>Kg</v>
      </c>
      <c r="C17" s="188">
        <f>SurveySetup!C5</f>
        <v>3</v>
      </c>
      <c r="D17" s="188">
        <f>SurveySetup!D5</f>
        <v>6</v>
      </c>
      <c r="E17" s="188">
        <f>SurveySetup!E5</f>
        <v>9</v>
      </c>
      <c r="F17" s="189" t="s">
        <v>15</v>
      </c>
    </row>
    <row r="18" spans="1:6" x14ac:dyDescent="0.35">
      <c r="A18" s="148" t="str">
        <f>SurveySetup!A6</f>
        <v>Time of Cut</v>
      </c>
      <c r="B18" s="148" t="str">
        <f>SurveySetup!B6</f>
        <v>Sec</v>
      </c>
      <c r="C18" s="152">
        <f>SurveySetup!C6</f>
        <v>2</v>
      </c>
      <c r="D18" s="152">
        <f>SurveySetup!D6</f>
        <v>6</v>
      </c>
      <c r="E18" s="152">
        <f>SurveySetup!E6</f>
        <v>10</v>
      </c>
      <c r="F18" s="183" t="s">
        <v>16</v>
      </c>
    </row>
  </sheetData>
  <mergeCells count="7">
    <mergeCell ref="A13:F13"/>
    <mergeCell ref="A1:F1"/>
    <mergeCell ref="A3:F3"/>
    <mergeCell ref="A5:F5"/>
    <mergeCell ref="A7:F7"/>
    <mergeCell ref="A9:F9"/>
    <mergeCell ref="A11:F11"/>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1:C56"/>
  <sheetViews>
    <sheetView workbookViewId="0">
      <selection activeCell="F29" sqref="F29"/>
    </sheetView>
  </sheetViews>
  <sheetFormatPr defaultColWidth="8.796875" defaultRowHeight="12.75" x14ac:dyDescent="0.35"/>
  <cols>
    <col min="1" max="1" width="15.6640625" style="43" customWidth="1"/>
    <col min="2" max="3" width="29.796875" customWidth="1"/>
  </cols>
  <sheetData>
    <row r="1" spans="1:3" ht="25.5" customHeight="1" thickBot="1" x14ac:dyDescent="0.4">
      <c r="A1" s="212" t="s">
        <v>17</v>
      </c>
      <c r="B1" s="212"/>
      <c r="C1" s="213"/>
    </row>
    <row r="2" spans="1:3" ht="13.15" thickTop="1" x14ac:dyDescent="0.35">
      <c r="A2" s="61" t="s">
        <v>18</v>
      </c>
      <c r="B2" s="61" t="s">
        <v>19</v>
      </c>
      <c r="C2" s="61" t="s">
        <v>20</v>
      </c>
    </row>
    <row r="3" spans="1:3" ht="12.75" customHeight="1" x14ac:dyDescent="0.5">
      <c r="A3" s="43">
        <v>1</v>
      </c>
      <c r="B3" s="184" t="s">
        <v>21</v>
      </c>
      <c r="C3" s="185" t="s">
        <v>22</v>
      </c>
    </row>
    <row r="4" spans="1:3" ht="12.75" customHeight="1" x14ac:dyDescent="0.5">
      <c r="A4" s="43">
        <v>2</v>
      </c>
      <c r="B4" s="186" t="s">
        <v>23</v>
      </c>
      <c r="C4" s="187" t="s">
        <v>24</v>
      </c>
    </row>
    <row r="5" spans="1:3" ht="12.75" customHeight="1" x14ac:dyDescent="0.5">
      <c r="A5" s="43">
        <v>3</v>
      </c>
      <c r="B5" s="184" t="s">
        <v>25</v>
      </c>
      <c r="C5" s="185" t="s">
        <v>26</v>
      </c>
    </row>
    <row r="6" spans="1:3" ht="12.75" customHeight="1" x14ac:dyDescent="0.5">
      <c r="A6" s="43">
        <v>4</v>
      </c>
      <c r="B6" s="186" t="s">
        <v>27</v>
      </c>
      <c r="C6" s="187" t="s">
        <v>28</v>
      </c>
    </row>
    <row r="7" spans="1:3" ht="12.75" customHeight="1" x14ac:dyDescent="0.5">
      <c r="A7" s="43">
        <v>5</v>
      </c>
      <c r="B7" s="184" t="s">
        <v>29</v>
      </c>
      <c r="C7" s="185" t="s">
        <v>30</v>
      </c>
    </row>
    <row r="8" spans="1:3" ht="12.75" customHeight="1" x14ac:dyDescent="0.5">
      <c r="A8" s="43">
        <v>6</v>
      </c>
      <c r="B8" s="186" t="s">
        <v>31</v>
      </c>
      <c r="C8" s="187" t="s">
        <v>32</v>
      </c>
    </row>
    <row r="9" spans="1:3" ht="12.75" customHeight="1" x14ac:dyDescent="0.5">
      <c r="A9" s="43">
        <v>7</v>
      </c>
      <c r="B9" s="184" t="s">
        <v>33</v>
      </c>
      <c r="C9" s="185" t="s">
        <v>34</v>
      </c>
    </row>
    <row r="10" spans="1:3" ht="12.75" customHeight="1" x14ac:dyDescent="0.5">
      <c r="A10" s="43">
        <v>8</v>
      </c>
      <c r="B10" s="186" t="s">
        <v>35</v>
      </c>
      <c r="C10" s="187" t="s">
        <v>36</v>
      </c>
    </row>
    <row r="11" spans="1:3" ht="12.75" customHeight="1" x14ac:dyDescent="0.5">
      <c r="A11" s="43">
        <v>9</v>
      </c>
      <c r="B11" s="184" t="s">
        <v>37</v>
      </c>
      <c r="C11" s="185" t="s">
        <v>38</v>
      </c>
    </row>
    <row r="12" spans="1:3" ht="12.75" customHeight="1" x14ac:dyDescent="0.5">
      <c r="A12" s="43">
        <v>10</v>
      </c>
      <c r="B12" s="186" t="s">
        <v>39</v>
      </c>
      <c r="C12" s="187" t="s">
        <v>40</v>
      </c>
    </row>
    <row r="13" spans="1:3" ht="12.75" customHeight="1" x14ac:dyDescent="0.5">
      <c r="A13" s="43">
        <v>11</v>
      </c>
      <c r="B13" s="184" t="s">
        <v>41</v>
      </c>
      <c r="C13" s="185" t="s">
        <v>42</v>
      </c>
    </row>
    <row r="14" spans="1:3" ht="12.75" customHeight="1" x14ac:dyDescent="0.5">
      <c r="A14" s="43">
        <v>12</v>
      </c>
      <c r="B14" s="186" t="s">
        <v>43</v>
      </c>
      <c r="C14" s="187" t="s">
        <v>44</v>
      </c>
    </row>
    <row r="15" spans="1:3" ht="12.75" customHeight="1" x14ac:dyDescent="0.5">
      <c r="A15" s="43">
        <v>13</v>
      </c>
      <c r="B15" s="184" t="s">
        <v>45</v>
      </c>
      <c r="C15" s="185" t="s">
        <v>46</v>
      </c>
    </row>
    <row r="16" spans="1:3" ht="12.75" customHeight="1" x14ac:dyDescent="0.5">
      <c r="A16" s="43">
        <v>14</v>
      </c>
      <c r="B16" s="186" t="s">
        <v>47</v>
      </c>
      <c r="C16" s="187" t="s">
        <v>48</v>
      </c>
    </row>
    <row r="17" spans="1:3" ht="12.75" customHeight="1" x14ac:dyDescent="0.5">
      <c r="A17" s="43">
        <v>15</v>
      </c>
      <c r="B17" s="184" t="s">
        <v>49</v>
      </c>
      <c r="C17" s="185" t="s">
        <v>50</v>
      </c>
    </row>
    <row r="18" spans="1:3" ht="12.75" customHeight="1" x14ac:dyDescent="0.5">
      <c r="A18" s="190">
        <v>16</v>
      </c>
      <c r="B18" s="193" t="s">
        <v>51</v>
      </c>
      <c r="C18" s="194" t="s">
        <v>52</v>
      </c>
    </row>
    <row r="19" spans="1:3" ht="12.75" customHeight="1" x14ac:dyDescent="0.5">
      <c r="A19" s="190">
        <v>17</v>
      </c>
      <c r="B19" s="191" t="s">
        <v>53</v>
      </c>
      <c r="C19" s="192" t="s">
        <v>54</v>
      </c>
    </row>
    <row r="20" spans="1:3" ht="12.75" customHeight="1" x14ac:dyDescent="0.5">
      <c r="A20" s="190">
        <v>18</v>
      </c>
      <c r="B20" s="193" t="s">
        <v>55</v>
      </c>
      <c r="C20" s="194" t="s">
        <v>56</v>
      </c>
    </row>
    <row r="21" spans="1:3" ht="12.75" customHeight="1" x14ac:dyDescent="0.5">
      <c r="A21" s="43">
        <v>19</v>
      </c>
      <c r="B21" s="184" t="s">
        <v>57</v>
      </c>
      <c r="C21" s="185" t="s">
        <v>58</v>
      </c>
    </row>
    <row r="22" spans="1:3" ht="12.75" customHeight="1" x14ac:dyDescent="0.5">
      <c r="A22" s="43">
        <v>20</v>
      </c>
      <c r="B22" s="186" t="s">
        <v>59</v>
      </c>
      <c r="C22" s="187" t="s">
        <v>60</v>
      </c>
    </row>
    <row r="23" spans="1:3" ht="12.75" customHeight="1" x14ac:dyDescent="0.5">
      <c r="A23" s="190">
        <v>21</v>
      </c>
      <c r="B23" s="191" t="s">
        <v>61</v>
      </c>
      <c r="C23" s="192" t="s">
        <v>62</v>
      </c>
    </row>
    <row r="24" spans="1:3" ht="12.75" customHeight="1" x14ac:dyDescent="0.5">
      <c r="A24" s="43">
        <v>22</v>
      </c>
      <c r="B24" s="186" t="s">
        <v>63</v>
      </c>
      <c r="C24" s="187" t="s">
        <v>64</v>
      </c>
    </row>
    <row r="25" spans="1:3" ht="12.75" customHeight="1" x14ac:dyDescent="0.5">
      <c r="A25" s="43">
        <v>23</v>
      </c>
      <c r="B25" s="184" t="s">
        <v>65</v>
      </c>
      <c r="C25" s="185" t="s">
        <v>66</v>
      </c>
    </row>
    <row r="26" spans="1:3" ht="12.75" customHeight="1" x14ac:dyDescent="0.5">
      <c r="A26" s="43">
        <v>24</v>
      </c>
      <c r="B26" s="186" t="s">
        <v>67</v>
      </c>
      <c r="C26" s="187" t="s">
        <v>68</v>
      </c>
    </row>
    <row r="27" spans="1:3" ht="12.75" customHeight="1" x14ac:dyDescent="0.5">
      <c r="A27" s="43">
        <v>25</v>
      </c>
      <c r="B27" s="184" t="s">
        <v>69</v>
      </c>
      <c r="C27" s="185" t="s">
        <v>70</v>
      </c>
    </row>
    <row r="28" spans="1:3" ht="12.75" customHeight="1" x14ac:dyDescent="0.5">
      <c r="A28" s="43">
        <v>26</v>
      </c>
      <c r="B28" s="186" t="s">
        <v>71</v>
      </c>
      <c r="C28" s="187" t="s">
        <v>72</v>
      </c>
    </row>
    <row r="29" spans="1:3" ht="12.75" customHeight="1" x14ac:dyDescent="0.35">
      <c r="A29" s="43">
        <v>27</v>
      </c>
      <c r="B29" s="184" t="s">
        <v>73</v>
      </c>
      <c r="C29" s="195" t="s">
        <v>74</v>
      </c>
    </row>
    <row r="30" spans="1:3" ht="12.75" customHeight="1" x14ac:dyDescent="0.35">
      <c r="A30" s="43">
        <v>28</v>
      </c>
      <c r="B30" s="186" t="s">
        <v>75</v>
      </c>
      <c r="C30" s="196" t="s">
        <v>76</v>
      </c>
    </row>
    <row r="31" spans="1:3" ht="12.75" customHeight="1" x14ac:dyDescent="0.35">
      <c r="A31" s="43">
        <v>29</v>
      </c>
      <c r="B31" s="184" t="s">
        <v>77</v>
      </c>
      <c r="C31" s="195" t="s">
        <v>78</v>
      </c>
    </row>
    <row r="32" spans="1:3" ht="12.75" customHeight="1" x14ac:dyDescent="0.35">
      <c r="A32" s="43">
        <v>30</v>
      </c>
      <c r="B32" s="186" t="s">
        <v>79</v>
      </c>
      <c r="C32" s="196" t="s">
        <v>80</v>
      </c>
    </row>
    <row r="33" spans="1:3" ht="12.75" customHeight="1" x14ac:dyDescent="0.35">
      <c r="A33" s="43">
        <v>31</v>
      </c>
      <c r="B33" s="184" t="s">
        <v>81</v>
      </c>
      <c r="C33" s="195" t="s">
        <v>82</v>
      </c>
    </row>
    <row r="34" spans="1:3" ht="12.75" customHeight="1" x14ac:dyDescent="0.35">
      <c r="A34" s="43">
        <v>32</v>
      </c>
      <c r="B34" s="186" t="s">
        <v>83</v>
      </c>
      <c r="C34" s="196" t="s">
        <v>84</v>
      </c>
    </row>
    <row r="35" spans="1:3" ht="12.75" customHeight="1" x14ac:dyDescent="0.35">
      <c r="A35" s="43">
        <v>33</v>
      </c>
      <c r="B35" s="184" t="s">
        <v>85</v>
      </c>
      <c r="C35" s="195" t="s">
        <v>86</v>
      </c>
    </row>
    <row r="36" spans="1:3" ht="12.75" customHeight="1" x14ac:dyDescent="0.35">
      <c r="A36" s="43">
        <v>34</v>
      </c>
      <c r="B36" s="186" t="s">
        <v>87</v>
      </c>
      <c r="C36" s="196" t="s">
        <v>88</v>
      </c>
    </row>
    <row r="37" spans="1:3" ht="12.75" customHeight="1" x14ac:dyDescent="0.35">
      <c r="A37" s="43">
        <v>35</v>
      </c>
      <c r="B37" s="184" t="s">
        <v>89</v>
      </c>
      <c r="C37" s="195" t="s">
        <v>90</v>
      </c>
    </row>
    <row r="38" spans="1:3" ht="12.75" customHeight="1" x14ac:dyDescent="0.35">
      <c r="A38" s="43">
        <v>36</v>
      </c>
      <c r="B38" s="186" t="s">
        <v>91</v>
      </c>
      <c r="C38" s="196" t="s">
        <v>92</v>
      </c>
    </row>
    <row r="39" spans="1:3" ht="12.75" customHeight="1" x14ac:dyDescent="0.35">
      <c r="A39" s="43">
        <v>37</v>
      </c>
      <c r="B39" s="184" t="s">
        <v>93</v>
      </c>
      <c r="C39" s="195" t="s">
        <v>94</v>
      </c>
    </row>
    <row r="40" spans="1:3" ht="12.75" customHeight="1" x14ac:dyDescent="0.35">
      <c r="A40" s="43">
        <v>38</v>
      </c>
      <c r="B40" s="186" t="s">
        <v>95</v>
      </c>
      <c r="C40" s="196" t="s">
        <v>96</v>
      </c>
    </row>
    <row r="41" spans="1:3" ht="12.75" customHeight="1" x14ac:dyDescent="0.35">
      <c r="A41" s="43">
        <v>39</v>
      </c>
      <c r="B41" s="184" t="s">
        <v>97</v>
      </c>
      <c r="C41" s="195" t="s">
        <v>98</v>
      </c>
    </row>
    <row r="42" spans="1:3" ht="12.75" customHeight="1" x14ac:dyDescent="0.35">
      <c r="A42" s="43">
        <v>40</v>
      </c>
      <c r="B42" s="186" t="s">
        <v>99</v>
      </c>
      <c r="C42" s="196" t="s">
        <v>100</v>
      </c>
    </row>
    <row r="43" spans="1:3" ht="12.75" customHeight="1" x14ac:dyDescent="0.35">
      <c r="A43" s="43">
        <v>41</v>
      </c>
      <c r="B43" s="184" t="s">
        <v>101</v>
      </c>
      <c r="C43" s="195" t="s">
        <v>102</v>
      </c>
    </row>
    <row r="44" spans="1:3" x14ac:dyDescent="0.35">
      <c r="A44" s="43">
        <v>42</v>
      </c>
      <c r="B44" s="186" t="s">
        <v>103</v>
      </c>
      <c r="C44" s="196" t="s">
        <v>104</v>
      </c>
    </row>
    <row r="45" spans="1:3" x14ac:dyDescent="0.35">
      <c r="A45" s="43">
        <v>43</v>
      </c>
      <c r="B45" s="184" t="s">
        <v>105</v>
      </c>
      <c r="C45" s="195" t="s">
        <v>106</v>
      </c>
    </row>
    <row r="46" spans="1:3" x14ac:dyDescent="0.35">
      <c r="A46" s="43">
        <v>44</v>
      </c>
    </row>
    <row r="47" spans="1:3" x14ac:dyDescent="0.35">
      <c r="A47" s="43">
        <v>45</v>
      </c>
    </row>
    <row r="48" spans="1:3" x14ac:dyDescent="0.35">
      <c r="A48" s="43">
        <v>46</v>
      </c>
    </row>
    <row r="49" spans="1:1" x14ac:dyDescent="0.35">
      <c r="A49" s="43">
        <v>47</v>
      </c>
    </row>
    <row r="50" spans="1:1" x14ac:dyDescent="0.35">
      <c r="A50" s="43">
        <v>48</v>
      </c>
    </row>
    <row r="51" spans="1:1" x14ac:dyDescent="0.35">
      <c r="A51" s="43">
        <v>49</v>
      </c>
    </row>
    <row r="52" spans="1:1" x14ac:dyDescent="0.35">
      <c r="A52" s="43">
        <v>50</v>
      </c>
    </row>
    <row r="53" spans="1:1" x14ac:dyDescent="0.35">
      <c r="A53" s="43">
        <v>51</v>
      </c>
    </row>
    <row r="54" spans="1:1" x14ac:dyDescent="0.35">
      <c r="A54" s="43">
        <v>52</v>
      </c>
    </row>
    <row r="55" spans="1:1" x14ac:dyDescent="0.35">
      <c r="A55" s="43">
        <v>53</v>
      </c>
    </row>
    <row r="56" spans="1:1" x14ac:dyDescent="0.35">
      <c r="A56" s="43">
        <v>54</v>
      </c>
    </row>
  </sheetData>
  <mergeCells count="1">
    <mergeCell ref="A1:C1"/>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92D050"/>
  </sheetPr>
  <dimension ref="A1:BM131"/>
  <sheetViews>
    <sheetView workbookViewId="0">
      <pane ySplit="1" topLeftCell="A50" activePane="bottomLeft" state="frozen"/>
      <selection activeCell="L10" sqref="L10"/>
      <selection pane="bottomLeft" activeCell="F128" sqref="F128"/>
    </sheetView>
  </sheetViews>
  <sheetFormatPr defaultColWidth="9" defaultRowHeight="29.65" x14ac:dyDescent="0.75"/>
  <cols>
    <col min="1" max="1" width="23.46484375" style="4" customWidth="1"/>
    <col min="2" max="5" width="18.796875" style="4" customWidth="1"/>
    <col min="6" max="6" width="9" style="6" customWidth="1"/>
    <col min="7" max="7" width="8.46484375" style="6" hidden="1" customWidth="1"/>
    <col min="8" max="8" width="5.796875" style="4" hidden="1" customWidth="1"/>
    <col min="9" max="9" width="9" style="4" customWidth="1"/>
    <col min="10" max="10" width="9" style="5" customWidth="1"/>
    <col min="11" max="11" width="9" style="4" hidden="1" customWidth="1"/>
    <col min="12" max="12" width="9.796875" style="4" hidden="1" customWidth="1"/>
    <col min="13" max="17" width="17" style="4" hidden="1" customWidth="1"/>
    <col min="18" max="18" width="0" style="4" hidden="1" customWidth="1"/>
    <col min="19" max="19" width="9" style="4" hidden="1" customWidth="1"/>
    <col min="20" max="16384" width="9" style="4"/>
  </cols>
  <sheetData>
    <row r="1" spans="1:65" s="15" customFormat="1" ht="32.75" customHeight="1" x14ac:dyDescent="0.35">
      <c r="A1" s="17" t="s">
        <v>107</v>
      </c>
      <c r="B1" s="164">
        <v>14</v>
      </c>
      <c r="C1" s="215" t="str">
        <f>IF(COUNTIF(J:J,0)=1,"Survey Complete","SURVEY INCOMPLETE--Revisit questions marked:")</f>
        <v>Survey Complete</v>
      </c>
      <c r="D1" s="215"/>
      <c r="E1" s="215"/>
      <c r="F1" s="215"/>
      <c r="G1" s="215"/>
      <c r="J1" s="16">
        <f>IF(COUNTIF(J11:J127,0)=0,1,0)</f>
        <v>1</v>
      </c>
    </row>
    <row r="2" spans="1:65" s="15" customFormat="1" ht="32.75" customHeight="1" x14ac:dyDescent="0.35">
      <c r="A2" s="17"/>
      <c r="B2"/>
      <c r="C2" s="161"/>
      <c r="D2" s="161"/>
      <c r="E2" s="161"/>
      <c r="F2" s="161"/>
      <c r="G2" s="161"/>
      <c r="J2" s="16"/>
    </row>
    <row r="3" spans="1:65" s="18" customFormat="1" ht="29.25" customHeight="1" thickBot="1" x14ac:dyDescent="0.4">
      <c r="A3" s="56" t="s">
        <v>7</v>
      </c>
      <c r="B3" s="56" t="s">
        <v>8</v>
      </c>
      <c r="C3" s="163" t="s">
        <v>108</v>
      </c>
      <c r="D3" s="162" t="s">
        <v>9</v>
      </c>
      <c r="E3" s="162" t="s">
        <v>10</v>
      </c>
      <c r="F3" s="162" t="s">
        <v>11</v>
      </c>
      <c r="G3" s="19"/>
      <c r="H3" s="19"/>
      <c r="I3" s="19"/>
      <c r="J3" s="19"/>
      <c r="K3" s="19" t="s">
        <v>109</v>
      </c>
      <c r="L3" s="19" t="s">
        <v>110</v>
      </c>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row>
    <row r="4" spans="1:65" s="18" customFormat="1" ht="18" customHeight="1" thickTop="1" x14ac:dyDescent="0.35">
      <c r="A4" s="106" t="str">
        <f>SurveySetup!A3</f>
        <v>Price</v>
      </c>
      <c r="B4" s="106" t="str">
        <f>SurveySetup!B3</f>
        <v>$</v>
      </c>
      <c r="C4" s="165" t="s">
        <v>111</v>
      </c>
      <c r="D4" s="57">
        <f>SurveySetup!C3</f>
        <v>200</v>
      </c>
      <c r="E4" s="57">
        <f>SurveySetup!D3</f>
        <v>525</v>
      </c>
      <c r="F4" s="57">
        <f>SurveySetup!E3</f>
        <v>850</v>
      </c>
      <c r="G4" s="19"/>
      <c r="H4" s="19"/>
      <c r="I4" s="19"/>
      <c r="J4" s="19"/>
      <c r="K4" s="19">
        <f>IF(C4="less is better",MIN(D4:F4),MAX(D4:F4))</f>
        <v>200</v>
      </c>
      <c r="L4" s="19">
        <f>IF(C4="more is better",MIN(D4:F4),MAX(D4:F4))</f>
        <v>850</v>
      </c>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row>
    <row r="5" spans="1:65" s="18" customFormat="1" ht="18" customHeight="1" x14ac:dyDescent="0.35">
      <c r="A5" s="106" t="str">
        <f>SurveySetup!A4</f>
        <v>Number of Cuts</v>
      </c>
      <c r="B5" s="106" t="str">
        <f>SurveySetup!B4</f>
        <v>#</v>
      </c>
      <c r="C5" s="166" t="s">
        <v>112</v>
      </c>
      <c r="D5" s="58">
        <f>SurveySetup!C4</f>
        <v>50</v>
      </c>
      <c r="E5" s="58">
        <f>SurveySetup!D4</f>
        <v>125</v>
      </c>
      <c r="F5" s="58">
        <f>SurveySetup!E4</f>
        <v>225</v>
      </c>
      <c r="G5" s="19"/>
      <c r="H5" s="19"/>
      <c r="I5" s="19"/>
      <c r="J5" s="19"/>
      <c r="K5" s="19">
        <f t="shared" ref="K5:K7" si="0">IF(C5="less is better",MIN(D5:F5),MAX(D5:F5))</f>
        <v>225</v>
      </c>
      <c r="L5" s="19">
        <f t="shared" ref="L5:L7" si="1">IF(C5="more is better",MIN(D5:F5),MAX(D5:F5))</f>
        <v>50</v>
      </c>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row>
    <row r="6" spans="1:65" s="18" customFormat="1" ht="18" customHeight="1" x14ac:dyDescent="0.35">
      <c r="A6" s="106" t="str">
        <f>SurveySetup!A5</f>
        <v>Weight</v>
      </c>
      <c r="B6" s="106" t="str">
        <f>SurveySetup!B5</f>
        <v>Kg</v>
      </c>
      <c r="C6" s="167" t="s">
        <v>111</v>
      </c>
      <c r="D6" s="57">
        <f>SurveySetup!C5</f>
        <v>3</v>
      </c>
      <c r="E6" s="57">
        <f>SurveySetup!D5</f>
        <v>6</v>
      </c>
      <c r="F6" s="57">
        <f>SurveySetup!E5</f>
        <v>9</v>
      </c>
      <c r="G6" s="19"/>
      <c r="H6" s="19"/>
      <c r="I6" s="19"/>
      <c r="J6" s="19"/>
      <c r="K6" s="19">
        <f t="shared" si="0"/>
        <v>3</v>
      </c>
      <c r="L6" s="19">
        <f t="shared" si="1"/>
        <v>9</v>
      </c>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row>
    <row r="7" spans="1:65" s="18" customFormat="1" ht="18" customHeight="1" x14ac:dyDescent="0.35">
      <c r="A7" s="106" t="str">
        <f>SurveySetup!A6</f>
        <v>Time of Cut</v>
      </c>
      <c r="B7" s="106" t="str">
        <f>SurveySetup!B6</f>
        <v>Sec</v>
      </c>
      <c r="C7" s="167" t="s">
        <v>111</v>
      </c>
      <c r="D7" s="58">
        <f>SurveySetup!C6</f>
        <v>2</v>
      </c>
      <c r="E7" s="58">
        <f>SurveySetup!D6</f>
        <v>6</v>
      </c>
      <c r="F7" s="58">
        <f>SurveySetup!E6</f>
        <v>10</v>
      </c>
      <c r="G7" s="19"/>
      <c r="H7" s="19"/>
      <c r="I7" s="19"/>
      <c r="J7" s="19"/>
      <c r="K7" s="19">
        <f t="shared" si="0"/>
        <v>2</v>
      </c>
      <c r="L7" s="19">
        <f t="shared" si="1"/>
        <v>10</v>
      </c>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row>
    <row r="8" spans="1:65" x14ac:dyDescent="0.75">
      <c r="G8" s="4"/>
    </row>
    <row r="9" spans="1:65" x14ac:dyDescent="0.75">
      <c r="A9" s="14" t="s">
        <v>113</v>
      </c>
      <c r="G9" s="4"/>
    </row>
    <row r="10" spans="1:65" ht="39.75" thickBot="1" x14ac:dyDescent="0.8">
      <c r="A10" s="13" t="s">
        <v>114</v>
      </c>
      <c r="B10" s="12" t="str">
        <f>DOE!$B$2</f>
        <v>Price
($)</v>
      </c>
      <c r="C10" s="12" t="str">
        <f>DOE!$C$2</f>
        <v>Number of Cuts
(#)</v>
      </c>
      <c r="D10" s="12" t="str">
        <f>DOE!$D$2</f>
        <v>Weight
(Kg)</v>
      </c>
      <c r="E10" s="12" t="str">
        <f>DOE!$E$2</f>
        <v>Time of Cut
(Sec)</v>
      </c>
      <c r="F10" s="11" t="s">
        <v>115</v>
      </c>
      <c r="G10" s="11" t="s">
        <v>116</v>
      </c>
      <c r="M10" s="4" t="s">
        <v>117</v>
      </c>
      <c r="N10" s="4" t="str">
        <f>B10</f>
        <v>Price
($)</v>
      </c>
      <c r="O10" s="4" t="str">
        <f t="shared" ref="O10:Q10" si="2">C10</f>
        <v>Number of Cuts
(#)</v>
      </c>
      <c r="P10" s="4" t="str">
        <f t="shared" si="2"/>
        <v>Weight
(Kg)</v>
      </c>
      <c r="Q10" s="4" t="str">
        <f t="shared" si="2"/>
        <v>Time of Cut
(Sec)</v>
      </c>
    </row>
    <row r="11" spans="1:65" ht="13.15" x14ac:dyDescent="0.35">
      <c r="A11" s="10" t="s">
        <v>118</v>
      </c>
      <c r="B11" s="168">
        <f>INDEX(DOE!$A$4:$E$84,$G11,COLUMN(B:B))</f>
        <v>200</v>
      </c>
      <c r="C11" s="168">
        <f>INDEX(DOE!$A$4:$E$84,$G11,COLUMN(C:C))</f>
        <v>225</v>
      </c>
      <c r="D11" s="168">
        <f>INDEX(DOE!$A$4:$E$84,$G11,COLUMN(D:D))</f>
        <v>3</v>
      </c>
      <c r="E11" s="168">
        <f>INDEX(DOE!$A$4:$E$84,$G11,COLUMN(E:E))</f>
        <v>2</v>
      </c>
      <c r="F11" s="169">
        <v>1</v>
      </c>
      <c r="G11" s="7">
        <f>INDEX(StaticRandomNumbers!$A$4:$BJ$93,A10*3-2,$B$1+1)</f>
        <v>19</v>
      </c>
      <c r="H11" s="4">
        <f>F11*G11</f>
        <v>19</v>
      </c>
      <c r="J11" s="214">
        <f>IF(AND(COUNTIF(F11:F13,"")=2,COUNTIF(F11:F13,1)=1),1,0)</f>
        <v>1</v>
      </c>
      <c r="M11" s="4" t="b">
        <f>OR(AND(N10&lt;=N11,O10&lt;=O11,P10&lt;=P11,Q10&lt;=Q11),AND(N11&gt;=N12,O11&gt;=O12,P11&gt;=P12,Q11&gt;=Q12))</f>
        <v>0</v>
      </c>
      <c r="N11" s="4">
        <f>IF(B11=$K$4,1,IF(B11=$L$4,3,2))</f>
        <v>1</v>
      </c>
      <c r="O11" s="4">
        <f>IF(C11=$K$5,1,IF(C11=$L$5,3,2))</f>
        <v>1</v>
      </c>
      <c r="P11" s="4">
        <f>IF(D11=$K$6,1,IF(D11=$L$6,3,2))</f>
        <v>1</v>
      </c>
      <c r="Q11" s="4">
        <f>IF(E11=$K$7,1,IF(E11=$L$7,3,2))</f>
        <v>1</v>
      </c>
    </row>
    <row r="12" spans="1:65" ht="13.15" x14ac:dyDescent="0.35">
      <c r="A12" s="9" t="s">
        <v>119</v>
      </c>
      <c r="B12" s="168">
        <f>INDEX(DOE!$A$4:$E$84,$G12,COLUMN(B:B))</f>
        <v>200</v>
      </c>
      <c r="C12" s="168">
        <f>INDEX(DOE!$A$4:$E$84,$G12,COLUMN(C:C))</f>
        <v>225</v>
      </c>
      <c r="D12" s="168">
        <f>INDEX(DOE!$A$4:$E$84,$G12,COLUMN(D:D))</f>
        <v>3</v>
      </c>
      <c r="E12" s="168">
        <f>INDEX(DOE!$A$4:$E$84,$G12,COLUMN(E:E))</f>
        <v>6</v>
      </c>
      <c r="F12" s="170"/>
      <c r="G12" s="7">
        <f>INDEX(StaticRandomNumbers!$A$4:$BJ$93,A10*3-1,$B$1+1)</f>
        <v>20</v>
      </c>
      <c r="H12" s="4">
        <f>F12*G12</f>
        <v>0</v>
      </c>
      <c r="J12" s="214"/>
      <c r="M12" s="4" t="b">
        <f>OR(AND(N11&lt;=N12,O11&lt;=O12,P11&lt;=P12,Q11&lt;=Q12),AND(N12&gt;=N13,O12&gt;=O13,P12&gt;=P13,Q12&gt;=Q13))</f>
        <v>1</v>
      </c>
      <c r="N12" s="4">
        <f t="shared" ref="N12:N13" si="3">IF(B12=$K$4,1,IF(B12=$L$4,3,2))</f>
        <v>1</v>
      </c>
      <c r="O12" s="4">
        <f t="shared" ref="O12:O13" si="4">IF(C12=$K$5,1,IF(C12=$L$5,3,2))</f>
        <v>1</v>
      </c>
      <c r="P12" s="4">
        <f t="shared" ref="P12:P13" si="5">IF(D12=$K$6,1,IF(D12=$L$6,3,2))</f>
        <v>1</v>
      </c>
      <c r="Q12" s="4">
        <f t="shared" ref="Q12:Q13" si="6">IF(E12=$K$7,1,IF(E12=$L$7,3,2))</f>
        <v>2</v>
      </c>
    </row>
    <row r="13" spans="1:65" ht="13.15" x14ac:dyDescent="0.35">
      <c r="A13" s="8" t="s">
        <v>120</v>
      </c>
      <c r="B13" s="168">
        <f>INDEX(DOE!$A$4:$E$84,$G13,COLUMN(B:B))</f>
        <v>525</v>
      </c>
      <c r="C13" s="168">
        <f>INDEX(DOE!$A$4:$E$84,$G13,COLUMN(C:C))</f>
        <v>125</v>
      </c>
      <c r="D13" s="168">
        <f>INDEX(DOE!$A$4:$E$84,$G13,COLUMN(D:D))</f>
        <v>3</v>
      </c>
      <c r="E13" s="168">
        <f>INDEX(DOE!$A$4:$E$84,$G13,COLUMN(E:E))</f>
        <v>10</v>
      </c>
      <c r="F13" s="171"/>
      <c r="G13" s="7">
        <f>INDEX(StaticRandomNumbers!$A$4:$BJ$93,A10*3,$B$1+1)</f>
        <v>39</v>
      </c>
      <c r="H13" s="4">
        <f>F13*G13</f>
        <v>0</v>
      </c>
      <c r="J13" s="214"/>
      <c r="M13" s="4" t="b">
        <f>OR(AND(N13&gt;=N12,O13&gt;=O12,P13&gt;=P12,Q13&gt;=Q12),AND(N13&gt;=N11,O13&gt;=O11,P13&gt;=P11,Q13&gt;=Q11))</f>
        <v>1</v>
      </c>
      <c r="N13" s="4">
        <f t="shared" si="3"/>
        <v>2</v>
      </c>
      <c r="O13" s="4">
        <f t="shared" si="4"/>
        <v>2</v>
      </c>
      <c r="P13" s="4">
        <f t="shared" si="5"/>
        <v>1</v>
      </c>
      <c r="Q13" s="4">
        <f t="shared" si="6"/>
        <v>3</v>
      </c>
    </row>
    <row r="14" spans="1:65" x14ac:dyDescent="0.75">
      <c r="F14"/>
      <c r="G14" s="4"/>
    </row>
    <row r="15" spans="1:65" x14ac:dyDescent="0.75">
      <c r="A15" s="14" t="s">
        <v>113</v>
      </c>
      <c r="F15"/>
      <c r="G15" s="4"/>
    </row>
    <row r="16" spans="1:65" ht="39.75" thickBot="1" x14ac:dyDescent="0.8">
      <c r="A16" s="13">
        <f>A10+1</f>
        <v>2</v>
      </c>
      <c r="B16" s="12" t="str">
        <f>DOE!$B$2</f>
        <v>Price
($)</v>
      </c>
      <c r="C16" s="12" t="str">
        <f>DOE!$C$2</f>
        <v>Number of Cuts
(#)</v>
      </c>
      <c r="D16" s="12" t="str">
        <f>DOE!$D$2</f>
        <v>Weight
(Kg)</v>
      </c>
      <c r="E16" s="12" t="str">
        <f>DOE!$E$2</f>
        <v>Time of Cut
(Sec)</v>
      </c>
      <c r="F16" s="11" t="s">
        <v>115</v>
      </c>
      <c r="G16" s="11" t="s">
        <v>116</v>
      </c>
      <c r="M16" s="4" t="s">
        <v>117</v>
      </c>
      <c r="N16" s="4" t="str">
        <f>B16</f>
        <v>Price
($)</v>
      </c>
      <c r="O16" s="4" t="str">
        <f t="shared" ref="O16" si="7">C16</f>
        <v>Number of Cuts
(#)</v>
      </c>
      <c r="P16" s="4" t="str">
        <f t="shared" ref="P16" si="8">D16</f>
        <v>Weight
(Kg)</v>
      </c>
      <c r="Q16" s="4" t="str">
        <f t="shared" ref="Q16" si="9">E16</f>
        <v>Time of Cut
(Sec)</v>
      </c>
    </row>
    <row r="17" spans="1:17" ht="13.15" x14ac:dyDescent="0.35">
      <c r="A17" s="10" t="s">
        <v>118</v>
      </c>
      <c r="B17" s="168">
        <f>INDEX(DOE!$A$4:$E$84,$G17,COLUMN(B:B))</f>
        <v>525</v>
      </c>
      <c r="C17" s="168">
        <f>INDEX(DOE!$A$4:$E$84,$G17,COLUMN(C:C))</f>
        <v>225</v>
      </c>
      <c r="D17" s="168">
        <f>INDEX(DOE!$A$4:$E$84,$G17,COLUMN(D:D))</f>
        <v>9</v>
      </c>
      <c r="E17" s="168">
        <f>INDEX(DOE!$A$4:$E$84,$G17,COLUMN(E:E))</f>
        <v>6</v>
      </c>
      <c r="F17" s="169"/>
      <c r="G17" s="7">
        <f>INDEX(StaticRandomNumbers!$A$4:$BJ$93,A16*3-2,$B$1+1)</f>
        <v>53</v>
      </c>
      <c r="H17" s="4">
        <f>F17*G17</f>
        <v>0</v>
      </c>
      <c r="J17" s="214">
        <f>IF(AND(COUNTIF(F17:F19,"")=2,COUNTIF(F17:F19,1)=1),1,0)</f>
        <v>1</v>
      </c>
      <c r="M17" s="4" t="b">
        <f>OR(AND(N17&gt;=N18,O17&gt;=O18,P17&gt;=P18,Q17&gt;=Q18),AND(N17&gt;=N19,O17&gt;=O19,P17&gt;=P19,Q17&gt;=Q19))</f>
        <v>0</v>
      </c>
      <c r="N17" s="4">
        <f>IF(B17=$K$4,1,IF(B17=$L$4,3,2))</f>
        <v>2</v>
      </c>
      <c r="O17" s="4">
        <f>IF(C17=$K$5,1,IF(C17=$L$5,3,2))</f>
        <v>1</v>
      </c>
      <c r="P17" s="4">
        <f>IF(D17=$K$6,1,IF(D17=$L$6,3,2))</f>
        <v>3</v>
      </c>
      <c r="Q17" s="4">
        <f>IF(E17=$K$7,1,IF(E17=$L$7,3,2))</f>
        <v>2</v>
      </c>
    </row>
    <row r="18" spans="1:17" ht="13.15" x14ac:dyDescent="0.35">
      <c r="A18" s="9" t="s">
        <v>119</v>
      </c>
      <c r="B18" s="168">
        <f>INDEX(DOE!$A$4:$E$84,$G18,COLUMN(B:B))</f>
        <v>200</v>
      </c>
      <c r="C18" s="168">
        <f>INDEX(DOE!$A$4:$E$84,$G18,COLUMN(C:C))</f>
        <v>125</v>
      </c>
      <c r="D18" s="168">
        <f>INDEX(DOE!$A$4:$E$84,$G18,COLUMN(D:D))</f>
        <v>3</v>
      </c>
      <c r="E18" s="168">
        <f>INDEX(DOE!$A$4:$E$84,$G18,COLUMN(E:E))</f>
        <v>2</v>
      </c>
      <c r="F18" s="170"/>
      <c r="G18" s="7">
        <f>INDEX(StaticRandomNumbers!$A$4:$BJ$93,A16*3-1,$B$1+1)</f>
        <v>10</v>
      </c>
      <c r="H18" s="4">
        <f>F18*G18</f>
        <v>0</v>
      </c>
      <c r="J18" s="214"/>
      <c r="M18" s="4" t="b">
        <f>OR(AND(N17&lt;=N18,O17&lt;=O18,P17&lt;=P18,Q17&lt;=Q18),AND(N18&gt;=N19,O18&gt;=O19,P18&gt;=P19,Q18&gt;=Q19))</f>
        <v>0</v>
      </c>
      <c r="N18" s="4">
        <f t="shared" ref="N18:N19" si="10">IF(B18=$K$4,1,IF(B18=$L$4,3,2))</f>
        <v>1</v>
      </c>
      <c r="O18" s="4">
        <f t="shared" ref="O18:O19" si="11">IF(C18=$K$5,1,IF(C18=$L$5,3,2))</f>
        <v>2</v>
      </c>
      <c r="P18" s="4">
        <f t="shared" ref="P18:P19" si="12">IF(D18=$K$6,1,IF(D18=$L$6,3,2))</f>
        <v>1</v>
      </c>
      <c r="Q18" s="4">
        <f t="shared" ref="Q18:Q19" si="13">IF(E18=$K$7,1,IF(E18=$L$7,3,2))</f>
        <v>1</v>
      </c>
    </row>
    <row r="19" spans="1:17" ht="13.15" x14ac:dyDescent="0.35">
      <c r="A19" s="8" t="s">
        <v>120</v>
      </c>
      <c r="B19" s="168">
        <f>INDEX(DOE!$A$4:$E$84,$G19,COLUMN(B:B))</f>
        <v>850</v>
      </c>
      <c r="C19" s="168">
        <f>INDEX(DOE!$A$4:$E$84,$G19,COLUMN(C:C))</f>
        <v>225</v>
      </c>
      <c r="D19" s="168">
        <f>INDEX(DOE!$A$4:$E$84,$G19,COLUMN(D:D))</f>
        <v>3</v>
      </c>
      <c r="E19" s="168">
        <f>INDEX(DOE!$A$4:$E$84,$G19,COLUMN(E:E))</f>
        <v>2</v>
      </c>
      <c r="F19" s="171">
        <v>1</v>
      </c>
      <c r="G19" s="7">
        <f>INDEX(StaticRandomNumbers!$A$4:$BJ$93,A16*3,$B$1+1)</f>
        <v>73</v>
      </c>
      <c r="H19" s="4">
        <f>F19*G19</f>
        <v>73</v>
      </c>
      <c r="J19" s="214"/>
      <c r="M19" s="4" t="b">
        <f>OR(AND(N19&gt;=N18,O19&gt;=O18,P19&gt;=P18,Q19&gt;=Q18),AND(N19&gt;=N17,O19&gt;=O17,P19&gt;=P17,Q19&gt;=Q17))</f>
        <v>0</v>
      </c>
      <c r="N19" s="4">
        <f t="shared" si="10"/>
        <v>3</v>
      </c>
      <c r="O19" s="4">
        <f t="shared" si="11"/>
        <v>1</v>
      </c>
      <c r="P19" s="4">
        <f t="shared" si="12"/>
        <v>1</v>
      </c>
      <c r="Q19" s="4">
        <f t="shared" si="13"/>
        <v>1</v>
      </c>
    </row>
    <row r="21" spans="1:17" x14ac:dyDescent="0.75">
      <c r="A21" s="14" t="s">
        <v>113</v>
      </c>
      <c r="F21"/>
      <c r="G21" s="4"/>
    </row>
    <row r="22" spans="1:17" ht="39.75" thickBot="1" x14ac:dyDescent="0.8">
      <c r="A22" s="13">
        <f>A16+1</f>
        <v>3</v>
      </c>
      <c r="B22" s="12" t="str">
        <f>DOE!$B$2</f>
        <v>Price
($)</v>
      </c>
      <c r="C22" s="12" t="str">
        <f>DOE!$C$2</f>
        <v>Number of Cuts
(#)</v>
      </c>
      <c r="D22" s="12" t="str">
        <f>DOE!$D$2</f>
        <v>Weight
(Kg)</v>
      </c>
      <c r="E22" s="12" t="str">
        <f>DOE!$E$2</f>
        <v>Time of Cut
(Sec)</v>
      </c>
      <c r="F22" s="11" t="s">
        <v>115</v>
      </c>
      <c r="G22" s="11" t="s">
        <v>116</v>
      </c>
      <c r="M22" s="4" t="s">
        <v>117</v>
      </c>
      <c r="N22" s="4" t="str">
        <f>B22</f>
        <v>Price
($)</v>
      </c>
      <c r="O22" s="4" t="str">
        <f t="shared" ref="O22" si="14">C22</f>
        <v>Number of Cuts
(#)</v>
      </c>
      <c r="P22" s="4" t="str">
        <f t="shared" ref="P22" si="15">D22</f>
        <v>Weight
(Kg)</v>
      </c>
      <c r="Q22" s="4" t="str">
        <f t="shared" ref="Q22" si="16">E22</f>
        <v>Time of Cut
(Sec)</v>
      </c>
    </row>
    <row r="23" spans="1:17" ht="13.15" x14ac:dyDescent="0.35">
      <c r="A23" s="10" t="s">
        <v>118</v>
      </c>
      <c r="B23" s="168">
        <f>INDEX(DOE!$A$4:$E$84,$G23,COLUMN(B:B))</f>
        <v>525</v>
      </c>
      <c r="C23" s="168">
        <f>INDEX(DOE!$A$4:$E$84,$G23,COLUMN(C:C))</f>
        <v>50</v>
      </c>
      <c r="D23" s="168">
        <f>INDEX(DOE!$A$4:$E$84,$G23,COLUMN(D:D))</f>
        <v>6</v>
      </c>
      <c r="E23" s="168">
        <f>INDEX(DOE!$A$4:$E$84,$G23,COLUMN(E:E))</f>
        <v>6</v>
      </c>
      <c r="F23" s="169"/>
      <c r="G23" s="7">
        <f>INDEX(StaticRandomNumbers!$A$4:$BJ$93,A22*3-2,$B$1+1)</f>
        <v>32</v>
      </c>
      <c r="H23" s="4">
        <f>F23*G23</f>
        <v>0</v>
      </c>
      <c r="J23" s="214">
        <f>IF(AND(COUNTIF(F23:F25,"")=2,COUNTIF(F23:F25,1)=1),1,0)</f>
        <v>1</v>
      </c>
      <c r="M23" s="4" t="b">
        <f>OR(AND(N23&gt;=N24,O23&gt;=O24,P23&gt;=P24,Q23&gt;=Q24),AND(N23&gt;=N25,O23&gt;=O25,P23&gt;=P25,Q23&gt;=Q25))</f>
        <v>0</v>
      </c>
      <c r="N23" s="4">
        <f>IF(B23=$K$4,1,IF(B23=$L$4,3,2))</f>
        <v>2</v>
      </c>
      <c r="O23" s="4">
        <f>IF(C23=$K$5,1,IF(C23=$L$5,3,2))</f>
        <v>3</v>
      </c>
      <c r="P23" s="4">
        <f>IF(D23=$K$6,1,IF(D23=$L$6,3,2))</f>
        <v>2</v>
      </c>
      <c r="Q23" s="4">
        <f>IF(E23=$K$7,1,IF(E23=$L$7,3,2))</f>
        <v>2</v>
      </c>
    </row>
    <row r="24" spans="1:17" ht="13.15" x14ac:dyDescent="0.35">
      <c r="A24" s="9" t="s">
        <v>119</v>
      </c>
      <c r="B24" s="168">
        <f>INDEX(DOE!$A$4:$E$84,$G24,COLUMN(B:B))</f>
        <v>850</v>
      </c>
      <c r="C24" s="168">
        <f>INDEX(DOE!$A$4:$E$84,$G24,COLUMN(C:C))</f>
        <v>225</v>
      </c>
      <c r="D24" s="168">
        <f>INDEX(DOE!$A$4:$E$84,$G24,COLUMN(D:D))</f>
        <v>6</v>
      </c>
      <c r="E24" s="168">
        <f>INDEX(DOE!$A$4:$E$84,$G24,COLUMN(E:E))</f>
        <v>2</v>
      </c>
      <c r="F24" s="170">
        <v>1</v>
      </c>
      <c r="G24" s="7">
        <f>INDEX(StaticRandomNumbers!$A$4:$BJ$93,A22*3-1,$B$1+1)</f>
        <v>76</v>
      </c>
      <c r="H24" s="4">
        <f>F24*G24</f>
        <v>76</v>
      </c>
      <c r="J24" s="214"/>
      <c r="M24" s="4" t="b">
        <f>OR(AND(N23&lt;=N24,O23&lt;=O24,P23&lt;=P24,Q23&lt;=Q24),AND(N24&gt;=N25,O24&gt;=O25,P24&gt;=P25,Q24&gt;=Q25))</f>
        <v>0</v>
      </c>
      <c r="N24" s="4">
        <f t="shared" ref="N24:N25" si="17">IF(B24=$K$4,1,IF(B24=$L$4,3,2))</f>
        <v>3</v>
      </c>
      <c r="O24" s="4">
        <f t="shared" ref="O24:O25" si="18">IF(C24=$K$5,1,IF(C24=$L$5,3,2))</f>
        <v>1</v>
      </c>
      <c r="P24" s="4">
        <f t="shared" ref="P24:P25" si="19">IF(D24=$K$6,1,IF(D24=$L$6,3,2))</f>
        <v>2</v>
      </c>
      <c r="Q24" s="4">
        <f t="shared" ref="Q24:Q25" si="20">IF(E24=$K$7,1,IF(E24=$L$7,3,2))</f>
        <v>1</v>
      </c>
    </row>
    <row r="25" spans="1:17" ht="13.15" x14ac:dyDescent="0.35">
      <c r="A25" s="8" t="s">
        <v>120</v>
      </c>
      <c r="B25" s="168">
        <f>INDEX(DOE!$A$4:$E$84,$G25,COLUMN(B:B))</f>
        <v>525</v>
      </c>
      <c r="C25" s="168">
        <f>INDEX(DOE!$A$4:$E$84,$G25,COLUMN(C:C))</f>
        <v>50</v>
      </c>
      <c r="D25" s="168">
        <f>INDEX(DOE!$A$4:$E$84,$G25,COLUMN(D:D))</f>
        <v>6</v>
      </c>
      <c r="E25" s="168">
        <f>INDEX(DOE!$A$4:$E$84,$G25,COLUMN(E:E))</f>
        <v>10</v>
      </c>
      <c r="F25" s="171"/>
      <c r="G25" s="7">
        <f>INDEX(StaticRandomNumbers!$A$4:$BJ$93,A22*3,$B$1+1)</f>
        <v>33</v>
      </c>
      <c r="H25" s="4">
        <f>F25*G25</f>
        <v>0</v>
      </c>
      <c r="J25" s="214"/>
      <c r="M25" s="4" t="b">
        <f>OR(AND(N25&gt;=N24,O25&gt;=O24,P25&gt;=P24,Q25&gt;=Q24),AND(N25&gt;=N23,O25&gt;=O23,P25&gt;=P23,Q25&gt;=Q23))</f>
        <v>1</v>
      </c>
      <c r="N25" s="4">
        <f t="shared" si="17"/>
        <v>2</v>
      </c>
      <c r="O25" s="4">
        <f t="shared" si="18"/>
        <v>3</v>
      </c>
      <c r="P25" s="4">
        <f t="shared" si="19"/>
        <v>2</v>
      </c>
      <c r="Q25" s="4">
        <f t="shared" si="20"/>
        <v>3</v>
      </c>
    </row>
    <row r="27" spans="1:17" x14ac:dyDescent="0.75">
      <c r="A27" s="14" t="s">
        <v>113</v>
      </c>
      <c r="F27"/>
      <c r="G27" s="4"/>
    </row>
    <row r="28" spans="1:17" ht="39.75" thickBot="1" x14ac:dyDescent="0.8">
      <c r="A28" s="13">
        <f>A22+1</f>
        <v>4</v>
      </c>
      <c r="B28" s="12" t="str">
        <f>DOE!$B$2</f>
        <v>Price
($)</v>
      </c>
      <c r="C28" s="12" t="str">
        <f>DOE!$C$2</f>
        <v>Number of Cuts
(#)</v>
      </c>
      <c r="D28" s="12" t="str">
        <f>DOE!$D$2</f>
        <v>Weight
(Kg)</v>
      </c>
      <c r="E28" s="12" t="str">
        <f>DOE!$E$2</f>
        <v>Time of Cut
(Sec)</v>
      </c>
      <c r="F28" s="11" t="s">
        <v>115</v>
      </c>
      <c r="G28" s="11" t="s">
        <v>116</v>
      </c>
      <c r="M28" s="4" t="s">
        <v>117</v>
      </c>
      <c r="N28" s="4" t="str">
        <f>B28</f>
        <v>Price
($)</v>
      </c>
      <c r="O28" s="4" t="str">
        <f t="shared" ref="O28" si="21">C28</f>
        <v>Number of Cuts
(#)</v>
      </c>
      <c r="P28" s="4" t="str">
        <f t="shared" ref="P28" si="22">D28</f>
        <v>Weight
(Kg)</v>
      </c>
      <c r="Q28" s="4" t="str">
        <f t="shared" ref="Q28" si="23">E28</f>
        <v>Time of Cut
(Sec)</v>
      </c>
    </row>
    <row r="29" spans="1:17" ht="13.15" x14ac:dyDescent="0.35">
      <c r="A29" s="10" t="s">
        <v>118</v>
      </c>
      <c r="B29" s="168">
        <f>INDEX(DOE!$A$4:$E$84,$G29,COLUMN(B:B))</f>
        <v>200</v>
      </c>
      <c r="C29" s="168">
        <f>INDEX(DOE!$A$4:$E$84,$G29,COLUMN(C:C))</f>
        <v>125</v>
      </c>
      <c r="D29" s="168">
        <f>INDEX(DOE!$A$4:$E$84,$G29,COLUMN(D:D))</f>
        <v>6</v>
      </c>
      <c r="E29" s="168">
        <f>INDEX(DOE!$A$4:$E$84,$G29,COLUMN(E:E))</f>
        <v>10</v>
      </c>
      <c r="F29" s="169"/>
      <c r="G29" s="7">
        <f>INDEX(StaticRandomNumbers!$A$4:$BJ$93,A28*3-2,$B$1+1)</f>
        <v>15</v>
      </c>
      <c r="H29" s="4">
        <f>F29*G29</f>
        <v>0</v>
      </c>
      <c r="J29" s="214">
        <f>IF(AND(COUNTIF(F29:F31,"")=2,COUNTIF(F29:F31,1)=1),1,0)</f>
        <v>1</v>
      </c>
      <c r="M29" s="4" t="b">
        <f>OR(AND(N29&gt;=N30,O29&gt;=O30,P29&gt;=P30,Q29&gt;=Q30),AND(N29&gt;=N31,O29&gt;=O31,P29&gt;=P31,Q29&gt;=Q31))</f>
        <v>0</v>
      </c>
      <c r="N29" s="4">
        <f>IF(B29=$K$4,1,IF(B29=$L$4,3,2))</f>
        <v>1</v>
      </c>
      <c r="O29" s="4">
        <f>IF(C29=$K$5,1,IF(C29=$L$5,3,2))</f>
        <v>2</v>
      </c>
      <c r="P29" s="4">
        <f>IF(D29=$K$6,1,IF(D29=$L$6,3,2))</f>
        <v>2</v>
      </c>
      <c r="Q29" s="4">
        <f>IF(E29=$K$7,1,IF(E29=$L$7,3,2))</f>
        <v>3</v>
      </c>
    </row>
    <row r="30" spans="1:17" ht="13.15" x14ac:dyDescent="0.35">
      <c r="A30" s="9" t="s">
        <v>119</v>
      </c>
      <c r="B30" s="168">
        <f>INDEX(DOE!$A$4:$E$84,$G30,COLUMN(B:B))</f>
        <v>525</v>
      </c>
      <c r="C30" s="168">
        <f>INDEX(DOE!$A$4:$E$84,$G30,COLUMN(C:C))</f>
        <v>50</v>
      </c>
      <c r="D30" s="168">
        <f>INDEX(DOE!$A$4:$E$84,$G30,COLUMN(D:D))</f>
        <v>9</v>
      </c>
      <c r="E30" s="168">
        <f>INDEX(DOE!$A$4:$E$84,$G30,COLUMN(E:E))</f>
        <v>10</v>
      </c>
      <c r="F30" s="170"/>
      <c r="G30" s="7">
        <f>INDEX(StaticRandomNumbers!$A$4:$BJ$93,A28*3-1,$B$1+1)</f>
        <v>36</v>
      </c>
      <c r="H30" s="4">
        <f>F30*G30</f>
        <v>0</v>
      </c>
      <c r="J30" s="214"/>
      <c r="M30" s="4" t="b">
        <f>OR(AND(N29&lt;=N30,O29&lt;=O30,P29&lt;=P30,Q29&lt;=Q30),AND(N30&gt;=N31,O30&gt;=O31,P30&gt;=P31,Q30&gt;=Q31))</f>
        <v>1</v>
      </c>
      <c r="N30" s="4">
        <f t="shared" ref="N30:N31" si="24">IF(B30=$K$4,1,IF(B30=$L$4,3,2))</f>
        <v>2</v>
      </c>
      <c r="O30" s="4">
        <f t="shared" ref="O30:O31" si="25">IF(C30=$K$5,1,IF(C30=$L$5,3,2))</f>
        <v>3</v>
      </c>
      <c r="P30" s="4">
        <f t="shared" ref="P30:P31" si="26">IF(D30=$K$6,1,IF(D30=$L$6,3,2))</f>
        <v>3</v>
      </c>
      <c r="Q30" s="4">
        <f t="shared" ref="Q30:Q31" si="27">IF(E30=$K$7,1,IF(E30=$L$7,3,2))</f>
        <v>3</v>
      </c>
    </row>
    <row r="31" spans="1:17" ht="13.15" x14ac:dyDescent="0.35">
      <c r="A31" s="8" t="s">
        <v>120</v>
      </c>
      <c r="B31" s="168">
        <f>INDEX(DOE!$A$4:$E$84,$G31,COLUMN(B:B))</f>
        <v>850</v>
      </c>
      <c r="C31" s="168">
        <f>INDEX(DOE!$A$4:$E$84,$G31,COLUMN(C:C))</f>
        <v>225</v>
      </c>
      <c r="D31" s="168">
        <f>INDEX(DOE!$A$4:$E$84,$G31,COLUMN(D:D))</f>
        <v>3</v>
      </c>
      <c r="E31" s="168">
        <f>INDEX(DOE!$A$4:$E$84,$G31,COLUMN(E:E))</f>
        <v>2</v>
      </c>
      <c r="F31" s="171">
        <v>1</v>
      </c>
      <c r="G31" s="7">
        <f>INDEX(StaticRandomNumbers!$A$4:$BJ$93,A28*3,$B$1+1)</f>
        <v>73</v>
      </c>
      <c r="H31" s="4">
        <f>F31*G31</f>
        <v>73</v>
      </c>
      <c r="J31" s="214"/>
      <c r="M31" s="4" t="b">
        <f>OR(AND(N31&gt;=N30,O31&gt;=O30,P31&gt;=P30,Q31&gt;=Q30),AND(N31&gt;=N29,O31&gt;=O29,P31&gt;=P29,Q31&gt;=Q29))</f>
        <v>0</v>
      </c>
      <c r="N31" s="4">
        <f t="shared" si="24"/>
        <v>3</v>
      </c>
      <c r="O31" s="4">
        <f t="shared" si="25"/>
        <v>1</v>
      </c>
      <c r="P31" s="4">
        <f t="shared" si="26"/>
        <v>1</v>
      </c>
      <c r="Q31" s="4">
        <f t="shared" si="27"/>
        <v>1</v>
      </c>
    </row>
    <row r="33" spans="1:17" x14ac:dyDescent="0.75">
      <c r="A33" s="14" t="s">
        <v>113</v>
      </c>
      <c r="F33"/>
      <c r="G33" s="4"/>
    </row>
    <row r="34" spans="1:17" ht="39.75" thickBot="1" x14ac:dyDescent="0.8">
      <c r="A34" s="13">
        <f>A28+1</f>
        <v>5</v>
      </c>
      <c r="B34" s="12" t="str">
        <f>DOE!$B$2</f>
        <v>Price
($)</v>
      </c>
      <c r="C34" s="12" t="str">
        <f>DOE!$C$2</f>
        <v>Number of Cuts
(#)</v>
      </c>
      <c r="D34" s="12" t="str">
        <f>DOE!$D$2</f>
        <v>Weight
(Kg)</v>
      </c>
      <c r="E34" s="12" t="str">
        <f>DOE!$E$2</f>
        <v>Time of Cut
(Sec)</v>
      </c>
      <c r="F34" s="11" t="s">
        <v>115</v>
      </c>
      <c r="G34" s="11" t="s">
        <v>116</v>
      </c>
      <c r="M34" s="4" t="s">
        <v>117</v>
      </c>
      <c r="N34" s="4" t="str">
        <f>B34</f>
        <v>Price
($)</v>
      </c>
      <c r="O34" s="4" t="str">
        <f t="shared" ref="O34" si="28">C34</f>
        <v>Number of Cuts
(#)</v>
      </c>
      <c r="P34" s="4" t="str">
        <f t="shared" ref="P34" si="29">D34</f>
        <v>Weight
(Kg)</v>
      </c>
      <c r="Q34" s="4" t="str">
        <f t="shared" ref="Q34" si="30">E34</f>
        <v>Time of Cut
(Sec)</v>
      </c>
    </row>
    <row r="35" spans="1:17" ht="13.15" x14ac:dyDescent="0.35">
      <c r="A35" s="10" t="s">
        <v>118</v>
      </c>
      <c r="B35" s="168">
        <f>INDEX(DOE!$A$4:$E$84,$G35,COLUMN(B:B))</f>
        <v>200</v>
      </c>
      <c r="C35" s="168">
        <f>INDEX(DOE!$A$4:$E$84,$G35,COLUMN(C:C))</f>
        <v>50</v>
      </c>
      <c r="D35" s="168">
        <f>INDEX(DOE!$A$4:$E$84,$G35,COLUMN(D:D))</f>
        <v>6</v>
      </c>
      <c r="E35" s="168">
        <f>INDEX(DOE!$A$4:$E$84,$G35,COLUMN(E:E))</f>
        <v>6</v>
      </c>
      <c r="F35" s="169"/>
      <c r="G35" s="7">
        <f>INDEX(StaticRandomNumbers!$A$4:$BJ$93,A34*3-2,$B$1+1)</f>
        <v>5</v>
      </c>
      <c r="H35" s="4">
        <f>F35*G35</f>
        <v>0</v>
      </c>
      <c r="J35" s="214">
        <f>IF(AND(COUNTIF(F35:F37,"")=2,COUNTIF(F35:F37,1)=1),1,0)</f>
        <v>1</v>
      </c>
      <c r="M35" s="4" t="b">
        <f>OR(AND(N35&gt;=N36,O35&gt;=O36,P35&gt;=P36,Q35&gt;=Q36),AND(N35&gt;=N37,O35&gt;=O37,P35&gt;=P37,Q35&gt;=Q37))</f>
        <v>0</v>
      </c>
      <c r="N35" s="4">
        <f>IF(B35=$K$4,1,IF(B35=$L$4,3,2))</f>
        <v>1</v>
      </c>
      <c r="O35" s="4">
        <f>IF(C35=$K$5,1,IF(C35=$L$5,3,2))</f>
        <v>3</v>
      </c>
      <c r="P35" s="4">
        <f>IF(D35=$K$6,1,IF(D35=$L$6,3,2))</f>
        <v>2</v>
      </c>
      <c r="Q35" s="4">
        <f>IF(E35=$K$7,1,IF(E35=$L$7,3,2))</f>
        <v>2</v>
      </c>
    </row>
    <row r="36" spans="1:17" ht="13.15" x14ac:dyDescent="0.35">
      <c r="A36" s="9" t="s">
        <v>119</v>
      </c>
      <c r="B36" s="168">
        <f>INDEX(DOE!$A$4:$E$84,$G36,COLUMN(B:B))</f>
        <v>200</v>
      </c>
      <c r="C36" s="168">
        <f>INDEX(DOE!$A$4:$E$84,$G36,COLUMN(C:C))</f>
        <v>225</v>
      </c>
      <c r="D36" s="168">
        <f>INDEX(DOE!$A$4:$E$84,$G36,COLUMN(D:D))</f>
        <v>3</v>
      </c>
      <c r="E36" s="168">
        <f>INDEX(DOE!$A$4:$E$84,$G36,COLUMN(E:E))</f>
        <v>10</v>
      </c>
      <c r="F36" s="170">
        <v>1</v>
      </c>
      <c r="G36" s="7">
        <f>INDEX(StaticRandomNumbers!$A$4:$BJ$93,A34*3-1,$B$1+1)</f>
        <v>21</v>
      </c>
      <c r="H36" s="4">
        <f>F36*G36</f>
        <v>21</v>
      </c>
      <c r="J36" s="214"/>
      <c r="M36" s="4" t="b">
        <f>OR(AND(N35&lt;=N36,O35&lt;=O36,P35&lt;=P36,Q35&lt;=Q36),AND(N36&gt;=N37,O36&gt;=O37,P36&gt;=P37,Q36&gt;=Q37))</f>
        <v>0</v>
      </c>
      <c r="N36" s="4">
        <f t="shared" ref="N36:N37" si="31">IF(B36=$K$4,1,IF(B36=$L$4,3,2))</f>
        <v>1</v>
      </c>
      <c r="O36" s="4">
        <f t="shared" ref="O36:O37" si="32">IF(C36=$K$5,1,IF(C36=$L$5,3,2))</f>
        <v>1</v>
      </c>
      <c r="P36" s="4">
        <f t="shared" ref="P36:P37" si="33">IF(D36=$K$6,1,IF(D36=$L$6,3,2))</f>
        <v>1</v>
      </c>
      <c r="Q36" s="4">
        <f t="shared" ref="Q36:Q37" si="34">IF(E36=$K$7,1,IF(E36=$L$7,3,2))</f>
        <v>3</v>
      </c>
    </row>
    <row r="37" spans="1:17" ht="13.15" x14ac:dyDescent="0.35">
      <c r="A37" s="8" t="s">
        <v>120</v>
      </c>
      <c r="B37" s="168">
        <f>INDEX(DOE!$A$4:$E$84,$G37,COLUMN(B:B))</f>
        <v>850</v>
      </c>
      <c r="C37" s="168">
        <f>INDEX(DOE!$A$4:$E$84,$G37,COLUMN(C:C))</f>
        <v>50</v>
      </c>
      <c r="D37" s="168">
        <f>INDEX(DOE!$A$4:$E$84,$G37,COLUMN(D:D))</f>
        <v>6</v>
      </c>
      <c r="E37" s="168">
        <f>INDEX(DOE!$A$4:$E$84,$G37,COLUMN(E:E))</f>
        <v>6</v>
      </c>
      <c r="F37" s="171"/>
      <c r="G37" s="7">
        <f>INDEX(StaticRandomNumbers!$A$4:$BJ$93,A34*3,$B$1+1)</f>
        <v>59</v>
      </c>
      <c r="H37" s="4">
        <f>F37*G37</f>
        <v>0</v>
      </c>
      <c r="J37" s="214"/>
      <c r="M37" s="4" t="b">
        <f>OR(AND(N37&gt;=N36,O37&gt;=O36,P37&gt;=P36,Q37&gt;=Q36),AND(N37&gt;=N35,O37&gt;=O35,P37&gt;=P35,Q37&gt;=Q35))</f>
        <v>1</v>
      </c>
      <c r="N37" s="4">
        <f t="shared" si="31"/>
        <v>3</v>
      </c>
      <c r="O37" s="4">
        <f t="shared" si="32"/>
        <v>3</v>
      </c>
      <c r="P37" s="4">
        <f t="shared" si="33"/>
        <v>2</v>
      </c>
      <c r="Q37" s="4">
        <f t="shared" si="34"/>
        <v>2</v>
      </c>
    </row>
    <row r="39" spans="1:17" x14ac:dyDescent="0.75">
      <c r="A39" s="14" t="s">
        <v>113</v>
      </c>
      <c r="F39"/>
      <c r="G39" s="4"/>
    </row>
    <row r="40" spans="1:17" ht="39.75" thickBot="1" x14ac:dyDescent="0.8">
      <c r="A40" s="13">
        <f>A34+1</f>
        <v>6</v>
      </c>
      <c r="B40" s="12" t="str">
        <f>DOE!$B$2</f>
        <v>Price
($)</v>
      </c>
      <c r="C40" s="12" t="str">
        <f>DOE!$C$2</f>
        <v>Number of Cuts
(#)</v>
      </c>
      <c r="D40" s="12" t="str">
        <f>DOE!$D$2</f>
        <v>Weight
(Kg)</v>
      </c>
      <c r="E40" s="12" t="str">
        <f>DOE!$E$2</f>
        <v>Time of Cut
(Sec)</v>
      </c>
      <c r="F40" s="11" t="s">
        <v>115</v>
      </c>
      <c r="G40" s="11" t="s">
        <v>116</v>
      </c>
      <c r="M40" s="4" t="s">
        <v>117</v>
      </c>
      <c r="N40" s="4" t="str">
        <f>B40</f>
        <v>Price
($)</v>
      </c>
      <c r="O40" s="4" t="str">
        <f t="shared" ref="O40" si="35">C40</f>
        <v>Number of Cuts
(#)</v>
      </c>
      <c r="P40" s="4" t="str">
        <f t="shared" ref="P40" si="36">D40</f>
        <v>Weight
(Kg)</v>
      </c>
      <c r="Q40" s="4" t="str">
        <f t="shared" ref="Q40" si="37">E40</f>
        <v>Time of Cut
(Sec)</v>
      </c>
    </row>
    <row r="41" spans="1:17" ht="13.15" x14ac:dyDescent="0.35">
      <c r="A41" s="10" t="s">
        <v>118</v>
      </c>
      <c r="B41" s="168">
        <f>INDEX(DOE!$A$4:$E$84,$G41,COLUMN(B:B))</f>
        <v>525</v>
      </c>
      <c r="C41" s="168">
        <f>INDEX(DOE!$A$4:$E$84,$G41,COLUMN(C:C))</f>
        <v>50</v>
      </c>
      <c r="D41" s="168">
        <f>INDEX(DOE!$A$4:$E$84,$G41,COLUMN(D:D))</f>
        <v>6</v>
      </c>
      <c r="E41" s="168">
        <f>INDEX(DOE!$A$4:$E$84,$G41,COLUMN(E:E))</f>
        <v>2</v>
      </c>
      <c r="F41" s="169"/>
      <c r="G41" s="7">
        <f>INDEX(StaticRandomNumbers!$A$4:$BJ$93,A40*3-2,$B$1+1)</f>
        <v>31</v>
      </c>
      <c r="H41" s="4">
        <f>F41*G41</f>
        <v>0</v>
      </c>
      <c r="J41" s="214">
        <f>IF(AND(COUNTIF(F41:F43,"")=2,COUNTIF(F41:F43,1)=1),1,0)</f>
        <v>1</v>
      </c>
      <c r="M41" s="4" t="b">
        <f>OR(AND(N41&gt;=N42,O41&gt;=O42,P41&gt;=P42,Q41&gt;=Q42),AND(N41&gt;=N43,O41&gt;=O43,P41&gt;=P43,Q41&gt;=Q43))</f>
        <v>0</v>
      </c>
      <c r="N41" s="4">
        <f>IF(B41=$K$4,1,IF(B41=$L$4,3,2))</f>
        <v>2</v>
      </c>
      <c r="O41" s="4">
        <f>IF(C41=$K$5,1,IF(C41=$L$5,3,2))</f>
        <v>3</v>
      </c>
      <c r="P41" s="4">
        <f>IF(D41=$K$6,1,IF(D41=$L$6,3,2))</f>
        <v>2</v>
      </c>
      <c r="Q41" s="4">
        <f>IF(E41=$K$7,1,IF(E41=$L$7,3,2))</f>
        <v>1</v>
      </c>
    </row>
    <row r="42" spans="1:17" ht="13.15" x14ac:dyDescent="0.35">
      <c r="A42" s="9" t="s">
        <v>119</v>
      </c>
      <c r="B42" s="168">
        <f>INDEX(DOE!$A$4:$E$84,$G42,COLUMN(B:B))</f>
        <v>525</v>
      </c>
      <c r="C42" s="168">
        <f>INDEX(DOE!$A$4:$E$84,$G42,COLUMN(C:C))</f>
        <v>50</v>
      </c>
      <c r="D42" s="168">
        <f>INDEX(DOE!$A$4:$E$84,$G42,COLUMN(D:D))</f>
        <v>9</v>
      </c>
      <c r="E42" s="168">
        <f>INDEX(DOE!$A$4:$E$84,$G42,COLUMN(E:E))</f>
        <v>10</v>
      </c>
      <c r="F42" s="170"/>
      <c r="G42" s="7">
        <f>INDEX(StaticRandomNumbers!$A$4:$BJ$93,A40*3-1,$B$1+1)</f>
        <v>36</v>
      </c>
      <c r="H42" s="4">
        <f>F42*G42</f>
        <v>0</v>
      </c>
      <c r="J42" s="214"/>
      <c r="M42" s="4" t="b">
        <f>OR(AND(N41&lt;=N42,O41&lt;=O42,P41&lt;=P42,Q41&lt;=Q42),AND(N42&gt;=N43,O42&gt;=O43,P42&gt;=P43,Q42&gt;=Q43))</f>
        <v>1</v>
      </c>
      <c r="N42" s="4">
        <f t="shared" ref="N42:N43" si="38">IF(B42=$K$4,1,IF(B42=$L$4,3,2))</f>
        <v>2</v>
      </c>
      <c r="O42" s="4">
        <f t="shared" ref="O42:O43" si="39">IF(C42=$K$5,1,IF(C42=$L$5,3,2))</f>
        <v>3</v>
      </c>
      <c r="P42" s="4">
        <f t="shared" ref="P42:P43" si="40">IF(D42=$K$6,1,IF(D42=$L$6,3,2))</f>
        <v>3</v>
      </c>
      <c r="Q42" s="4">
        <f t="shared" ref="Q42:Q43" si="41">IF(E42=$K$7,1,IF(E42=$L$7,3,2))</f>
        <v>3</v>
      </c>
    </row>
    <row r="43" spans="1:17" ht="13.15" x14ac:dyDescent="0.35">
      <c r="A43" s="8" t="s">
        <v>120</v>
      </c>
      <c r="B43" s="168">
        <f>INDEX(DOE!$A$4:$E$84,$G43,COLUMN(B:B))</f>
        <v>525</v>
      </c>
      <c r="C43" s="168">
        <f>INDEX(DOE!$A$4:$E$84,$G43,COLUMN(C:C))</f>
        <v>225</v>
      </c>
      <c r="D43" s="168">
        <f>INDEX(DOE!$A$4:$E$84,$G43,COLUMN(D:D))</f>
        <v>9</v>
      </c>
      <c r="E43" s="168">
        <f>INDEX(DOE!$A$4:$E$84,$G43,COLUMN(E:E))</f>
        <v>6</v>
      </c>
      <c r="F43" s="171">
        <v>1</v>
      </c>
      <c r="G43" s="7">
        <f>INDEX(StaticRandomNumbers!$A$4:$BJ$93,A40*3,$B$1+1)</f>
        <v>53</v>
      </c>
      <c r="H43" s="4">
        <f>F43*G43</f>
        <v>53</v>
      </c>
      <c r="J43" s="214"/>
      <c r="M43" s="4" t="b">
        <f>OR(AND(N43&gt;=N42,O43&gt;=O42,P43&gt;=P42,Q43&gt;=Q42),AND(N43&gt;=N41,O43&gt;=O41,P43&gt;=P41,Q43&gt;=Q41))</f>
        <v>0</v>
      </c>
      <c r="N43" s="4">
        <f t="shared" si="38"/>
        <v>2</v>
      </c>
      <c r="O43" s="4">
        <f t="shared" si="39"/>
        <v>1</v>
      </c>
      <c r="P43" s="4">
        <f t="shared" si="40"/>
        <v>3</v>
      </c>
      <c r="Q43" s="4">
        <f t="shared" si="41"/>
        <v>2</v>
      </c>
    </row>
    <row r="45" spans="1:17" x14ac:dyDescent="0.75">
      <c r="A45" s="14" t="s">
        <v>113</v>
      </c>
      <c r="F45"/>
      <c r="G45" s="4"/>
    </row>
    <row r="46" spans="1:17" ht="39.75" thickBot="1" x14ac:dyDescent="0.8">
      <c r="A46" s="13">
        <f>A40+1</f>
        <v>7</v>
      </c>
      <c r="B46" s="12" t="str">
        <f>DOE!$B$2</f>
        <v>Price
($)</v>
      </c>
      <c r="C46" s="12" t="str">
        <f>DOE!$C$2</f>
        <v>Number of Cuts
(#)</v>
      </c>
      <c r="D46" s="12" t="str">
        <f>DOE!$D$2</f>
        <v>Weight
(Kg)</v>
      </c>
      <c r="E46" s="12" t="str">
        <f>DOE!$E$2</f>
        <v>Time of Cut
(Sec)</v>
      </c>
      <c r="F46" s="11" t="s">
        <v>115</v>
      </c>
      <c r="G46" s="11" t="s">
        <v>116</v>
      </c>
      <c r="M46" s="4" t="s">
        <v>117</v>
      </c>
      <c r="N46" s="4" t="str">
        <f>B46</f>
        <v>Price
($)</v>
      </c>
      <c r="O46" s="4" t="str">
        <f t="shared" ref="O46" si="42">C46</f>
        <v>Number of Cuts
(#)</v>
      </c>
      <c r="P46" s="4" t="str">
        <f t="shared" ref="P46" si="43">D46</f>
        <v>Weight
(Kg)</v>
      </c>
      <c r="Q46" s="4" t="str">
        <f t="shared" ref="Q46" si="44">E46</f>
        <v>Time of Cut
(Sec)</v>
      </c>
    </row>
    <row r="47" spans="1:17" ht="13.15" x14ac:dyDescent="0.35">
      <c r="A47" s="10" t="s">
        <v>118</v>
      </c>
      <c r="B47" s="168">
        <f>INDEX(DOE!$A$4:$E$84,$G47,COLUMN(B:B))</f>
        <v>850</v>
      </c>
      <c r="C47" s="168">
        <f>INDEX(DOE!$A$4:$E$84,$G47,COLUMN(C:C))</f>
        <v>125</v>
      </c>
      <c r="D47" s="168">
        <f>INDEX(DOE!$A$4:$E$84,$G47,COLUMN(D:D))</f>
        <v>3</v>
      </c>
      <c r="E47" s="168">
        <f>INDEX(DOE!$A$4:$E$84,$G47,COLUMN(E:E))</f>
        <v>6</v>
      </c>
      <c r="F47" s="169"/>
      <c r="G47" s="7">
        <f>INDEX(StaticRandomNumbers!$A$4:$BJ$93,A46*3-2,$B$1+1)</f>
        <v>65</v>
      </c>
      <c r="H47" s="4">
        <f>F47*G47</f>
        <v>0</v>
      </c>
      <c r="J47" s="214">
        <f>IF(AND(COUNTIF(F47:F49,"")=2,COUNTIF(F47:F49,1)=1),1,0)</f>
        <v>1</v>
      </c>
      <c r="M47" s="4" t="b">
        <f>OR(AND(N47&gt;=N48,O47&gt;=O48,P47&gt;=P48,Q47&gt;=Q48),AND(N47&gt;=N49,O47&gt;=O49,P47&gt;=P49,Q47&gt;=Q49))</f>
        <v>0</v>
      </c>
      <c r="N47" s="4">
        <f>IF(B47=$K$4,1,IF(B47=$L$4,3,2))</f>
        <v>3</v>
      </c>
      <c r="O47" s="4">
        <f>IF(C47=$K$5,1,IF(C47=$L$5,3,2))</f>
        <v>2</v>
      </c>
      <c r="P47" s="4">
        <f>IF(D47=$K$6,1,IF(D47=$L$6,3,2))</f>
        <v>1</v>
      </c>
      <c r="Q47" s="4">
        <f>IF(E47=$K$7,1,IF(E47=$L$7,3,2))</f>
        <v>2</v>
      </c>
    </row>
    <row r="48" spans="1:17" ht="13.15" x14ac:dyDescent="0.35">
      <c r="A48" s="9" t="s">
        <v>119</v>
      </c>
      <c r="B48" s="168">
        <f>INDEX(DOE!$A$4:$E$84,$G48,COLUMN(B:B))</f>
        <v>200</v>
      </c>
      <c r="C48" s="168">
        <f>INDEX(DOE!$A$4:$E$84,$G48,COLUMN(C:C))</f>
        <v>50</v>
      </c>
      <c r="D48" s="168">
        <f>INDEX(DOE!$A$4:$E$84,$G48,COLUMN(D:D))</f>
        <v>3</v>
      </c>
      <c r="E48" s="168">
        <f>INDEX(DOE!$A$4:$E$84,$G48,COLUMN(E:E))</f>
        <v>10</v>
      </c>
      <c r="F48" s="170"/>
      <c r="G48" s="7">
        <f>INDEX(StaticRandomNumbers!$A$4:$BJ$93,A46*3-1,$B$1+1)</f>
        <v>3</v>
      </c>
      <c r="H48" s="4">
        <f>F48*G48</f>
        <v>0</v>
      </c>
      <c r="J48" s="214"/>
      <c r="M48" s="4" t="b">
        <f>OR(AND(N47&lt;=N48,O47&lt;=O48,P47&lt;=P48,Q47&lt;=Q48),AND(N48&gt;=N49,O48&gt;=O49,P48&gt;=P49,Q48&gt;=Q49))</f>
        <v>0</v>
      </c>
      <c r="N48" s="4">
        <f t="shared" ref="N48:N49" si="45">IF(B48=$K$4,1,IF(B48=$L$4,3,2))</f>
        <v>1</v>
      </c>
      <c r="O48" s="4">
        <f t="shared" ref="O48:O49" si="46">IF(C48=$K$5,1,IF(C48=$L$5,3,2))</f>
        <v>3</v>
      </c>
      <c r="P48" s="4">
        <f t="shared" ref="P48:P49" si="47">IF(D48=$K$6,1,IF(D48=$L$6,3,2))</f>
        <v>1</v>
      </c>
      <c r="Q48" s="4">
        <f t="shared" ref="Q48:Q49" si="48">IF(E48=$K$7,1,IF(E48=$L$7,3,2))</f>
        <v>3</v>
      </c>
    </row>
    <row r="49" spans="1:17" ht="13.15" x14ac:dyDescent="0.35">
      <c r="A49" s="8" t="s">
        <v>120</v>
      </c>
      <c r="B49" s="168">
        <f>INDEX(DOE!$A$4:$E$84,$G49,COLUMN(B:B))</f>
        <v>525</v>
      </c>
      <c r="C49" s="168">
        <f>INDEX(DOE!$A$4:$E$84,$G49,COLUMN(C:C))</f>
        <v>125</v>
      </c>
      <c r="D49" s="168">
        <f>INDEX(DOE!$A$4:$E$84,$G49,COLUMN(D:D))</f>
        <v>6</v>
      </c>
      <c r="E49" s="168">
        <f>INDEX(DOE!$A$4:$E$84,$G49,COLUMN(E:E))</f>
        <v>2</v>
      </c>
      <c r="F49" s="171">
        <v>1</v>
      </c>
      <c r="G49" s="7">
        <f>INDEX(StaticRandomNumbers!$A$4:$BJ$93,A46*3,$B$1+1)</f>
        <v>40</v>
      </c>
      <c r="H49" s="4">
        <f>F49*G49</f>
        <v>40</v>
      </c>
      <c r="J49" s="214"/>
      <c r="M49" s="4" t="b">
        <f>OR(AND(N49&gt;=N48,O49&gt;=O48,P49&gt;=P48,Q49&gt;=Q48),AND(N49&gt;=N47,O49&gt;=O47,P49&gt;=P47,Q49&gt;=Q47))</f>
        <v>0</v>
      </c>
      <c r="N49" s="4">
        <f t="shared" si="45"/>
        <v>2</v>
      </c>
      <c r="O49" s="4">
        <f t="shared" si="46"/>
        <v>2</v>
      </c>
      <c r="P49" s="4">
        <f t="shared" si="47"/>
        <v>2</v>
      </c>
      <c r="Q49" s="4">
        <f t="shared" si="48"/>
        <v>1</v>
      </c>
    </row>
    <row r="51" spans="1:17" x14ac:dyDescent="0.75">
      <c r="A51" s="14" t="s">
        <v>113</v>
      </c>
      <c r="F51"/>
      <c r="G51" s="4"/>
    </row>
    <row r="52" spans="1:17" ht="39.75" thickBot="1" x14ac:dyDescent="0.8">
      <c r="A52" s="13">
        <f>A46+1</f>
        <v>8</v>
      </c>
      <c r="B52" s="12" t="str">
        <f>DOE!$B$2</f>
        <v>Price
($)</v>
      </c>
      <c r="C52" s="12" t="str">
        <f>DOE!$C$2</f>
        <v>Number of Cuts
(#)</v>
      </c>
      <c r="D52" s="12" t="str">
        <f>DOE!$D$2</f>
        <v>Weight
(Kg)</v>
      </c>
      <c r="E52" s="12" t="str">
        <f>DOE!$E$2</f>
        <v>Time of Cut
(Sec)</v>
      </c>
      <c r="F52" s="11" t="s">
        <v>115</v>
      </c>
      <c r="G52" s="11" t="s">
        <v>116</v>
      </c>
      <c r="M52" s="4" t="s">
        <v>117</v>
      </c>
      <c r="N52" s="4" t="str">
        <f>B52</f>
        <v>Price
($)</v>
      </c>
      <c r="O52" s="4" t="str">
        <f t="shared" ref="O52" si="49">C52</f>
        <v>Number of Cuts
(#)</v>
      </c>
      <c r="P52" s="4" t="str">
        <f t="shared" ref="P52" si="50">D52</f>
        <v>Weight
(Kg)</v>
      </c>
      <c r="Q52" s="4" t="str">
        <f t="shared" ref="Q52" si="51">E52</f>
        <v>Time of Cut
(Sec)</v>
      </c>
    </row>
    <row r="53" spans="1:17" ht="13.15" x14ac:dyDescent="0.35">
      <c r="A53" s="10" t="s">
        <v>118</v>
      </c>
      <c r="B53" s="168">
        <f>INDEX(DOE!$A$4:$E$84,$G53,COLUMN(B:B))</f>
        <v>200</v>
      </c>
      <c r="C53" s="168">
        <f>INDEX(DOE!$A$4:$E$84,$G53,COLUMN(C:C))</f>
        <v>225</v>
      </c>
      <c r="D53" s="168">
        <f>INDEX(DOE!$A$4:$E$84,$G53,COLUMN(D:D))</f>
        <v>3</v>
      </c>
      <c r="E53" s="168">
        <f>INDEX(DOE!$A$4:$E$84,$G53,COLUMN(E:E))</f>
        <v>10</v>
      </c>
      <c r="F53" s="169"/>
      <c r="G53" s="7">
        <f>INDEX(StaticRandomNumbers!$A$4:$BJ$93,A52*3-2,$B$1+1)</f>
        <v>21</v>
      </c>
      <c r="H53" s="4">
        <f>F53*G53</f>
        <v>0</v>
      </c>
      <c r="J53" s="214">
        <f>IF(AND(COUNTIF(F53:F55,"")=2,COUNTIF(F53:F55,1)=1),1,0)</f>
        <v>1</v>
      </c>
      <c r="M53" s="4" t="b">
        <f>OR(AND(N53&gt;=N54,O53&gt;=O54,P53&gt;=P54,Q53&gt;=Q54),AND(N53&gt;=N55,O53&gt;=O55,P53&gt;=P55,Q53&gt;=Q55))</f>
        <v>0</v>
      </c>
      <c r="N53" s="4">
        <f>IF(B53=$K$4,1,IF(B53=$L$4,3,2))</f>
        <v>1</v>
      </c>
      <c r="O53" s="4">
        <f>IF(C53=$K$5,1,IF(C53=$L$5,3,2))</f>
        <v>1</v>
      </c>
      <c r="P53" s="4">
        <f>IF(D53=$K$6,1,IF(D53=$L$6,3,2))</f>
        <v>1</v>
      </c>
      <c r="Q53" s="4">
        <f>IF(E53=$K$7,1,IF(E53=$L$7,3,2))</f>
        <v>3</v>
      </c>
    </row>
    <row r="54" spans="1:17" ht="13.15" x14ac:dyDescent="0.35">
      <c r="A54" s="9" t="s">
        <v>119</v>
      </c>
      <c r="B54" s="168">
        <f>INDEX(DOE!$A$4:$E$84,$G54,COLUMN(B:B))</f>
        <v>525</v>
      </c>
      <c r="C54" s="168">
        <f>INDEX(DOE!$A$4:$E$84,$G54,COLUMN(C:C))</f>
        <v>50</v>
      </c>
      <c r="D54" s="168">
        <f>INDEX(DOE!$A$4:$E$84,$G54,COLUMN(D:D))</f>
        <v>9</v>
      </c>
      <c r="E54" s="168">
        <f>INDEX(DOE!$A$4:$E$84,$G54,COLUMN(E:E))</f>
        <v>2</v>
      </c>
      <c r="F54" s="170"/>
      <c r="G54" s="7">
        <f>INDEX(StaticRandomNumbers!$A$4:$BJ$93,A52*3-1,$B$1+1)</f>
        <v>34</v>
      </c>
      <c r="H54" s="4">
        <f>F54*G54</f>
        <v>0</v>
      </c>
      <c r="J54" s="214"/>
      <c r="M54" s="4" t="b">
        <f>OR(AND(N53&lt;=N54,O53&lt;=O54,P53&lt;=P54,Q53&lt;=Q54),AND(N54&gt;=N55,O54&gt;=O55,P54&gt;=P55,Q54&gt;=Q55))</f>
        <v>0</v>
      </c>
      <c r="N54" s="4">
        <f t="shared" ref="N54:N55" si="52">IF(B54=$K$4,1,IF(B54=$L$4,3,2))</f>
        <v>2</v>
      </c>
      <c r="O54" s="4">
        <f t="shared" ref="O54:O55" si="53">IF(C54=$K$5,1,IF(C54=$L$5,3,2))</f>
        <v>3</v>
      </c>
      <c r="P54" s="4">
        <f t="shared" ref="P54:P55" si="54">IF(D54=$K$6,1,IF(D54=$L$6,3,2))</f>
        <v>3</v>
      </c>
      <c r="Q54" s="4">
        <f t="shared" ref="Q54:Q55" si="55">IF(E54=$K$7,1,IF(E54=$L$7,3,2))</f>
        <v>1</v>
      </c>
    </row>
    <row r="55" spans="1:17" ht="13.15" x14ac:dyDescent="0.35">
      <c r="A55" s="8" t="s">
        <v>120</v>
      </c>
      <c r="B55" s="168">
        <f>INDEX(DOE!$A$4:$E$84,$G55,COLUMN(B:B))</f>
        <v>525</v>
      </c>
      <c r="C55" s="168">
        <f>INDEX(DOE!$A$4:$E$84,$G55,COLUMN(C:C))</f>
        <v>225</v>
      </c>
      <c r="D55" s="168">
        <f>INDEX(DOE!$A$4:$E$84,$G55,COLUMN(D:D))</f>
        <v>3</v>
      </c>
      <c r="E55" s="168">
        <f>INDEX(DOE!$A$4:$E$84,$G55,COLUMN(E:E))</f>
        <v>6</v>
      </c>
      <c r="F55" s="171">
        <v>1</v>
      </c>
      <c r="G55" s="7">
        <f>INDEX(StaticRandomNumbers!$A$4:$BJ$93,A52*3,$B$1+1)</f>
        <v>47</v>
      </c>
      <c r="H55" s="4">
        <f>F55*G55</f>
        <v>47</v>
      </c>
      <c r="J55" s="214"/>
      <c r="M55" s="4" t="b">
        <f>OR(AND(N55&gt;=N54,O55&gt;=O54,P55&gt;=P54,Q55&gt;=Q54),AND(N55&gt;=N53,O55&gt;=O53,P55&gt;=P53,Q55&gt;=Q53))</f>
        <v>0</v>
      </c>
      <c r="N55" s="4">
        <f t="shared" si="52"/>
        <v>2</v>
      </c>
      <c r="O55" s="4">
        <f t="shared" si="53"/>
        <v>1</v>
      </c>
      <c r="P55" s="4">
        <f t="shared" si="54"/>
        <v>1</v>
      </c>
      <c r="Q55" s="4">
        <f t="shared" si="55"/>
        <v>2</v>
      </c>
    </row>
    <row r="57" spans="1:17" x14ac:dyDescent="0.75">
      <c r="A57" s="14" t="s">
        <v>113</v>
      </c>
      <c r="F57"/>
      <c r="G57" s="4"/>
    </row>
    <row r="58" spans="1:17" ht="39.75" thickBot="1" x14ac:dyDescent="0.8">
      <c r="A58" s="13">
        <f>A52+1</f>
        <v>9</v>
      </c>
      <c r="B58" s="12" t="str">
        <f>DOE!$B$2</f>
        <v>Price
($)</v>
      </c>
      <c r="C58" s="12" t="str">
        <f>DOE!$C$2</f>
        <v>Number of Cuts
(#)</v>
      </c>
      <c r="D58" s="12" t="str">
        <f>DOE!$D$2</f>
        <v>Weight
(Kg)</v>
      </c>
      <c r="E58" s="12" t="str">
        <f>DOE!$E$2</f>
        <v>Time of Cut
(Sec)</v>
      </c>
      <c r="F58" s="11" t="s">
        <v>115</v>
      </c>
      <c r="G58" s="11" t="s">
        <v>116</v>
      </c>
      <c r="M58" s="4" t="s">
        <v>117</v>
      </c>
      <c r="N58" s="4" t="str">
        <f>B58</f>
        <v>Price
($)</v>
      </c>
      <c r="O58" s="4" t="str">
        <f t="shared" ref="O58" si="56">C58</f>
        <v>Number of Cuts
(#)</v>
      </c>
      <c r="P58" s="4" t="str">
        <f t="shared" ref="P58" si="57">D58</f>
        <v>Weight
(Kg)</v>
      </c>
      <c r="Q58" s="4" t="str">
        <f t="shared" ref="Q58" si="58">E58</f>
        <v>Time of Cut
(Sec)</v>
      </c>
    </row>
    <row r="59" spans="1:17" ht="13.15" x14ac:dyDescent="0.35">
      <c r="A59" s="10" t="s">
        <v>118</v>
      </c>
      <c r="B59" s="168">
        <f>INDEX(DOE!$A$4:$E$84,$G59,COLUMN(B:B))</f>
        <v>850</v>
      </c>
      <c r="C59" s="168">
        <f>INDEX(DOE!$A$4:$E$84,$G59,COLUMN(C:C))</f>
        <v>50</v>
      </c>
      <c r="D59" s="168">
        <f>INDEX(DOE!$A$4:$E$84,$G59,COLUMN(D:D))</f>
        <v>6</v>
      </c>
      <c r="E59" s="168">
        <f>INDEX(DOE!$A$4:$E$84,$G59,COLUMN(E:E))</f>
        <v>2</v>
      </c>
      <c r="F59" s="169"/>
      <c r="G59" s="7">
        <f>INDEX(StaticRandomNumbers!$A$4:$BJ$93,A58*3-2,$B$1+1)</f>
        <v>58</v>
      </c>
      <c r="H59" s="4">
        <f>F59*G59</f>
        <v>0</v>
      </c>
      <c r="J59" s="214">
        <f>IF(AND(COUNTIF(F59:F61,"")=2,COUNTIF(F59:F61,1)=1),1,0)</f>
        <v>1</v>
      </c>
      <c r="M59" s="4" t="b">
        <f>OR(AND(N59&gt;=N60,O59&gt;=O60,P59&gt;=P60,Q59&gt;=Q60),AND(N59&gt;=N61,O59&gt;=O61,P59&gt;=P61,Q59&gt;=Q61))</f>
        <v>0</v>
      </c>
      <c r="N59" s="4">
        <f>IF(B59=$K$4,1,IF(B59=$L$4,3,2))</f>
        <v>3</v>
      </c>
      <c r="O59" s="4">
        <f>IF(C59=$K$5,1,IF(C59=$L$5,3,2))</f>
        <v>3</v>
      </c>
      <c r="P59" s="4">
        <f>IF(D59=$K$6,1,IF(D59=$L$6,3,2))</f>
        <v>2</v>
      </c>
      <c r="Q59" s="4">
        <f>IF(E59=$K$7,1,IF(E59=$L$7,3,2))</f>
        <v>1</v>
      </c>
    </row>
    <row r="60" spans="1:17" ht="13.15" x14ac:dyDescent="0.35">
      <c r="A60" s="9" t="s">
        <v>119</v>
      </c>
      <c r="B60" s="168">
        <f>INDEX(DOE!$A$4:$E$84,$G60,COLUMN(B:B))</f>
        <v>525</v>
      </c>
      <c r="C60" s="168">
        <f>INDEX(DOE!$A$4:$E$84,$G60,COLUMN(C:C))</f>
        <v>125</v>
      </c>
      <c r="D60" s="168">
        <f>INDEX(DOE!$A$4:$E$84,$G60,COLUMN(D:D))</f>
        <v>9</v>
      </c>
      <c r="E60" s="168">
        <f>INDEX(DOE!$A$4:$E$84,$G60,COLUMN(E:E))</f>
        <v>10</v>
      </c>
      <c r="F60" s="170"/>
      <c r="G60" s="7">
        <f>INDEX(StaticRandomNumbers!$A$4:$BJ$93,A58*3-1,$B$1+1)</f>
        <v>45</v>
      </c>
      <c r="H60" s="4">
        <f>F60*G60</f>
        <v>0</v>
      </c>
      <c r="J60" s="214"/>
      <c r="M60" s="4" t="b">
        <f>OR(AND(N59&lt;=N60,O59&lt;=O60,P59&lt;=P60,Q59&lt;=Q60),AND(N60&gt;=N61,O60&gt;=O61,P60&gt;=P61,Q60&gt;=Q61))</f>
        <v>1</v>
      </c>
      <c r="N60" s="4">
        <f t="shared" ref="N60:N61" si="59">IF(B60=$K$4,1,IF(B60=$L$4,3,2))</f>
        <v>2</v>
      </c>
      <c r="O60" s="4">
        <f t="shared" ref="O60:O61" si="60">IF(C60=$K$5,1,IF(C60=$L$5,3,2))</f>
        <v>2</v>
      </c>
      <c r="P60" s="4">
        <f t="shared" ref="P60:P61" si="61">IF(D60=$K$6,1,IF(D60=$L$6,3,2))</f>
        <v>3</v>
      </c>
      <c r="Q60" s="4">
        <f t="shared" ref="Q60:Q61" si="62">IF(E60=$K$7,1,IF(E60=$L$7,3,2))</f>
        <v>3</v>
      </c>
    </row>
    <row r="61" spans="1:17" ht="13.15" x14ac:dyDescent="0.35">
      <c r="A61" s="8" t="s">
        <v>120</v>
      </c>
      <c r="B61" s="168">
        <f>INDEX(DOE!$A$4:$E$84,$G61,COLUMN(B:B))</f>
        <v>525</v>
      </c>
      <c r="C61" s="168">
        <f>INDEX(DOE!$A$4:$E$84,$G61,COLUMN(C:C))</f>
        <v>225</v>
      </c>
      <c r="D61" s="168">
        <f>INDEX(DOE!$A$4:$E$84,$G61,COLUMN(D:D))</f>
        <v>9</v>
      </c>
      <c r="E61" s="168">
        <f>INDEX(DOE!$A$4:$E$84,$G61,COLUMN(E:E))</f>
        <v>6</v>
      </c>
      <c r="F61" s="171">
        <v>1</v>
      </c>
      <c r="G61" s="7">
        <f>INDEX(StaticRandomNumbers!$A$4:$BJ$93,A58*3,$B$1+1)</f>
        <v>53</v>
      </c>
      <c r="H61" s="4">
        <f>F61*G61</f>
        <v>53</v>
      </c>
      <c r="J61" s="214"/>
      <c r="M61" s="4" t="b">
        <f>OR(AND(N61&gt;=N60,O61&gt;=O60,P61&gt;=P60,Q61&gt;=Q60),AND(N61&gt;=N59,O61&gt;=O59,P61&gt;=P59,Q61&gt;=Q59))</f>
        <v>0</v>
      </c>
      <c r="N61" s="4">
        <f t="shared" si="59"/>
        <v>2</v>
      </c>
      <c r="O61" s="4">
        <f t="shared" si="60"/>
        <v>1</v>
      </c>
      <c r="P61" s="4">
        <f t="shared" si="61"/>
        <v>3</v>
      </c>
      <c r="Q61" s="4">
        <f t="shared" si="62"/>
        <v>2</v>
      </c>
    </row>
    <row r="63" spans="1:17" x14ac:dyDescent="0.75">
      <c r="A63" s="14" t="s">
        <v>113</v>
      </c>
      <c r="F63"/>
      <c r="G63" s="4"/>
    </row>
    <row r="64" spans="1:17" ht="39.75" thickBot="1" x14ac:dyDescent="0.8">
      <c r="A64" s="13">
        <f>A58+1</f>
        <v>10</v>
      </c>
      <c r="B64" s="12" t="str">
        <f>DOE!$B$2</f>
        <v>Price
($)</v>
      </c>
      <c r="C64" s="12" t="str">
        <f>DOE!$C$2</f>
        <v>Number of Cuts
(#)</v>
      </c>
      <c r="D64" s="12" t="str">
        <f>DOE!$D$2</f>
        <v>Weight
(Kg)</v>
      </c>
      <c r="E64" s="12" t="str">
        <f>DOE!$E$2</f>
        <v>Time of Cut
(Sec)</v>
      </c>
      <c r="F64" s="11" t="s">
        <v>115</v>
      </c>
      <c r="G64" s="11" t="s">
        <v>116</v>
      </c>
      <c r="M64" s="4" t="s">
        <v>117</v>
      </c>
      <c r="N64" s="4" t="str">
        <f>B64</f>
        <v>Price
($)</v>
      </c>
      <c r="O64" s="4" t="str">
        <f t="shared" ref="O64" si="63">C64</f>
        <v>Number of Cuts
(#)</v>
      </c>
      <c r="P64" s="4" t="str">
        <f t="shared" ref="P64" si="64">D64</f>
        <v>Weight
(Kg)</v>
      </c>
      <c r="Q64" s="4" t="str">
        <f t="shared" ref="Q64" si="65">E64</f>
        <v>Time of Cut
(Sec)</v>
      </c>
    </row>
    <row r="65" spans="1:17" ht="13.15" x14ac:dyDescent="0.35">
      <c r="A65" s="10" t="s">
        <v>118</v>
      </c>
      <c r="B65" s="168">
        <f>INDEX(DOE!$A$4:$E$84,$G65,COLUMN(B:B))</f>
        <v>200</v>
      </c>
      <c r="C65" s="168">
        <f>INDEX(DOE!$A$4:$E$84,$G65,COLUMN(C:C))</f>
        <v>50</v>
      </c>
      <c r="D65" s="168">
        <f>INDEX(DOE!$A$4:$E$84,$G65,COLUMN(D:D))</f>
        <v>6</v>
      </c>
      <c r="E65" s="168">
        <f>INDEX(DOE!$A$4:$E$84,$G65,COLUMN(E:E))</f>
        <v>2</v>
      </c>
      <c r="F65" s="169"/>
      <c r="G65" s="7">
        <f>INDEX(StaticRandomNumbers!$A$4:$BJ$93,A64*3-2,$B$1+1)</f>
        <v>4</v>
      </c>
      <c r="H65" s="4">
        <f>F65*G65</f>
        <v>0</v>
      </c>
      <c r="J65" s="214">
        <f>IF(AND(COUNTIF(F65:F67,"")=2,COUNTIF(F65:F67,1)=1),1,0)</f>
        <v>1</v>
      </c>
      <c r="M65" s="4" t="b">
        <f>OR(AND(N65&gt;=N66,O65&gt;=O66,P65&gt;=P66,Q65&gt;=Q66),AND(N65&gt;=N67,O65&gt;=O67,P65&gt;=P67,Q65&gt;=Q67))</f>
        <v>0</v>
      </c>
      <c r="N65" s="4">
        <f>IF(B65=$K$4,1,IF(B65=$L$4,3,2))</f>
        <v>1</v>
      </c>
      <c r="O65" s="4">
        <f>IF(C65=$K$5,1,IF(C65=$L$5,3,2))</f>
        <v>3</v>
      </c>
      <c r="P65" s="4">
        <f>IF(D65=$K$6,1,IF(D65=$L$6,3,2))</f>
        <v>2</v>
      </c>
      <c r="Q65" s="4">
        <f>IF(E65=$K$7,1,IF(E65=$L$7,3,2))</f>
        <v>1</v>
      </c>
    </row>
    <row r="66" spans="1:17" ht="13.15" x14ac:dyDescent="0.35">
      <c r="A66" s="9" t="s">
        <v>119</v>
      </c>
      <c r="B66" s="168">
        <f>INDEX(DOE!$A$4:$E$84,$G66,COLUMN(B:B))</f>
        <v>525</v>
      </c>
      <c r="C66" s="168">
        <f>INDEX(DOE!$A$4:$E$84,$G66,COLUMN(C:C))</f>
        <v>125</v>
      </c>
      <c r="D66" s="168">
        <f>INDEX(DOE!$A$4:$E$84,$G66,COLUMN(D:D))</f>
        <v>6</v>
      </c>
      <c r="E66" s="168">
        <f>INDEX(DOE!$A$4:$E$84,$G66,COLUMN(E:E))</f>
        <v>6</v>
      </c>
      <c r="F66" s="170"/>
      <c r="G66" s="7">
        <f>INDEX(StaticRandomNumbers!$A$4:$BJ$93,A64*3-1,$B$1+1)</f>
        <v>41</v>
      </c>
      <c r="H66" s="4">
        <f>F66*G66</f>
        <v>0</v>
      </c>
      <c r="J66" s="214"/>
      <c r="M66" s="4" t="b">
        <f>OR(AND(N65&lt;=N66,O65&lt;=O66,P65&lt;=P66,Q65&lt;=Q66),AND(N66&gt;=N67,O66&gt;=O67,P66&gt;=P67,Q66&gt;=Q67))</f>
        <v>1</v>
      </c>
      <c r="N66" s="4">
        <f t="shared" ref="N66:N67" si="66">IF(B66=$K$4,1,IF(B66=$L$4,3,2))</f>
        <v>2</v>
      </c>
      <c r="O66" s="4">
        <f t="shared" ref="O66:O67" si="67">IF(C66=$K$5,1,IF(C66=$L$5,3,2))</f>
        <v>2</v>
      </c>
      <c r="P66" s="4">
        <f t="shared" ref="P66:P67" si="68">IF(D66=$K$6,1,IF(D66=$L$6,3,2))</f>
        <v>2</v>
      </c>
      <c r="Q66" s="4">
        <f t="shared" ref="Q66:Q67" si="69">IF(E66=$K$7,1,IF(E66=$L$7,3,2))</f>
        <v>2</v>
      </c>
    </row>
    <row r="67" spans="1:17" ht="13.15" x14ac:dyDescent="0.35">
      <c r="A67" s="8" t="s">
        <v>120</v>
      </c>
      <c r="B67" s="168">
        <f>INDEX(DOE!$A$4:$E$84,$G67,COLUMN(B:B))</f>
        <v>200</v>
      </c>
      <c r="C67" s="168">
        <f>INDEX(DOE!$A$4:$E$84,$G67,COLUMN(C:C))</f>
        <v>125</v>
      </c>
      <c r="D67" s="168">
        <f>INDEX(DOE!$A$4:$E$84,$G67,COLUMN(D:D))</f>
        <v>6</v>
      </c>
      <c r="E67" s="168">
        <f>INDEX(DOE!$A$4:$E$84,$G67,COLUMN(E:E))</f>
        <v>6</v>
      </c>
      <c r="F67" s="171">
        <v>1</v>
      </c>
      <c r="G67" s="7">
        <f>INDEX(StaticRandomNumbers!$A$4:$BJ$93,A64*3,$B$1+1)</f>
        <v>14</v>
      </c>
      <c r="H67" s="4">
        <f>F67*G67</f>
        <v>14</v>
      </c>
      <c r="J67" s="214"/>
      <c r="M67" s="4" t="b">
        <f>OR(AND(N67&gt;=N66,O67&gt;=O66,P67&gt;=P66,Q67&gt;=Q66),AND(N67&gt;=N65,O67&gt;=O65,P67&gt;=P65,Q67&gt;=Q65))</f>
        <v>0</v>
      </c>
      <c r="N67" s="4">
        <f t="shared" si="66"/>
        <v>1</v>
      </c>
      <c r="O67" s="4">
        <f t="shared" si="67"/>
        <v>2</v>
      </c>
      <c r="P67" s="4">
        <f t="shared" si="68"/>
        <v>2</v>
      </c>
      <c r="Q67" s="4">
        <f t="shared" si="69"/>
        <v>2</v>
      </c>
    </row>
    <row r="69" spans="1:17" x14ac:dyDescent="0.75">
      <c r="A69" s="14" t="s">
        <v>113</v>
      </c>
      <c r="F69"/>
      <c r="G69" s="4"/>
    </row>
    <row r="70" spans="1:17" ht="39.75" thickBot="1" x14ac:dyDescent="0.8">
      <c r="A70" s="13">
        <f>A64+1</f>
        <v>11</v>
      </c>
      <c r="B70" s="12" t="str">
        <f>DOE!$B$2</f>
        <v>Price
($)</v>
      </c>
      <c r="C70" s="12" t="str">
        <f>DOE!$C$2</f>
        <v>Number of Cuts
(#)</v>
      </c>
      <c r="D70" s="12" t="str">
        <f>DOE!$D$2</f>
        <v>Weight
(Kg)</v>
      </c>
      <c r="E70" s="12" t="str">
        <f>DOE!$E$2</f>
        <v>Time of Cut
(Sec)</v>
      </c>
      <c r="F70" s="11" t="s">
        <v>115</v>
      </c>
      <c r="G70" s="11" t="s">
        <v>116</v>
      </c>
      <c r="M70" s="4" t="s">
        <v>117</v>
      </c>
      <c r="N70" s="4" t="str">
        <f>B70</f>
        <v>Price
($)</v>
      </c>
      <c r="O70" s="4" t="str">
        <f t="shared" ref="O70" si="70">C70</f>
        <v>Number of Cuts
(#)</v>
      </c>
      <c r="P70" s="4" t="str">
        <f t="shared" ref="P70" si="71">D70</f>
        <v>Weight
(Kg)</v>
      </c>
      <c r="Q70" s="4" t="str">
        <f t="shared" ref="Q70" si="72">E70</f>
        <v>Time of Cut
(Sec)</v>
      </c>
    </row>
    <row r="71" spans="1:17" ht="13.5" thickTop="1" x14ac:dyDescent="0.35">
      <c r="A71" s="10" t="s">
        <v>118</v>
      </c>
      <c r="B71" s="168">
        <f>INDEX(DOE!$A$4:$E$84,$G71,COLUMN(B:B))</f>
        <v>850</v>
      </c>
      <c r="C71" s="168">
        <f>INDEX(DOE!$A$4:$E$84,$G71,COLUMN(C:C))</f>
        <v>225</v>
      </c>
      <c r="D71" s="168">
        <f>INDEX(DOE!$A$4:$E$84,$G71,COLUMN(D:D))</f>
        <v>9</v>
      </c>
      <c r="E71" s="168">
        <f>INDEX(DOE!$A$4:$E$84,$G71,COLUMN(E:E))</f>
        <v>2</v>
      </c>
      <c r="F71" s="169"/>
      <c r="G71" s="7">
        <f>INDEX(StaticRandomNumbers!$A$4:$BJ$93,A70*3-2,$B$1+1)</f>
        <v>79</v>
      </c>
      <c r="H71" s="4">
        <f>F71*G71</f>
        <v>0</v>
      </c>
      <c r="J71" s="214">
        <f>IF(AND(COUNTIF(F71:F73,"")=2,COUNTIF(F71:F73,1)=1),1,0)</f>
        <v>1</v>
      </c>
      <c r="M71" s="4" t="b">
        <f>OR(AND(N71&gt;=N72,O71&gt;=O72,P71&gt;=P72,Q71&gt;=Q72),AND(N71&gt;=N73,O71&gt;=O73,P71&gt;=P73,Q71&gt;=Q73))</f>
        <v>0</v>
      </c>
      <c r="N71" s="4">
        <f>IF(B71=$K$4,1,IF(B71=$L$4,3,2))</f>
        <v>3</v>
      </c>
      <c r="O71" s="4">
        <f>IF(C71=$K$5,1,IF(C71=$L$5,3,2))</f>
        <v>1</v>
      </c>
      <c r="P71" s="4">
        <f>IF(D71=$K$6,1,IF(D71=$L$6,3,2))</f>
        <v>3</v>
      </c>
      <c r="Q71" s="4">
        <f>IF(E71=$K$7,1,IF(E71=$L$7,3,2))</f>
        <v>1</v>
      </c>
    </row>
    <row r="72" spans="1:17" ht="13.15" x14ac:dyDescent="0.35">
      <c r="A72" s="9" t="s">
        <v>119</v>
      </c>
      <c r="B72" s="168">
        <f>INDEX(DOE!$A$4:$E$84,$G72,COLUMN(B:B))</f>
        <v>525</v>
      </c>
      <c r="C72" s="168">
        <f>INDEX(DOE!$A$4:$E$84,$G72,COLUMN(C:C))</f>
        <v>50</v>
      </c>
      <c r="D72" s="168">
        <f>INDEX(DOE!$A$4:$E$84,$G72,COLUMN(D:D))</f>
        <v>9</v>
      </c>
      <c r="E72" s="168">
        <f>INDEX(DOE!$A$4:$E$84,$G72,COLUMN(E:E))</f>
        <v>2</v>
      </c>
      <c r="F72" s="170"/>
      <c r="G72" s="7">
        <f>INDEX(StaticRandomNumbers!$A$4:$BJ$93,A70*3-1,$B$1+1)</f>
        <v>34</v>
      </c>
      <c r="H72" s="4">
        <f>F72*G72</f>
        <v>0</v>
      </c>
      <c r="J72" s="214"/>
      <c r="M72" s="4" t="b">
        <f>OR(AND(N71&lt;=N72,O71&lt;=O72,P71&lt;=P72,Q71&lt;=Q72),AND(N72&gt;=N73,O72&gt;=O73,P72&gt;=P73,Q72&gt;=Q73))</f>
        <v>1</v>
      </c>
      <c r="N72" s="4">
        <f t="shared" ref="N72:N73" si="73">IF(B72=$K$4,1,IF(B72=$L$4,3,2))</f>
        <v>2</v>
      </c>
      <c r="O72" s="4">
        <f t="shared" ref="O72:O73" si="74">IF(C72=$K$5,1,IF(C72=$L$5,3,2))</f>
        <v>3</v>
      </c>
      <c r="P72" s="4">
        <f t="shared" ref="P72:P73" si="75">IF(D72=$K$6,1,IF(D72=$L$6,3,2))</f>
        <v>3</v>
      </c>
      <c r="Q72" s="4">
        <f t="shared" ref="Q72:Q73" si="76">IF(E72=$K$7,1,IF(E72=$L$7,3,2))</f>
        <v>1</v>
      </c>
    </row>
    <row r="73" spans="1:17" ht="13.15" x14ac:dyDescent="0.35">
      <c r="A73" s="8" t="s">
        <v>120</v>
      </c>
      <c r="B73" s="168">
        <f>INDEX(DOE!$A$4:$E$84,$G73,COLUMN(B:B))</f>
        <v>200</v>
      </c>
      <c r="C73" s="168">
        <f>INDEX(DOE!$A$4:$E$84,$G73,COLUMN(C:C))</f>
        <v>50</v>
      </c>
      <c r="D73" s="168">
        <f>INDEX(DOE!$A$4:$E$84,$G73,COLUMN(D:D))</f>
        <v>6</v>
      </c>
      <c r="E73" s="168">
        <f>INDEX(DOE!$A$4:$E$84,$G73,COLUMN(E:E))</f>
        <v>2</v>
      </c>
      <c r="F73" s="171">
        <v>1</v>
      </c>
      <c r="G73" s="7">
        <f>INDEX(StaticRandomNumbers!$A$4:$BJ$93,A70*3,$B$1+1)</f>
        <v>4</v>
      </c>
      <c r="H73" s="4">
        <f>F73*G73</f>
        <v>4</v>
      </c>
      <c r="J73" s="214"/>
      <c r="M73" s="4" t="b">
        <f>OR(AND(N73&gt;=N72,O73&gt;=O72,P73&gt;=P72,Q73&gt;=Q72),AND(N73&gt;=N71,O73&gt;=O71,P73&gt;=P71,Q73&gt;=Q71))</f>
        <v>0</v>
      </c>
      <c r="N73" s="4">
        <f t="shared" si="73"/>
        <v>1</v>
      </c>
      <c r="O73" s="4">
        <f t="shared" si="74"/>
        <v>3</v>
      </c>
      <c r="P73" s="4">
        <f t="shared" si="75"/>
        <v>2</v>
      </c>
      <c r="Q73" s="4">
        <f t="shared" si="76"/>
        <v>1</v>
      </c>
    </row>
    <row r="75" spans="1:17" x14ac:dyDescent="0.75">
      <c r="A75" s="14" t="s">
        <v>113</v>
      </c>
      <c r="F75"/>
      <c r="G75" s="4"/>
    </row>
    <row r="76" spans="1:17" ht="39.75" thickBot="1" x14ac:dyDescent="0.8">
      <c r="A76" s="13">
        <f>A70+1</f>
        <v>12</v>
      </c>
      <c r="B76" s="12" t="str">
        <f>DOE!$B$2</f>
        <v>Price
($)</v>
      </c>
      <c r="C76" s="12" t="str">
        <f>DOE!$C$2</f>
        <v>Number of Cuts
(#)</v>
      </c>
      <c r="D76" s="12" t="str">
        <f>DOE!$D$2</f>
        <v>Weight
(Kg)</v>
      </c>
      <c r="E76" s="12" t="str">
        <f>DOE!$E$2</f>
        <v>Time of Cut
(Sec)</v>
      </c>
      <c r="F76" s="11" t="s">
        <v>115</v>
      </c>
      <c r="G76" s="11" t="s">
        <v>116</v>
      </c>
      <c r="M76" s="4" t="s">
        <v>117</v>
      </c>
      <c r="N76" s="4" t="str">
        <f>B76</f>
        <v>Price
($)</v>
      </c>
      <c r="O76" s="4" t="str">
        <f t="shared" ref="O76" si="77">C76</f>
        <v>Number of Cuts
(#)</v>
      </c>
      <c r="P76" s="4" t="str">
        <f t="shared" ref="P76" si="78">D76</f>
        <v>Weight
(Kg)</v>
      </c>
      <c r="Q76" s="4" t="str">
        <f t="shared" ref="Q76" si="79">E76</f>
        <v>Time of Cut
(Sec)</v>
      </c>
    </row>
    <row r="77" spans="1:17" ht="13.15" x14ac:dyDescent="0.35">
      <c r="A77" s="10" t="s">
        <v>118</v>
      </c>
      <c r="B77" s="168">
        <f>INDEX(DOE!$A$4:$E$84,$G77,COLUMN(B:B))</f>
        <v>200</v>
      </c>
      <c r="C77" s="168">
        <f>INDEX(DOE!$A$4:$E$84,$G77,COLUMN(C:C))</f>
        <v>125</v>
      </c>
      <c r="D77" s="168">
        <f>INDEX(DOE!$A$4:$E$84,$G77,COLUMN(D:D))</f>
        <v>9</v>
      </c>
      <c r="E77" s="168">
        <f>INDEX(DOE!$A$4:$E$84,$G77,COLUMN(E:E))</f>
        <v>10</v>
      </c>
      <c r="F77" s="169"/>
      <c r="G77" s="7">
        <f>INDEX(StaticRandomNumbers!$A$4:$BJ$93,A76*3-2,$B$1+1)</f>
        <v>18</v>
      </c>
      <c r="H77" s="4">
        <f>F77*G77</f>
        <v>0</v>
      </c>
      <c r="J77" s="214">
        <f>IF(AND(COUNTIF(F77:F79,"")=2,COUNTIF(F77:F79,1)=1),1,0)</f>
        <v>1</v>
      </c>
      <c r="M77" s="4" t="b">
        <f>OR(AND(N77&gt;=N78,O77&gt;=O78,P77&gt;=P78,Q77&gt;=Q78),AND(N77&gt;=N79,O77&gt;=O79,P77&gt;=P79,Q77&gt;=Q79))</f>
        <v>0</v>
      </c>
      <c r="N77" s="4">
        <f>IF(B77=$K$4,1,IF(B77=$L$4,3,2))</f>
        <v>1</v>
      </c>
      <c r="O77" s="4">
        <f>IF(C77=$K$5,1,IF(C77=$L$5,3,2))</f>
        <v>2</v>
      </c>
      <c r="P77" s="4">
        <f>IF(D77=$K$6,1,IF(D77=$L$6,3,2))</f>
        <v>3</v>
      </c>
      <c r="Q77" s="4">
        <f>IF(E77=$K$7,1,IF(E77=$L$7,3,2))</f>
        <v>3</v>
      </c>
    </row>
    <row r="78" spans="1:17" ht="13.15" x14ac:dyDescent="0.35">
      <c r="A78" s="9" t="s">
        <v>119</v>
      </c>
      <c r="B78" s="168">
        <f>INDEX(DOE!$A$4:$E$84,$G78,COLUMN(B:B))</f>
        <v>525</v>
      </c>
      <c r="C78" s="168">
        <f>INDEX(DOE!$A$4:$E$84,$G78,COLUMN(C:C))</f>
        <v>225</v>
      </c>
      <c r="D78" s="168">
        <f>INDEX(DOE!$A$4:$E$84,$G78,COLUMN(D:D))</f>
        <v>3</v>
      </c>
      <c r="E78" s="168">
        <f>INDEX(DOE!$A$4:$E$84,$G78,COLUMN(E:E))</f>
        <v>10</v>
      </c>
      <c r="F78" s="170">
        <v>1</v>
      </c>
      <c r="G78" s="7">
        <f>INDEX(StaticRandomNumbers!$A$4:$BJ$93,A76*3-1,$B$1+1)</f>
        <v>48</v>
      </c>
      <c r="H78" s="4">
        <f>F78*G78</f>
        <v>48</v>
      </c>
      <c r="J78" s="214"/>
      <c r="M78" s="4" t="b">
        <f>OR(AND(N77&lt;=N78,O77&lt;=O78,P77&lt;=P78,Q77&lt;=Q78),AND(N78&gt;=N79,O78&gt;=O79,P78&gt;=P79,Q78&gt;=Q79))</f>
        <v>0</v>
      </c>
      <c r="N78" s="4">
        <f t="shared" ref="N78:N79" si="80">IF(B78=$K$4,1,IF(B78=$L$4,3,2))</f>
        <v>2</v>
      </c>
      <c r="O78" s="4">
        <f t="shared" ref="O78:O79" si="81">IF(C78=$K$5,1,IF(C78=$L$5,3,2))</f>
        <v>1</v>
      </c>
      <c r="P78" s="4">
        <f t="shared" ref="P78:P79" si="82">IF(D78=$K$6,1,IF(D78=$L$6,3,2))</f>
        <v>1</v>
      </c>
      <c r="Q78" s="4">
        <f t="shared" ref="Q78:Q79" si="83">IF(E78=$K$7,1,IF(E78=$L$7,3,2))</f>
        <v>3</v>
      </c>
    </row>
    <row r="79" spans="1:17" ht="13.15" x14ac:dyDescent="0.35">
      <c r="A79" s="8" t="s">
        <v>120</v>
      </c>
      <c r="B79" s="168">
        <f>INDEX(DOE!$A$4:$E$84,$G79,COLUMN(B:B))</f>
        <v>200</v>
      </c>
      <c r="C79" s="168">
        <f>INDEX(DOE!$A$4:$E$84,$G79,COLUMN(C:C))</f>
        <v>50</v>
      </c>
      <c r="D79" s="168">
        <f>INDEX(DOE!$A$4:$E$84,$G79,COLUMN(D:D))</f>
        <v>6</v>
      </c>
      <c r="E79" s="168">
        <f>INDEX(DOE!$A$4:$E$84,$G79,COLUMN(E:E))</f>
        <v>6</v>
      </c>
      <c r="F79" s="171"/>
      <c r="G79" s="7">
        <f>INDEX(StaticRandomNumbers!$A$4:$BJ$93,A76*3,$B$1+1)</f>
        <v>5</v>
      </c>
      <c r="H79" s="4">
        <f>F79*G79</f>
        <v>0</v>
      </c>
      <c r="J79" s="214"/>
      <c r="M79" s="4" t="b">
        <f>OR(AND(N79&gt;=N78,O79&gt;=O78,P79&gt;=P78,Q79&gt;=Q78),AND(N79&gt;=N77,O79&gt;=O77,P79&gt;=P77,Q79&gt;=Q77))</f>
        <v>0</v>
      </c>
      <c r="N79" s="4">
        <f t="shared" si="80"/>
        <v>1</v>
      </c>
      <c r="O79" s="4">
        <f t="shared" si="81"/>
        <v>3</v>
      </c>
      <c r="P79" s="4">
        <f t="shared" si="82"/>
        <v>2</v>
      </c>
      <c r="Q79" s="4">
        <f t="shared" si="83"/>
        <v>2</v>
      </c>
    </row>
    <row r="81" spans="1:17" x14ac:dyDescent="0.75">
      <c r="A81" s="14" t="s">
        <v>113</v>
      </c>
      <c r="F81"/>
      <c r="G81" s="4"/>
    </row>
    <row r="82" spans="1:17" ht="39.75" thickBot="1" x14ac:dyDescent="0.8">
      <c r="A82" s="13">
        <f>A76+1</f>
        <v>13</v>
      </c>
      <c r="B82" s="12" t="str">
        <f>DOE!$B$2</f>
        <v>Price
($)</v>
      </c>
      <c r="C82" s="12" t="str">
        <f>DOE!$C$2</f>
        <v>Number of Cuts
(#)</v>
      </c>
      <c r="D82" s="12" t="str">
        <f>DOE!$D$2</f>
        <v>Weight
(Kg)</v>
      </c>
      <c r="E82" s="12" t="str">
        <f>DOE!$E$2</f>
        <v>Time of Cut
(Sec)</v>
      </c>
      <c r="F82" s="11" t="s">
        <v>115</v>
      </c>
      <c r="G82" s="11" t="s">
        <v>116</v>
      </c>
      <c r="M82" s="4" t="s">
        <v>117</v>
      </c>
      <c r="N82" s="4" t="str">
        <f>B82</f>
        <v>Price
($)</v>
      </c>
      <c r="O82" s="4" t="str">
        <f t="shared" ref="O82" si="84">C82</f>
        <v>Number of Cuts
(#)</v>
      </c>
      <c r="P82" s="4" t="str">
        <f t="shared" ref="P82" si="85">D82</f>
        <v>Weight
(Kg)</v>
      </c>
      <c r="Q82" s="4" t="str">
        <f t="shared" ref="Q82" si="86">E82</f>
        <v>Time of Cut
(Sec)</v>
      </c>
    </row>
    <row r="83" spans="1:17" ht="13.15" x14ac:dyDescent="0.35">
      <c r="A83" s="10" t="s">
        <v>118</v>
      </c>
      <c r="B83" s="168">
        <f>INDEX(DOE!$A$4:$E$84,$G83,COLUMN(B:B))</f>
        <v>525</v>
      </c>
      <c r="C83" s="168">
        <f>INDEX(DOE!$A$4:$E$84,$G83,COLUMN(C:C))</f>
        <v>50</v>
      </c>
      <c r="D83" s="168">
        <f>INDEX(DOE!$A$4:$E$84,$G83,COLUMN(D:D))</f>
        <v>9</v>
      </c>
      <c r="E83" s="168">
        <f>INDEX(DOE!$A$4:$E$84,$G83,COLUMN(E:E))</f>
        <v>6</v>
      </c>
      <c r="F83" s="169"/>
      <c r="G83" s="7">
        <f>INDEX(StaticRandomNumbers!$A$4:$BJ$93,A82*3-2,$B$1+1)</f>
        <v>35</v>
      </c>
      <c r="H83" s="4">
        <f>F83*G83</f>
        <v>0</v>
      </c>
      <c r="J83" s="214">
        <f>IF(AND(COUNTIF(F83:F85,"")=2,COUNTIF(F83:F85,1)=1),1,0)</f>
        <v>1</v>
      </c>
      <c r="M83" s="4" t="b">
        <f>OR(AND(N83&gt;=N84,O83&gt;=O84,P83&gt;=P84,Q83&gt;=Q84),AND(N83&gt;=N85,O83&gt;=O85,P83&gt;=P85,Q83&gt;=Q85))</f>
        <v>1</v>
      </c>
      <c r="N83" s="4">
        <f>IF(B83=$K$4,1,IF(B83=$L$4,3,2))</f>
        <v>2</v>
      </c>
      <c r="O83" s="4">
        <f>IF(C83=$K$5,1,IF(C83=$L$5,3,2))</f>
        <v>3</v>
      </c>
      <c r="P83" s="4">
        <f>IF(D83=$K$6,1,IF(D83=$L$6,3,2))</f>
        <v>3</v>
      </c>
      <c r="Q83" s="4">
        <f>IF(E83=$K$7,1,IF(E83=$L$7,3,2))</f>
        <v>2</v>
      </c>
    </row>
    <row r="84" spans="1:17" ht="13.15" x14ac:dyDescent="0.35">
      <c r="A84" s="9" t="s">
        <v>119</v>
      </c>
      <c r="B84" s="168">
        <f>INDEX(DOE!$A$4:$E$84,$G84,COLUMN(B:B))</f>
        <v>850</v>
      </c>
      <c r="C84" s="168">
        <f>INDEX(DOE!$A$4:$E$84,$G84,COLUMN(C:C))</f>
        <v>225</v>
      </c>
      <c r="D84" s="168">
        <f>INDEX(DOE!$A$4:$E$84,$G84,COLUMN(D:D))</f>
        <v>9</v>
      </c>
      <c r="E84" s="168">
        <f>INDEX(DOE!$A$4:$E$84,$G84,COLUMN(E:E))</f>
        <v>2</v>
      </c>
      <c r="F84" s="170"/>
      <c r="G84" s="7">
        <f>INDEX(StaticRandomNumbers!$A$4:$BJ$93,A82*3-1,$B$1+1)</f>
        <v>79</v>
      </c>
      <c r="H84" s="4">
        <f>F84*G84</f>
        <v>0</v>
      </c>
      <c r="J84" s="214"/>
      <c r="M84" s="4" t="b">
        <f>OR(AND(N83&lt;=N84,O83&lt;=O84,P83&lt;=P84,Q83&lt;=Q84),AND(N84&gt;=N85,O84&gt;=O85,P84&gt;=P85,Q84&gt;=Q85))</f>
        <v>1</v>
      </c>
      <c r="N84" s="4">
        <f t="shared" ref="N84:N85" si="87">IF(B84=$K$4,1,IF(B84=$L$4,3,2))</f>
        <v>3</v>
      </c>
      <c r="O84" s="4">
        <f t="shared" ref="O84:O85" si="88">IF(C84=$K$5,1,IF(C84=$L$5,3,2))</f>
        <v>1</v>
      </c>
      <c r="P84" s="4">
        <f t="shared" ref="P84:P85" si="89">IF(D84=$K$6,1,IF(D84=$L$6,3,2))</f>
        <v>3</v>
      </c>
      <c r="Q84" s="4">
        <f t="shared" ref="Q84:Q85" si="90">IF(E84=$K$7,1,IF(E84=$L$7,3,2))</f>
        <v>1</v>
      </c>
    </row>
    <row r="85" spans="1:17" ht="13.15" x14ac:dyDescent="0.35">
      <c r="A85" s="8" t="s">
        <v>120</v>
      </c>
      <c r="B85" s="168">
        <f>INDEX(DOE!$A$4:$E$84,$G85,COLUMN(B:B))</f>
        <v>525</v>
      </c>
      <c r="C85" s="168">
        <f>INDEX(DOE!$A$4:$E$84,$G85,COLUMN(C:C))</f>
        <v>225</v>
      </c>
      <c r="D85" s="168">
        <f>INDEX(DOE!$A$4:$E$84,$G85,COLUMN(D:D))</f>
        <v>6</v>
      </c>
      <c r="E85" s="168">
        <f>INDEX(DOE!$A$4:$E$84,$G85,COLUMN(E:E))</f>
        <v>2</v>
      </c>
      <c r="F85" s="171">
        <v>1</v>
      </c>
      <c r="G85" s="7">
        <f>INDEX(StaticRandomNumbers!$A$4:$BJ$93,A82*3,$B$1+1)</f>
        <v>49</v>
      </c>
      <c r="H85" s="4">
        <f>F85*G85</f>
        <v>49</v>
      </c>
      <c r="J85" s="214"/>
      <c r="M85" s="4" t="b">
        <f>OR(AND(N85&gt;=N84,O85&gt;=O84,P85&gt;=P84,Q85&gt;=Q84),AND(N85&gt;=N83,O85&gt;=O83,P85&gt;=P83,Q85&gt;=Q83))</f>
        <v>0</v>
      </c>
      <c r="N85" s="4">
        <f t="shared" si="87"/>
        <v>2</v>
      </c>
      <c r="O85" s="4">
        <f t="shared" si="88"/>
        <v>1</v>
      </c>
      <c r="P85" s="4">
        <f t="shared" si="89"/>
        <v>2</v>
      </c>
      <c r="Q85" s="4">
        <f t="shared" si="90"/>
        <v>1</v>
      </c>
    </row>
    <row r="87" spans="1:17" x14ac:dyDescent="0.75">
      <c r="A87" s="14" t="s">
        <v>113</v>
      </c>
      <c r="F87"/>
      <c r="G87" s="4"/>
    </row>
    <row r="88" spans="1:17" ht="39.75" thickBot="1" x14ac:dyDescent="0.8">
      <c r="A88" s="13">
        <f>A82+1</f>
        <v>14</v>
      </c>
      <c r="B88" s="12" t="str">
        <f>DOE!$B$2</f>
        <v>Price
($)</v>
      </c>
      <c r="C88" s="12" t="str">
        <f>DOE!$C$2</f>
        <v>Number of Cuts
(#)</v>
      </c>
      <c r="D88" s="12" t="str">
        <f>DOE!$D$2</f>
        <v>Weight
(Kg)</v>
      </c>
      <c r="E88" s="12" t="str">
        <f>DOE!$E$2</f>
        <v>Time of Cut
(Sec)</v>
      </c>
      <c r="F88" s="11" t="s">
        <v>115</v>
      </c>
      <c r="G88" s="11" t="s">
        <v>116</v>
      </c>
      <c r="M88" s="4" t="s">
        <v>117</v>
      </c>
      <c r="N88" s="4" t="str">
        <f>B88</f>
        <v>Price
($)</v>
      </c>
      <c r="O88" s="4" t="str">
        <f t="shared" ref="O88" si="91">C88</f>
        <v>Number of Cuts
(#)</v>
      </c>
      <c r="P88" s="4" t="str">
        <f t="shared" ref="P88" si="92">D88</f>
        <v>Weight
(Kg)</v>
      </c>
      <c r="Q88" s="4" t="str">
        <f t="shared" ref="Q88" si="93">E88</f>
        <v>Time of Cut
(Sec)</v>
      </c>
    </row>
    <row r="89" spans="1:17" ht="13.15" x14ac:dyDescent="0.35">
      <c r="A89" s="10" t="s">
        <v>118</v>
      </c>
      <c r="B89" s="168">
        <f>INDEX(DOE!$A$4:$E$84,$G89,COLUMN(B:B))</f>
        <v>200</v>
      </c>
      <c r="C89" s="168">
        <f>INDEX(DOE!$A$4:$E$84,$G89,COLUMN(C:C))</f>
        <v>125</v>
      </c>
      <c r="D89" s="168">
        <f>INDEX(DOE!$A$4:$E$84,$G89,COLUMN(D:D))</f>
        <v>9</v>
      </c>
      <c r="E89" s="168">
        <f>INDEX(DOE!$A$4:$E$84,$G89,COLUMN(E:E))</f>
        <v>2</v>
      </c>
      <c r="F89" s="169"/>
      <c r="G89" s="7">
        <f>INDEX(StaticRandomNumbers!$A$4:$BJ$93,A88*3-2,$B$1+1)</f>
        <v>16</v>
      </c>
      <c r="H89" s="4">
        <f>F89*G89</f>
        <v>0</v>
      </c>
      <c r="J89" s="214">
        <f>IF(AND(COUNTIF(F89:F91,"")=2,COUNTIF(F89:F91,1)=1),1,0)</f>
        <v>1</v>
      </c>
      <c r="M89" s="4" t="b">
        <f>OR(AND(N89&gt;=N90,O89&gt;=O90,P89&gt;=P90,Q89&gt;=Q90),AND(N89&gt;=N91,O89&gt;=O91,P89&gt;=P91,Q89&gt;=Q91))</f>
        <v>1</v>
      </c>
      <c r="N89" s="4">
        <f>IF(B89=$K$4,1,IF(B89=$L$4,3,2))</f>
        <v>1</v>
      </c>
      <c r="O89" s="4">
        <f>IF(C89=$K$5,1,IF(C89=$L$5,3,2))</f>
        <v>2</v>
      </c>
      <c r="P89" s="4">
        <f>IF(D89=$K$6,1,IF(D89=$L$6,3,2))</f>
        <v>3</v>
      </c>
      <c r="Q89" s="4">
        <f>IF(E89=$K$7,1,IF(E89=$L$7,3,2))</f>
        <v>1</v>
      </c>
    </row>
    <row r="90" spans="1:17" ht="13.15" x14ac:dyDescent="0.35">
      <c r="A90" s="9" t="s">
        <v>119</v>
      </c>
      <c r="B90" s="168">
        <f>INDEX(DOE!$A$4:$E$84,$G90,COLUMN(B:B))</f>
        <v>200</v>
      </c>
      <c r="C90" s="168">
        <f>INDEX(DOE!$A$4:$E$84,$G90,COLUMN(C:C))</f>
        <v>125</v>
      </c>
      <c r="D90" s="168">
        <f>INDEX(DOE!$A$4:$E$84,$G90,COLUMN(D:D))</f>
        <v>3</v>
      </c>
      <c r="E90" s="168">
        <f>INDEX(DOE!$A$4:$E$84,$G90,COLUMN(E:E))</f>
        <v>2</v>
      </c>
      <c r="F90" s="170">
        <v>1</v>
      </c>
      <c r="G90" s="7">
        <f>INDEX(StaticRandomNumbers!$A$4:$BJ$93,A88*3-1,$B$1+1)</f>
        <v>10</v>
      </c>
      <c r="H90" s="4">
        <f>F90*G90</f>
        <v>10</v>
      </c>
      <c r="J90" s="214"/>
      <c r="M90" s="4" t="b">
        <f>OR(AND(N89&lt;=N90,O89&lt;=O90,P89&lt;=P90,Q89&lt;=Q90),AND(N90&gt;=N91,O90&gt;=O91,P90&gt;=P91,Q90&gt;=Q91))</f>
        <v>0</v>
      </c>
      <c r="N90" s="4">
        <f t="shared" ref="N90:N91" si="94">IF(B90=$K$4,1,IF(B90=$L$4,3,2))</f>
        <v>1</v>
      </c>
      <c r="O90" s="4">
        <f t="shared" ref="O90:O91" si="95">IF(C90=$K$5,1,IF(C90=$L$5,3,2))</f>
        <v>2</v>
      </c>
      <c r="P90" s="4">
        <f t="shared" ref="P90:P91" si="96">IF(D90=$K$6,1,IF(D90=$L$6,3,2))</f>
        <v>1</v>
      </c>
      <c r="Q90" s="4">
        <f t="shared" ref="Q90:Q91" si="97">IF(E90=$K$7,1,IF(E90=$L$7,3,2))</f>
        <v>1</v>
      </c>
    </row>
    <row r="91" spans="1:17" ht="13.15" x14ac:dyDescent="0.35">
      <c r="A91" s="8" t="s">
        <v>120</v>
      </c>
      <c r="B91" s="168">
        <f>INDEX(DOE!$A$4:$E$84,$G91,COLUMN(B:B))</f>
        <v>525</v>
      </c>
      <c r="C91" s="168">
        <f>INDEX(DOE!$A$4:$E$84,$G91,COLUMN(C:C))</f>
        <v>125</v>
      </c>
      <c r="D91" s="168">
        <f>INDEX(DOE!$A$4:$E$84,$G91,COLUMN(D:D))</f>
        <v>6</v>
      </c>
      <c r="E91" s="168">
        <f>INDEX(DOE!$A$4:$E$84,$G91,COLUMN(E:E))</f>
        <v>10</v>
      </c>
      <c r="F91" s="171"/>
      <c r="G91" s="7">
        <f>INDEX(StaticRandomNumbers!$A$4:$BJ$93,A88*3,$B$1+1)</f>
        <v>42</v>
      </c>
      <c r="H91" s="4">
        <f>F91*G91</f>
        <v>0</v>
      </c>
      <c r="J91" s="214"/>
      <c r="M91" s="4" t="b">
        <f>OR(AND(N91&gt;=N90,O91&gt;=O90,P91&gt;=P90,Q91&gt;=Q90),AND(N91&gt;=N89,O91&gt;=O89,P91&gt;=P89,Q91&gt;=Q89))</f>
        <v>1</v>
      </c>
      <c r="N91" s="4">
        <f t="shared" si="94"/>
        <v>2</v>
      </c>
      <c r="O91" s="4">
        <f t="shared" si="95"/>
        <v>2</v>
      </c>
      <c r="P91" s="4">
        <f t="shared" si="96"/>
        <v>2</v>
      </c>
      <c r="Q91" s="4">
        <f t="shared" si="97"/>
        <v>3</v>
      </c>
    </row>
    <row r="93" spans="1:17" x14ac:dyDescent="0.75">
      <c r="A93" s="14" t="s">
        <v>113</v>
      </c>
      <c r="F93"/>
      <c r="G93" s="4"/>
    </row>
    <row r="94" spans="1:17" ht="39.75" thickBot="1" x14ac:dyDescent="0.8">
      <c r="A94" s="13">
        <f>A88+1</f>
        <v>15</v>
      </c>
      <c r="B94" s="12" t="str">
        <f>DOE!$B$2</f>
        <v>Price
($)</v>
      </c>
      <c r="C94" s="12" t="str">
        <f>DOE!$C$2</f>
        <v>Number of Cuts
(#)</v>
      </c>
      <c r="D94" s="12" t="str">
        <f>DOE!$D$2</f>
        <v>Weight
(Kg)</v>
      </c>
      <c r="E94" s="12" t="str">
        <f>DOE!$E$2</f>
        <v>Time of Cut
(Sec)</v>
      </c>
      <c r="F94" s="11" t="s">
        <v>115</v>
      </c>
      <c r="G94" s="11" t="s">
        <v>116</v>
      </c>
      <c r="M94" s="4" t="s">
        <v>117</v>
      </c>
      <c r="N94" s="4" t="str">
        <f>B94</f>
        <v>Price
($)</v>
      </c>
      <c r="O94" s="4" t="str">
        <f t="shared" ref="O94" si="98">C94</f>
        <v>Number of Cuts
(#)</v>
      </c>
      <c r="P94" s="4" t="str">
        <f t="shared" ref="P94" si="99">D94</f>
        <v>Weight
(Kg)</v>
      </c>
      <c r="Q94" s="4" t="str">
        <f t="shared" ref="Q94" si="100">E94</f>
        <v>Time of Cut
(Sec)</v>
      </c>
    </row>
    <row r="95" spans="1:17" ht="13.15" x14ac:dyDescent="0.35">
      <c r="A95" s="10" t="s">
        <v>118</v>
      </c>
      <c r="B95" s="168">
        <f>INDEX(DOE!$A$4:$E$84,$G95,COLUMN(B:B))</f>
        <v>200</v>
      </c>
      <c r="C95" s="168">
        <f>INDEX(DOE!$A$4:$E$84,$G95,COLUMN(C:C))</f>
        <v>125</v>
      </c>
      <c r="D95" s="168">
        <f>INDEX(DOE!$A$4:$E$84,$G95,COLUMN(D:D))</f>
        <v>9</v>
      </c>
      <c r="E95" s="168">
        <f>INDEX(DOE!$A$4:$E$84,$G95,COLUMN(E:E))</f>
        <v>10</v>
      </c>
      <c r="F95" s="169"/>
      <c r="G95" s="7">
        <f>INDEX(StaticRandomNumbers!$A$4:$BJ$93,A94*3-2,$B$1+1)</f>
        <v>18</v>
      </c>
      <c r="H95" s="4">
        <f>F95*G95</f>
        <v>0</v>
      </c>
      <c r="J95" s="214">
        <f>IF(AND(COUNTIF(F95:F97,"")=2,COUNTIF(F95:F97,1)=1),1,0)</f>
        <v>1</v>
      </c>
      <c r="M95" s="4" t="b">
        <f>OR(AND(N95&gt;=N96,O95&gt;=O96,P95&gt;=P96,Q95&gt;=Q96),AND(N95&gt;=N97,O95&gt;=O97,P95&gt;=P97,Q95&gt;=Q97))</f>
        <v>1</v>
      </c>
      <c r="N95" s="4">
        <f>IF(B95=$K$4,1,IF(B95=$L$4,3,2))</f>
        <v>1</v>
      </c>
      <c r="O95" s="4">
        <f>IF(C95=$K$5,1,IF(C95=$L$5,3,2))</f>
        <v>2</v>
      </c>
      <c r="P95" s="4">
        <f>IF(D95=$K$6,1,IF(D95=$L$6,3,2))</f>
        <v>3</v>
      </c>
      <c r="Q95" s="4">
        <f>IF(E95=$K$7,1,IF(E95=$L$7,3,2))</f>
        <v>3</v>
      </c>
    </row>
    <row r="96" spans="1:17" ht="13.15" x14ac:dyDescent="0.35">
      <c r="A96" s="9" t="s">
        <v>119</v>
      </c>
      <c r="B96" s="168">
        <f>INDEX(DOE!$A$4:$E$84,$G96,COLUMN(B:B))</f>
        <v>200</v>
      </c>
      <c r="C96" s="168">
        <f>INDEX(DOE!$A$4:$E$84,$G96,COLUMN(C:C))</f>
        <v>50</v>
      </c>
      <c r="D96" s="168">
        <f>INDEX(DOE!$A$4:$E$84,$G96,COLUMN(D:D))</f>
        <v>3</v>
      </c>
      <c r="E96" s="168">
        <f>INDEX(DOE!$A$4:$E$84,$G96,COLUMN(E:E))</f>
        <v>2</v>
      </c>
      <c r="F96" s="170"/>
      <c r="G96" s="7">
        <f>INDEX(StaticRandomNumbers!$A$4:$BJ$93,A94*3-1,$B$1+1)</f>
        <v>1</v>
      </c>
      <c r="H96" s="4">
        <f>F96*G96</f>
        <v>0</v>
      </c>
      <c r="J96" s="214"/>
      <c r="M96" s="4" t="b">
        <f>OR(AND(N95&lt;=N96,O95&lt;=O96,P95&lt;=P96,Q95&lt;=Q96),AND(N96&gt;=N97,O96&gt;=O97,P96&gt;=P97,Q96&gt;=Q97))</f>
        <v>0</v>
      </c>
      <c r="N96" s="4">
        <f t="shared" ref="N96:N97" si="101">IF(B96=$K$4,1,IF(B96=$L$4,3,2))</f>
        <v>1</v>
      </c>
      <c r="O96" s="4">
        <f t="shared" ref="O96:O97" si="102">IF(C96=$K$5,1,IF(C96=$L$5,3,2))</f>
        <v>3</v>
      </c>
      <c r="P96" s="4">
        <f t="shared" ref="P96:P97" si="103">IF(D96=$K$6,1,IF(D96=$L$6,3,2))</f>
        <v>1</v>
      </c>
      <c r="Q96" s="4">
        <f t="shared" ref="Q96:Q97" si="104">IF(E96=$K$7,1,IF(E96=$L$7,3,2))</f>
        <v>1</v>
      </c>
    </row>
    <row r="97" spans="1:17" ht="13.15" x14ac:dyDescent="0.35">
      <c r="A97" s="8" t="s">
        <v>120</v>
      </c>
      <c r="B97" s="168">
        <f>INDEX(DOE!$A$4:$E$84,$G97,COLUMN(B:B))</f>
        <v>200</v>
      </c>
      <c r="C97" s="168">
        <f>INDEX(DOE!$A$4:$E$84,$G97,COLUMN(C:C))</f>
        <v>225</v>
      </c>
      <c r="D97" s="168">
        <f>INDEX(DOE!$A$4:$E$84,$G97,COLUMN(D:D))</f>
        <v>3</v>
      </c>
      <c r="E97" s="168">
        <f>INDEX(DOE!$A$4:$E$84,$G97,COLUMN(E:E))</f>
        <v>6</v>
      </c>
      <c r="F97" s="171">
        <v>1</v>
      </c>
      <c r="G97" s="7">
        <f>INDEX(StaticRandomNumbers!$A$4:$BJ$93,A94*3,$B$1+1)</f>
        <v>20</v>
      </c>
      <c r="H97" s="4">
        <f>F97*G97</f>
        <v>20</v>
      </c>
      <c r="J97" s="214"/>
      <c r="M97" s="4" t="b">
        <f>OR(AND(N97&gt;=N96,O97&gt;=O96,P97&gt;=P96,Q97&gt;=Q96),AND(N97&gt;=N95,O97&gt;=O95,P97&gt;=P95,Q97&gt;=Q95))</f>
        <v>0</v>
      </c>
      <c r="N97" s="4">
        <f t="shared" si="101"/>
        <v>1</v>
      </c>
      <c r="O97" s="4">
        <f t="shared" si="102"/>
        <v>1</v>
      </c>
      <c r="P97" s="4">
        <f t="shared" si="103"/>
        <v>1</v>
      </c>
      <c r="Q97" s="4">
        <f t="shared" si="104"/>
        <v>2</v>
      </c>
    </row>
    <row r="99" spans="1:17" x14ac:dyDescent="0.75">
      <c r="A99" s="14" t="s">
        <v>113</v>
      </c>
      <c r="F99"/>
      <c r="G99" s="4"/>
    </row>
    <row r="100" spans="1:17" ht="39.75" thickBot="1" x14ac:dyDescent="0.8">
      <c r="A100" s="13">
        <f>A94+1</f>
        <v>16</v>
      </c>
      <c r="B100" s="12" t="str">
        <f>DOE!$B$2</f>
        <v>Price
($)</v>
      </c>
      <c r="C100" s="12" t="str">
        <f>DOE!$C$2</f>
        <v>Number of Cuts
(#)</v>
      </c>
      <c r="D100" s="12" t="str">
        <f>DOE!$D$2</f>
        <v>Weight
(Kg)</v>
      </c>
      <c r="E100" s="12" t="str">
        <f>DOE!$E$2</f>
        <v>Time of Cut
(Sec)</v>
      </c>
      <c r="F100" s="11" t="s">
        <v>115</v>
      </c>
      <c r="G100" s="11" t="s">
        <v>116</v>
      </c>
      <c r="M100" s="4" t="s">
        <v>117</v>
      </c>
      <c r="N100" s="4" t="str">
        <f>B100</f>
        <v>Price
($)</v>
      </c>
      <c r="O100" s="4" t="str">
        <f t="shared" ref="O100" si="105">C100</f>
        <v>Number of Cuts
(#)</v>
      </c>
      <c r="P100" s="4" t="str">
        <f t="shared" ref="P100" si="106">D100</f>
        <v>Weight
(Kg)</v>
      </c>
      <c r="Q100" s="4" t="str">
        <f t="shared" ref="Q100" si="107">E100</f>
        <v>Time of Cut
(Sec)</v>
      </c>
    </row>
    <row r="101" spans="1:17" ht="13.15" x14ac:dyDescent="0.35">
      <c r="A101" s="10" t="s">
        <v>118</v>
      </c>
      <c r="B101" s="168">
        <f>INDEX(DOE!$A$4:$E$84,$G101,COLUMN(B:B))</f>
        <v>200</v>
      </c>
      <c r="C101" s="168">
        <f>INDEX(DOE!$A$4:$E$84,$G101,COLUMN(C:C))</f>
        <v>50</v>
      </c>
      <c r="D101" s="168">
        <f>INDEX(DOE!$A$4:$E$84,$G101,COLUMN(D:D))</f>
        <v>6</v>
      </c>
      <c r="E101" s="168">
        <f>INDEX(DOE!$A$4:$E$84,$G101,COLUMN(E:E))</f>
        <v>10</v>
      </c>
      <c r="F101" s="169"/>
      <c r="G101" s="7">
        <f>INDEX(StaticRandomNumbers!$A$4:$BJ$93,A100*3-2,$B$1+1)</f>
        <v>6</v>
      </c>
      <c r="H101" s="4">
        <f>F101*G101</f>
        <v>0</v>
      </c>
      <c r="J101" s="214">
        <f>IF(AND(COUNTIF(F101:F103,"")=2,COUNTIF(F101:F103,1)=1),1,0)</f>
        <v>1</v>
      </c>
      <c r="M101" s="4" t="b">
        <f>OR(AND(N101&gt;=N102,O101&gt;=O102,P101&gt;=P102,Q101&gt;=Q102),AND(N101&gt;=N103,O101&gt;=O103,P101&gt;=P103,Q101&gt;=Q103))</f>
        <v>0</v>
      </c>
      <c r="N101" s="4">
        <f>IF(B101=$K$4,1,IF(B101=$L$4,3,2))</f>
        <v>1</v>
      </c>
      <c r="O101" s="4">
        <f>IF(C101=$K$5,1,IF(C101=$L$5,3,2))</f>
        <v>3</v>
      </c>
      <c r="P101" s="4">
        <f>IF(D101=$K$6,1,IF(D101=$L$6,3,2))</f>
        <v>2</v>
      </c>
      <c r="Q101" s="4">
        <f>IF(E101=$K$7,1,IF(E101=$L$7,3,2))</f>
        <v>3</v>
      </c>
    </row>
    <row r="102" spans="1:17" ht="13.15" x14ac:dyDescent="0.35">
      <c r="A102" s="9" t="s">
        <v>119</v>
      </c>
      <c r="B102" s="168">
        <f>INDEX(DOE!$A$4:$E$84,$G102,COLUMN(B:B))</f>
        <v>850</v>
      </c>
      <c r="C102" s="168">
        <f>INDEX(DOE!$A$4:$E$84,$G102,COLUMN(C:C))</f>
        <v>225</v>
      </c>
      <c r="D102" s="168">
        <f>INDEX(DOE!$A$4:$E$84,$G102,COLUMN(D:D))</f>
        <v>6</v>
      </c>
      <c r="E102" s="168">
        <f>INDEX(DOE!$A$4:$E$84,$G102,COLUMN(E:E))</f>
        <v>10</v>
      </c>
      <c r="F102" s="170">
        <v>1</v>
      </c>
      <c r="G102" s="7">
        <f>INDEX(StaticRandomNumbers!$A$4:$BJ$93,A100*3-1,$B$1+1)</f>
        <v>78</v>
      </c>
      <c r="H102" s="4">
        <f>F102*G102</f>
        <v>78</v>
      </c>
      <c r="J102" s="214"/>
      <c r="M102" s="4" t="b">
        <f>OR(AND(N101&lt;=N102,O101&lt;=O102,P101&lt;=P102,Q101&lt;=Q102),AND(N102&gt;=N103,O102&gt;=O103,P102&gt;=P103,Q102&gt;=Q103))</f>
        <v>0</v>
      </c>
      <c r="N102" s="4">
        <f t="shared" ref="N102:N103" si="108">IF(B102=$K$4,1,IF(B102=$L$4,3,2))</f>
        <v>3</v>
      </c>
      <c r="O102" s="4">
        <f t="shared" ref="O102:O103" si="109">IF(C102=$K$5,1,IF(C102=$L$5,3,2))</f>
        <v>1</v>
      </c>
      <c r="P102" s="4">
        <f t="shared" ref="P102:P103" si="110">IF(D102=$K$6,1,IF(D102=$L$6,3,2))</f>
        <v>2</v>
      </c>
      <c r="Q102" s="4">
        <f t="shared" ref="Q102:Q103" si="111">IF(E102=$K$7,1,IF(E102=$L$7,3,2))</f>
        <v>3</v>
      </c>
    </row>
    <row r="103" spans="1:17" ht="13.15" x14ac:dyDescent="0.35">
      <c r="A103" s="8" t="s">
        <v>120</v>
      </c>
      <c r="B103" s="168">
        <f>INDEX(DOE!$A$4:$E$84,$G103,COLUMN(B:B))</f>
        <v>850</v>
      </c>
      <c r="C103" s="168">
        <f>INDEX(DOE!$A$4:$E$84,$G103,COLUMN(C:C))</f>
        <v>125</v>
      </c>
      <c r="D103" s="168">
        <f>INDEX(DOE!$A$4:$E$84,$G103,COLUMN(D:D))</f>
        <v>3</v>
      </c>
      <c r="E103" s="168">
        <f>INDEX(DOE!$A$4:$E$84,$G103,COLUMN(E:E))</f>
        <v>10</v>
      </c>
      <c r="F103" s="171"/>
      <c r="G103" s="7">
        <f>INDEX(StaticRandomNumbers!$A$4:$BJ$93,A100*3,$B$1+1)</f>
        <v>66</v>
      </c>
      <c r="H103" s="4">
        <f>F103*G103</f>
        <v>0</v>
      </c>
      <c r="J103" s="214"/>
      <c r="M103" s="4" t="b">
        <f>OR(AND(N103&gt;=N102,O103&gt;=O102,P103&gt;=P102,Q103&gt;=Q102),AND(N103&gt;=N101,O103&gt;=O101,P103&gt;=P101,Q103&gt;=Q101))</f>
        <v>0</v>
      </c>
      <c r="N103" s="4">
        <f t="shared" si="108"/>
        <v>3</v>
      </c>
      <c r="O103" s="4">
        <f t="shared" si="109"/>
        <v>2</v>
      </c>
      <c r="P103" s="4">
        <f t="shared" si="110"/>
        <v>1</v>
      </c>
      <c r="Q103" s="4">
        <f t="shared" si="111"/>
        <v>3</v>
      </c>
    </row>
    <row r="105" spans="1:17" x14ac:dyDescent="0.75">
      <c r="A105" s="14" t="s">
        <v>113</v>
      </c>
      <c r="F105"/>
      <c r="G105" s="4"/>
    </row>
    <row r="106" spans="1:17" ht="39.75" thickBot="1" x14ac:dyDescent="0.8">
      <c r="A106" s="13">
        <f>A100+1</f>
        <v>17</v>
      </c>
      <c r="B106" s="12" t="str">
        <f>DOE!$B$2</f>
        <v>Price
($)</v>
      </c>
      <c r="C106" s="12" t="str">
        <f>DOE!$C$2</f>
        <v>Number of Cuts
(#)</v>
      </c>
      <c r="D106" s="12" t="str">
        <f>DOE!$D$2</f>
        <v>Weight
(Kg)</v>
      </c>
      <c r="E106" s="12" t="str">
        <f>DOE!$E$2</f>
        <v>Time of Cut
(Sec)</v>
      </c>
      <c r="F106" s="11" t="s">
        <v>115</v>
      </c>
      <c r="G106" s="11" t="s">
        <v>116</v>
      </c>
      <c r="M106" s="4" t="s">
        <v>117</v>
      </c>
      <c r="N106" s="4" t="str">
        <f>B106</f>
        <v>Price
($)</v>
      </c>
      <c r="O106" s="4" t="str">
        <f t="shared" ref="O106" si="112">C106</f>
        <v>Number of Cuts
(#)</v>
      </c>
      <c r="P106" s="4" t="str">
        <f t="shared" ref="P106" si="113">D106</f>
        <v>Weight
(Kg)</v>
      </c>
      <c r="Q106" s="4" t="str">
        <f t="shared" ref="Q106" si="114">E106</f>
        <v>Time of Cut
(Sec)</v>
      </c>
    </row>
    <row r="107" spans="1:17" ht="13.15" x14ac:dyDescent="0.35">
      <c r="A107" s="10" t="s">
        <v>118</v>
      </c>
      <c r="B107" s="168">
        <f>INDEX(DOE!$A$4:$E$84,$G107,COLUMN(B:B))</f>
        <v>525</v>
      </c>
      <c r="C107" s="168">
        <f>INDEX(DOE!$A$4:$E$84,$G107,COLUMN(C:C))</f>
        <v>125</v>
      </c>
      <c r="D107" s="168">
        <f>INDEX(DOE!$A$4:$E$84,$G107,COLUMN(D:D))</f>
        <v>3</v>
      </c>
      <c r="E107" s="168">
        <f>INDEX(DOE!$A$4:$E$84,$G107,COLUMN(E:E))</f>
        <v>6</v>
      </c>
      <c r="F107" s="169"/>
      <c r="G107" s="7">
        <f>INDEX(StaticRandomNumbers!$A$4:$BJ$93,A106*3-2,$B$1+1)</f>
        <v>38</v>
      </c>
      <c r="H107" s="4">
        <f>F107*G107</f>
        <v>0</v>
      </c>
      <c r="J107" s="214">
        <f>IF(AND(COUNTIF(F107:F109,"")=2,COUNTIF(F107:F109,1)=1),1,0)</f>
        <v>1</v>
      </c>
      <c r="M107" s="4" t="b">
        <f>OR(AND(N107&gt;=N108,O107&gt;=O108,P107&gt;=P108,Q107&gt;=Q108),AND(N107&gt;=N109,O107&gt;=O109,P107&gt;=P109,Q107&gt;=Q109))</f>
        <v>0</v>
      </c>
      <c r="N107" s="4">
        <f>IF(B107=$K$4,1,IF(B107=$L$4,3,2))</f>
        <v>2</v>
      </c>
      <c r="O107" s="4">
        <f>IF(C107=$K$5,1,IF(C107=$L$5,3,2))</f>
        <v>2</v>
      </c>
      <c r="P107" s="4">
        <f>IF(D107=$K$6,1,IF(D107=$L$6,3,2))</f>
        <v>1</v>
      </c>
      <c r="Q107" s="4">
        <f>IF(E107=$K$7,1,IF(E107=$L$7,3,2))</f>
        <v>2</v>
      </c>
    </row>
    <row r="108" spans="1:17" ht="13.15" x14ac:dyDescent="0.35">
      <c r="A108" s="9" t="s">
        <v>119</v>
      </c>
      <c r="B108" s="168">
        <f>INDEX(DOE!$A$4:$E$84,$G108,COLUMN(B:B))</f>
        <v>200</v>
      </c>
      <c r="C108" s="168">
        <f>INDEX(DOE!$A$4:$E$84,$G108,COLUMN(C:C))</f>
        <v>225</v>
      </c>
      <c r="D108" s="168">
        <f>INDEX(DOE!$A$4:$E$84,$G108,COLUMN(D:D))</f>
        <v>6</v>
      </c>
      <c r="E108" s="168">
        <f>INDEX(DOE!$A$4:$E$84,$G108,COLUMN(E:E))</f>
        <v>6</v>
      </c>
      <c r="F108" s="170">
        <v>1</v>
      </c>
      <c r="G108" s="7">
        <f>INDEX(StaticRandomNumbers!$A$4:$BJ$93,A106*3-1,$B$1+1)</f>
        <v>23</v>
      </c>
      <c r="H108" s="4">
        <f>F108*G108</f>
        <v>23</v>
      </c>
      <c r="J108" s="214"/>
      <c r="M108" s="4" t="b">
        <f>OR(AND(N107&lt;=N108,O107&lt;=O108,P107&lt;=P108,Q107&lt;=Q108),AND(N108&gt;=N109,O108&gt;=O109,P108&gt;=P109,Q108&gt;=Q109))</f>
        <v>0</v>
      </c>
      <c r="N108" s="4">
        <f t="shared" ref="N108:N109" si="115">IF(B108=$K$4,1,IF(B108=$L$4,3,2))</f>
        <v>1</v>
      </c>
      <c r="O108" s="4">
        <f t="shared" ref="O108:O109" si="116">IF(C108=$K$5,1,IF(C108=$L$5,3,2))</f>
        <v>1</v>
      </c>
      <c r="P108" s="4">
        <f t="shared" ref="P108:P109" si="117">IF(D108=$K$6,1,IF(D108=$L$6,3,2))</f>
        <v>2</v>
      </c>
      <c r="Q108" s="4">
        <f t="shared" ref="Q108:Q109" si="118">IF(E108=$K$7,1,IF(E108=$L$7,3,2))</f>
        <v>2</v>
      </c>
    </row>
    <row r="109" spans="1:17" ht="13.15" x14ac:dyDescent="0.35">
      <c r="A109" s="8" t="s">
        <v>120</v>
      </c>
      <c r="B109" s="168">
        <f>INDEX(DOE!$A$4:$E$84,$G109,COLUMN(B:B))</f>
        <v>850</v>
      </c>
      <c r="C109" s="168">
        <f>INDEX(DOE!$A$4:$E$84,$G109,COLUMN(C:C))</f>
        <v>50</v>
      </c>
      <c r="D109" s="168">
        <f>INDEX(DOE!$A$4:$E$84,$G109,COLUMN(D:D))</f>
        <v>6</v>
      </c>
      <c r="E109" s="168">
        <f>INDEX(DOE!$A$4:$E$84,$G109,COLUMN(E:E))</f>
        <v>6</v>
      </c>
      <c r="F109" s="171"/>
      <c r="G109" s="7">
        <f>INDEX(StaticRandomNumbers!$A$4:$BJ$93,A106*3,$B$1+1)</f>
        <v>59</v>
      </c>
      <c r="H109" s="4">
        <f>F109*G109</f>
        <v>0</v>
      </c>
      <c r="J109" s="214"/>
      <c r="M109" s="4" t="b">
        <f>OR(AND(N109&gt;=N108,O109&gt;=O108,P109&gt;=P108,Q109&gt;=Q108),AND(N109&gt;=N107,O109&gt;=O107,P109&gt;=P107,Q109&gt;=Q107))</f>
        <v>1</v>
      </c>
      <c r="N109" s="4">
        <f t="shared" si="115"/>
        <v>3</v>
      </c>
      <c r="O109" s="4">
        <f t="shared" si="116"/>
        <v>3</v>
      </c>
      <c r="P109" s="4">
        <f t="shared" si="117"/>
        <v>2</v>
      </c>
      <c r="Q109" s="4">
        <f t="shared" si="118"/>
        <v>2</v>
      </c>
    </row>
    <row r="111" spans="1:17" x14ac:dyDescent="0.75">
      <c r="A111" s="14" t="s">
        <v>113</v>
      </c>
      <c r="F111"/>
      <c r="G111" s="4"/>
    </row>
    <row r="112" spans="1:17" ht="39.75" thickBot="1" x14ac:dyDescent="0.8">
      <c r="A112" s="13">
        <f>A106+1</f>
        <v>18</v>
      </c>
      <c r="B112" s="12" t="str">
        <f>DOE!$B$2</f>
        <v>Price
($)</v>
      </c>
      <c r="C112" s="12" t="str">
        <f>DOE!$C$2</f>
        <v>Number of Cuts
(#)</v>
      </c>
      <c r="D112" s="12" t="str">
        <f>DOE!$D$2</f>
        <v>Weight
(Kg)</v>
      </c>
      <c r="E112" s="12" t="str">
        <f>DOE!$E$2</f>
        <v>Time of Cut
(Sec)</v>
      </c>
      <c r="F112" s="11" t="s">
        <v>115</v>
      </c>
      <c r="G112" s="11" t="s">
        <v>116</v>
      </c>
      <c r="M112" s="4" t="s">
        <v>117</v>
      </c>
      <c r="N112" s="4" t="str">
        <f>B112</f>
        <v>Price
($)</v>
      </c>
      <c r="O112" s="4" t="str">
        <f t="shared" ref="O112" si="119">C112</f>
        <v>Number of Cuts
(#)</v>
      </c>
      <c r="P112" s="4" t="str">
        <f t="shared" ref="P112" si="120">D112</f>
        <v>Weight
(Kg)</v>
      </c>
      <c r="Q112" s="4" t="str">
        <f t="shared" ref="Q112" si="121">E112</f>
        <v>Time of Cut
(Sec)</v>
      </c>
    </row>
    <row r="113" spans="1:17" ht="13.15" x14ac:dyDescent="0.35">
      <c r="A113" s="10" t="s">
        <v>118</v>
      </c>
      <c r="B113" s="168">
        <f>INDEX(DOE!$A$4:$E$84,$G113,COLUMN(B:B))</f>
        <v>525</v>
      </c>
      <c r="C113" s="168">
        <f>INDEX(DOE!$A$4:$E$84,$G113,COLUMN(C:C))</f>
        <v>50</v>
      </c>
      <c r="D113" s="168">
        <f>INDEX(DOE!$A$4:$E$84,$G113,COLUMN(D:D))</f>
        <v>6</v>
      </c>
      <c r="E113" s="168">
        <f>INDEX(DOE!$A$4:$E$84,$G113,COLUMN(E:E))</f>
        <v>2</v>
      </c>
      <c r="F113" s="169"/>
      <c r="G113" s="7">
        <f>INDEX(StaticRandomNumbers!$A$4:$BJ$93,A112*3-2,$B$1+1)</f>
        <v>31</v>
      </c>
      <c r="H113" s="4">
        <f>F113*G113</f>
        <v>0</v>
      </c>
      <c r="J113" s="214">
        <f>IF(AND(COUNTIF(F113:F115,"")=2,COUNTIF(F113:F115,1)=1),1,0)</f>
        <v>1</v>
      </c>
      <c r="M113" s="4" t="b">
        <f>OR(AND(N113&gt;=N114,O113&gt;=O114,P113&gt;=P114,Q113&gt;=Q114),AND(N113&gt;=N115,O113&gt;=O115,P113&gt;=P115,Q113&gt;=Q115))</f>
        <v>1</v>
      </c>
      <c r="N113" s="4">
        <f>IF(B113=$K$4,1,IF(B113=$L$4,3,2))</f>
        <v>2</v>
      </c>
      <c r="O113" s="4">
        <f>IF(C113=$K$5,1,IF(C113=$L$5,3,2))</f>
        <v>3</v>
      </c>
      <c r="P113" s="4">
        <f>IF(D113=$K$6,1,IF(D113=$L$6,3,2))</f>
        <v>2</v>
      </c>
      <c r="Q113" s="4">
        <f>IF(E113=$K$7,1,IF(E113=$L$7,3,2))</f>
        <v>1</v>
      </c>
    </row>
    <row r="114" spans="1:17" ht="13.15" x14ac:dyDescent="0.35">
      <c r="A114" s="9" t="s">
        <v>119</v>
      </c>
      <c r="B114" s="168">
        <f>INDEX(DOE!$A$4:$E$84,$G114,COLUMN(B:B))</f>
        <v>525</v>
      </c>
      <c r="C114" s="168">
        <f>INDEX(DOE!$A$4:$E$84,$G114,COLUMN(C:C))</f>
        <v>125</v>
      </c>
      <c r="D114" s="168">
        <f>INDEX(DOE!$A$4:$E$84,$G114,COLUMN(D:D))</f>
        <v>6</v>
      </c>
      <c r="E114" s="168">
        <f>INDEX(DOE!$A$4:$E$84,$G114,COLUMN(E:E))</f>
        <v>2</v>
      </c>
      <c r="F114" s="170">
        <v>1</v>
      </c>
      <c r="G114" s="7">
        <f>INDEX(StaticRandomNumbers!$A$4:$BJ$93,A112*3-1,$B$1+1)</f>
        <v>40</v>
      </c>
      <c r="H114" s="4">
        <f>F114*G114</f>
        <v>40</v>
      </c>
      <c r="J114" s="214"/>
      <c r="M114" s="4" t="b">
        <f>OR(AND(N113&lt;=N114,O113&lt;=O114,P113&lt;=P114,Q113&lt;=Q114),AND(N114&gt;=N115,O114&gt;=O115,P114&gt;=P115,Q114&gt;=Q115))</f>
        <v>0</v>
      </c>
      <c r="N114" s="4">
        <f t="shared" ref="N114:N115" si="122">IF(B114=$K$4,1,IF(B114=$L$4,3,2))</f>
        <v>2</v>
      </c>
      <c r="O114" s="4">
        <f t="shared" ref="O114:O115" si="123">IF(C114=$K$5,1,IF(C114=$L$5,3,2))</f>
        <v>2</v>
      </c>
      <c r="P114" s="4">
        <f t="shared" ref="P114:P115" si="124">IF(D114=$K$6,1,IF(D114=$L$6,3,2))</f>
        <v>2</v>
      </c>
      <c r="Q114" s="4">
        <f t="shared" ref="Q114:Q115" si="125">IF(E114=$K$7,1,IF(E114=$L$7,3,2))</f>
        <v>1</v>
      </c>
    </row>
    <row r="115" spans="1:17" ht="13.15" x14ac:dyDescent="0.35">
      <c r="A115" s="8" t="s">
        <v>120</v>
      </c>
      <c r="B115" s="168">
        <f>INDEX(DOE!$A$4:$E$84,$G115,COLUMN(B:B))</f>
        <v>200</v>
      </c>
      <c r="C115" s="168">
        <f>INDEX(DOE!$A$4:$E$84,$G115,COLUMN(C:C))</f>
        <v>125</v>
      </c>
      <c r="D115" s="168">
        <f>INDEX(DOE!$A$4:$E$84,$G115,COLUMN(D:D))</f>
        <v>9</v>
      </c>
      <c r="E115" s="168">
        <f>INDEX(DOE!$A$4:$E$84,$G115,COLUMN(E:E))</f>
        <v>2</v>
      </c>
      <c r="F115" s="171"/>
      <c r="G115" s="7">
        <f>INDEX(StaticRandomNumbers!$A$4:$BJ$93,A112*3,$B$1+1)</f>
        <v>16</v>
      </c>
      <c r="H115" s="4">
        <f>F115*G115</f>
        <v>0</v>
      </c>
      <c r="J115" s="214"/>
      <c r="M115" s="4" t="b">
        <f>OR(AND(N115&gt;=N114,O115&gt;=O114,P115&gt;=P114,Q115&gt;=Q114),AND(N115&gt;=N113,O115&gt;=O113,P115&gt;=P113,Q115&gt;=Q113))</f>
        <v>0</v>
      </c>
      <c r="N115" s="4">
        <f t="shared" si="122"/>
        <v>1</v>
      </c>
      <c r="O115" s="4">
        <f t="shared" si="123"/>
        <v>2</v>
      </c>
      <c r="P115" s="4">
        <f t="shared" si="124"/>
        <v>3</v>
      </c>
      <c r="Q115" s="4">
        <f t="shared" si="125"/>
        <v>1</v>
      </c>
    </row>
    <row r="117" spans="1:17" x14ac:dyDescent="0.75">
      <c r="A117" s="14" t="s">
        <v>113</v>
      </c>
      <c r="F117"/>
      <c r="G117" s="4"/>
    </row>
    <row r="118" spans="1:17" ht="39.75" thickBot="1" x14ac:dyDescent="0.8">
      <c r="A118" s="13">
        <f>A112+1</f>
        <v>19</v>
      </c>
      <c r="B118" s="12" t="str">
        <f>DOE!$B$2</f>
        <v>Price
($)</v>
      </c>
      <c r="C118" s="12" t="str">
        <f>DOE!$C$2</f>
        <v>Number of Cuts
(#)</v>
      </c>
      <c r="D118" s="12" t="str">
        <f>DOE!$D$2</f>
        <v>Weight
(Kg)</v>
      </c>
      <c r="E118" s="12" t="str">
        <f>DOE!$E$2</f>
        <v>Time of Cut
(Sec)</v>
      </c>
      <c r="F118" s="11" t="s">
        <v>115</v>
      </c>
      <c r="G118" s="11" t="s">
        <v>116</v>
      </c>
      <c r="M118" s="4" t="s">
        <v>117</v>
      </c>
      <c r="N118" s="4" t="str">
        <f>B118</f>
        <v>Price
($)</v>
      </c>
      <c r="O118" s="4" t="str">
        <f t="shared" ref="O118" si="126">C118</f>
        <v>Number of Cuts
(#)</v>
      </c>
      <c r="P118" s="4" t="str">
        <f t="shared" ref="P118" si="127">D118</f>
        <v>Weight
(Kg)</v>
      </c>
      <c r="Q118" s="4" t="str">
        <f t="shared" ref="Q118" si="128">E118</f>
        <v>Time of Cut
(Sec)</v>
      </c>
    </row>
    <row r="119" spans="1:17" ht="13.15" x14ac:dyDescent="0.35">
      <c r="A119" s="10" t="s">
        <v>118</v>
      </c>
      <c r="B119" s="168">
        <f>INDEX(DOE!$A$4:$E$84,$G119,COLUMN(B:B))</f>
        <v>525</v>
      </c>
      <c r="C119" s="168">
        <f>INDEX(DOE!$A$4:$E$84,$G119,COLUMN(C:C))</f>
        <v>50</v>
      </c>
      <c r="D119" s="168">
        <f>INDEX(DOE!$A$4:$E$84,$G119,COLUMN(D:D))</f>
        <v>6</v>
      </c>
      <c r="E119" s="168">
        <f>INDEX(DOE!$A$4:$E$84,$G119,COLUMN(E:E))</f>
        <v>10</v>
      </c>
      <c r="F119" s="169"/>
      <c r="G119" s="7">
        <f>INDEX(StaticRandomNumbers!$A$4:$BJ$93,A118*3-2,$B$1+1)</f>
        <v>33</v>
      </c>
      <c r="H119" s="4">
        <f>F119*G119</f>
        <v>0</v>
      </c>
      <c r="J119" s="214">
        <f>IF(AND(COUNTIF(F119:F121,"")=2,COUNTIF(F119:F121,1)=1),1,0)</f>
        <v>1</v>
      </c>
      <c r="M119" s="4" t="b">
        <f>OR(AND(N119&gt;=N120,O119&gt;=O120,P119&gt;=P120,Q119&gt;=Q120),AND(N119&gt;=N121,O119&gt;=O121,P119&gt;=P121,Q119&gt;=Q121))</f>
        <v>1</v>
      </c>
      <c r="N119" s="4">
        <f>IF(B119=$K$4,1,IF(B119=$L$4,3,2))</f>
        <v>2</v>
      </c>
      <c r="O119" s="4">
        <f>IF(C119=$K$5,1,IF(C119=$L$5,3,2))</f>
        <v>3</v>
      </c>
      <c r="P119" s="4">
        <f>IF(D119=$K$6,1,IF(D119=$L$6,3,2))</f>
        <v>2</v>
      </c>
      <c r="Q119" s="4">
        <f>IF(E119=$K$7,1,IF(E119=$L$7,3,2))</f>
        <v>3</v>
      </c>
    </row>
    <row r="120" spans="1:17" ht="13.15" x14ac:dyDescent="0.35">
      <c r="A120" s="9" t="s">
        <v>119</v>
      </c>
      <c r="B120" s="168">
        <f>INDEX(DOE!$A$4:$E$84,$G120,COLUMN(B:B))</f>
        <v>200</v>
      </c>
      <c r="C120" s="168">
        <f>INDEX(DOE!$A$4:$E$84,$G120,COLUMN(C:C))</f>
        <v>225</v>
      </c>
      <c r="D120" s="168">
        <f>INDEX(DOE!$A$4:$E$84,$G120,COLUMN(D:D))</f>
        <v>6</v>
      </c>
      <c r="E120" s="168">
        <f>INDEX(DOE!$A$4:$E$84,$G120,COLUMN(E:E))</f>
        <v>6</v>
      </c>
      <c r="F120" s="170">
        <v>1</v>
      </c>
      <c r="G120" s="7">
        <f>INDEX(StaticRandomNumbers!$A$4:$BJ$93,A118*3-1,$B$1+1)</f>
        <v>23</v>
      </c>
      <c r="H120" s="4">
        <f>F120*G120</f>
        <v>23</v>
      </c>
      <c r="J120" s="214"/>
      <c r="M120" s="4" t="b">
        <f>OR(AND(N119&lt;=N120,O119&lt;=O120,P119&lt;=P120,Q119&lt;=Q120),AND(N120&gt;=N121,O120&gt;=O121,P120&gt;=P121,Q120&gt;=Q121))</f>
        <v>0</v>
      </c>
      <c r="N120" s="4">
        <f t="shared" ref="N120:N121" si="129">IF(B120=$K$4,1,IF(B120=$L$4,3,2))</f>
        <v>1</v>
      </c>
      <c r="O120" s="4">
        <f t="shared" ref="O120:O121" si="130">IF(C120=$K$5,1,IF(C120=$L$5,3,2))</f>
        <v>1</v>
      </c>
      <c r="P120" s="4">
        <f t="shared" ref="P120:P121" si="131">IF(D120=$K$6,1,IF(D120=$L$6,3,2))</f>
        <v>2</v>
      </c>
      <c r="Q120" s="4">
        <f t="shared" ref="Q120:Q121" si="132">IF(E120=$K$7,1,IF(E120=$L$7,3,2))</f>
        <v>2</v>
      </c>
    </row>
    <row r="121" spans="1:17" ht="13.15" x14ac:dyDescent="0.35">
      <c r="A121" s="8" t="s">
        <v>120</v>
      </c>
      <c r="B121" s="168">
        <f>INDEX(DOE!$A$4:$E$84,$G121,COLUMN(B:B))</f>
        <v>525</v>
      </c>
      <c r="C121" s="168">
        <f>INDEX(DOE!$A$4:$E$84,$G121,COLUMN(C:C))</f>
        <v>50</v>
      </c>
      <c r="D121" s="168">
        <f>INDEX(DOE!$A$4:$E$84,$G121,COLUMN(D:D))</f>
        <v>6</v>
      </c>
      <c r="E121" s="168">
        <f>INDEX(DOE!$A$4:$E$84,$G121,COLUMN(E:E))</f>
        <v>6</v>
      </c>
      <c r="F121" s="171"/>
      <c r="G121" s="7">
        <f>INDEX(StaticRandomNumbers!$A$4:$BJ$93,A118*3,$B$1+1)</f>
        <v>32</v>
      </c>
      <c r="H121" s="4">
        <f>F121*G121</f>
        <v>0</v>
      </c>
      <c r="J121" s="214"/>
      <c r="M121" s="4" t="b">
        <f>OR(AND(N121&gt;=N120,O121&gt;=O120,P121&gt;=P120,Q121&gt;=Q120),AND(N121&gt;=N119,O121&gt;=O119,P121&gt;=P119,Q121&gt;=Q119))</f>
        <v>1</v>
      </c>
      <c r="N121" s="4">
        <f t="shared" si="129"/>
        <v>2</v>
      </c>
      <c r="O121" s="4">
        <f t="shared" si="130"/>
        <v>3</v>
      </c>
      <c r="P121" s="4">
        <f t="shared" si="131"/>
        <v>2</v>
      </c>
      <c r="Q121" s="4">
        <f t="shared" si="132"/>
        <v>2</v>
      </c>
    </row>
    <row r="123" spans="1:17" x14ac:dyDescent="0.75">
      <c r="A123" s="14" t="s">
        <v>113</v>
      </c>
      <c r="F123"/>
      <c r="G123" s="4"/>
    </row>
    <row r="124" spans="1:17" ht="39.75" thickBot="1" x14ac:dyDescent="0.8">
      <c r="A124" s="13">
        <f>A118+1</f>
        <v>20</v>
      </c>
      <c r="B124" s="12" t="str">
        <f>DOE!$B$2</f>
        <v>Price
($)</v>
      </c>
      <c r="C124" s="12" t="str">
        <f>DOE!$C$2</f>
        <v>Number of Cuts
(#)</v>
      </c>
      <c r="D124" s="12" t="str">
        <f>DOE!$D$2</f>
        <v>Weight
(Kg)</v>
      </c>
      <c r="E124" s="12" t="str">
        <f>DOE!$E$2</f>
        <v>Time of Cut
(Sec)</v>
      </c>
      <c r="F124" s="11" t="s">
        <v>115</v>
      </c>
      <c r="G124" s="11" t="s">
        <v>116</v>
      </c>
      <c r="M124" s="4" t="s">
        <v>117</v>
      </c>
      <c r="N124" s="4" t="str">
        <f>B124</f>
        <v>Price
($)</v>
      </c>
      <c r="O124" s="4" t="str">
        <f t="shared" ref="O124" si="133">C124</f>
        <v>Number of Cuts
(#)</v>
      </c>
      <c r="P124" s="4" t="str">
        <f t="shared" ref="P124" si="134">D124</f>
        <v>Weight
(Kg)</v>
      </c>
      <c r="Q124" s="4" t="str">
        <f t="shared" ref="Q124" si="135">E124</f>
        <v>Time of Cut
(Sec)</v>
      </c>
    </row>
    <row r="125" spans="1:17" ht="13.5" thickTop="1" x14ac:dyDescent="0.35">
      <c r="A125" s="10" t="s">
        <v>118</v>
      </c>
      <c r="B125" s="168">
        <f>INDEX(DOE!$A$4:$E$84,$G125,COLUMN(B:B))</f>
        <v>850</v>
      </c>
      <c r="C125" s="168">
        <f>INDEX(DOE!$A$4:$E$84,$G125,COLUMN(C:C))</f>
        <v>125</v>
      </c>
      <c r="D125" s="168">
        <f>INDEX(DOE!$A$4:$E$84,$G125,COLUMN(D:D))</f>
        <v>3</v>
      </c>
      <c r="E125" s="168">
        <f>INDEX(DOE!$A$4:$E$84,$G125,COLUMN(E:E))</f>
        <v>10</v>
      </c>
      <c r="F125" s="170"/>
      <c r="G125" s="7">
        <f>INDEX(StaticRandomNumbers!$A$4:$BJ$93,A124*3-2,$B$1+1)</f>
        <v>66</v>
      </c>
      <c r="H125" s="4">
        <f>F125*G125</f>
        <v>0</v>
      </c>
      <c r="J125" s="214">
        <f>IF(AND(COUNTIF(F125:F127,"")=2,COUNTIF(F125:F127,1)=1),1,0)</f>
        <v>1</v>
      </c>
      <c r="M125" s="4" t="b">
        <f>OR(AND(N125&gt;=N126,O125&gt;=O126,P125&gt;=P126,Q125&gt;=Q126),AND(N125&gt;=N127,O125&gt;=O127,P125&gt;=P127,Q125&gt;=Q127))</f>
        <v>1</v>
      </c>
      <c r="N125" s="4">
        <f>IF(B125=$K$4,1,IF(B125=$L$4,3,2))</f>
        <v>3</v>
      </c>
      <c r="O125" s="4">
        <f>IF(C125=$K$5,1,IF(C125=$L$5,3,2))</f>
        <v>2</v>
      </c>
      <c r="P125" s="4">
        <f>IF(D125=$K$6,1,IF(D125=$L$6,3,2))</f>
        <v>1</v>
      </c>
      <c r="Q125" s="4">
        <f>IF(E125=$K$7,1,IF(E125=$L$7,3,2))</f>
        <v>3</v>
      </c>
    </row>
    <row r="126" spans="1:17" ht="13.15" x14ac:dyDescent="0.35">
      <c r="A126" s="9" t="s">
        <v>119</v>
      </c>
      <c r="B126" s="168">
        <f>INDEX(DOE!$A$4:$E$84,$G126,COLUMN(B:B))</f>
        <v>850</v>
      </c>
      <c r="C126" s="168">
        <f>INDEX(DOE!$A$4:$E$84,$G126,COLUMN(C:C))</f>
        <v>125</v>
      </c>
      <c r="D126" s="168">
        <f>INDEX(DOE!$A$4:$E$84,$G126,COLUMN(D:D))</f>
        <v>6</v>
      </c>
      <c r="E126" s="168">
        <f>INDEX(DOE!$A$4:$E$84,$G126,COLUMN(E:E))</f>
        <v>2</v>
      </c>
      <c r="F126" s="170"/>
      <c r="G126" s="7">
        <f>INDEX(StaticRandomNumbers!$A$4:$BJ$93,A124*3-1,$B$1+1)</f>
        <v>67</v>
      </c>
      <c r="H126" s="4">
        <f>F126*G126</f>
        <v>0</v>
      </c>
      <c r="J126" s="214"/>
      <c r="M126" s="4" t="b">
        <f>OR(AND(N125&lt;=N126,O125&lt;=O126,P125&lt;=P126,Q125&lt;=Q126),AND(N126&gt;=N127,O126&gt;=O127,P126&gt;=P127,Q126&gt;=Q127))</f>
        <v>1</v>
      </c>
      <c r="N126" s="4">
        <f t="shared" ref="N126:N127" si="136">IF(B126=$K$4,1,IF(B126=$L$4,3,2))</f>
        <v>3</v>
      </c>
      <c r="O126" s="4">
        <f t="shared" ref="O126:O127" si="137">IF(C126=$K$5,1,IF(C126=$L$5,3,2))</f>
        <v>2</v>
      </c>
      <c r="P126" s="4">
        <f t="shared" ref="P126:P127" si="138">IF(D126=$K$6,1,IF(D126=$L$6,3,2))</f>
        <v>2</v>
      </c>
      <c r="Q126" s="4">
        <f t="shared" ref="Q126:Q127" si="139">IF(E126=$K$7,1,IF(E126=$L$7,3,2))</f>
        <v>1</v>
      </c>
    </row>
    <row r="127" spans="1:17" ht="13.15" x14ac:dyDescent="0.35">
      <c r="A127" s="8" t="s">
        <v>120</v>
      </c>
      <c r="B127" s="168">
        <f>INDEX(DOE!$A$4:$E$84,$G127,COLUMN(B:B))</f>
        <v>200</v>
      </c>
      <c r="C127" s="168">
        <f>INDEX(DOE!$A$4:$E$84,$G127,COLUMN(C:C))</f>
        <v>225</v>
      </c>
      <c r="D127" s="168">
        <f>INDEX(DOE!$A$4:$E$84,$G127,COLUMN(D:D))</f>
        <v>3</v>
      </c>
      <c r="E127" s="168">
        <f>INDEX(DOE!$A$4:$E$84,$G127,COLUMN(E:E))</f>
        <v>2</v>
      </c>
      <c r="F127" s="171">
        <v>1</v>
      </c>
      <c r="G127" s="7">
        <f>INDEX(StaticRandomNumbers!$A$4:$BJ$93,A124*3,$B$1+1)</f>
        <v>19</v>
      </c>
      <c r="H127" s="4">
        <f>F127*G127</f>
        <v>19</v>
      </c>
      <c r="J127" s="214"/>
      <c r="M127" s="4" t="b">
        <f>OR(AND(N127&gt;=N126,O127&gt;=O126,P127&gt;=P126,Q127&gt;=Q126),AND(N127&gt;=N125,O127&gt;=O125,P127&gt;=P125,Q127&gt;=Q125))</f>
        <v>0</v>
      </c>
      <c r="N127" s="4">
        <f t="shared" si="136"/>
        <v>1</v>
      </c>
      <c r="O127" s="4">
        <f t="shared" si="137"/>
        <v>1</v>
      </c>
      <c r="P127" s="4">
        <f t="shared" si="138"/>
        <v>1</v>
      </c>
      <c r="Q127" s="4">
        <f t="shared" si="139"/>
        <v>1</v>
      </c>
    </row>
    <row r="130" spans="10:10" hidden="1" x14ac:dyDescent="0.75">
      <c r="J130" s="5">
        <v>1</v>
      </c>
    </row>
    <row r="131" spans="10:10" hidden="1" x14ac:dyDescent="0.75">
      <c r="J131" s="5">
        <v>0</v>
      </c>
    </row>
  </sheetData>
  <mergeCells count="21">
    <mergeCell ref="J11:J13"/>
    <mergeCell ref="J17:J19"/>
    <mergeCell ref="J23:J25"/>
    <mergeCell ref="J29:J31"/>
    <mergeCell ref="J35:J37"/>
    <mergeCell ref="J125:J127"/>
    <mergeCell ref="J77:J79"/>
    <mergeCell ref="J83:J85"/>
    <mergeCell ref="J89:J91"/>
    <mergeCell ref="C1:G1"/>
    <mergeCell ref="J113:J115"/>
    <mergeCell ref="J119:J121"/>
    <mergeCell ref="J95:J97"/>
    <mergeCell ref="J101:J103"/>
    <mergeCell ref="J107:J109"/>
    <mergeCell ref="J41:J43"/>
    <mergeCell ref="J47:J49"/>
    <mergeCell ref="J53:J55"/>
    <mergeCell ref="J59:J61"/>
    <mergeCell ref="J65:J67"/>
    <mergeCell ref="J71:J73"/>
  </mergeCells>
  <conditionalFormatting sqref="B11:B127">
    <cfRule type="cellIs" dxfId="34" priority="9" stopIfTrue="1" operator="equal">
      <formula>$L$4</formula>
    </cfRule>
    <cfRule type="cellIs" dxfId="33" priority="10" stopIfTrue="1" operator="equal">
      <formula>$K$4</formula>
    </cfRule>
  </conditionalFormatting>
  <conditionalFormatting sqref="C11:C13 C17:C19 C23:C25 C29:C31 C35:C37 C41:C43 C47:C49 C53:C55 C59:C61 C65:C67 C71:C73 C77:C79 C83:C85 C89:C91 C95:C97 C101:C103 C107:C109 C113:C115 C119:C121 C125:C127">
    <cfRule type="cellIs" dxfId="32" priority="7" stopIfTrue="1" operator="equal">
      <formula>$L$5</formula>
    </cfRule>
    <cfRule type="cellIs" dxfId="31" priority="8" stopIfTrue="1" operator="equal">
      <formula>$K$5</formula>
    </cfRule>
  </conditionalFormatting>
  <conditionalFormatting sqref="D11:D13 D17:D19 D23:D25 D29:D31 D35:D37 D41:D43 D47:D49 D53:D55 D59:D61 D65:D67 D71:D73 D77:D79 D83:D85 D89:D91 D95:D97 D101:D103 D107:D109 D113:D115 D119:D121 D125:D127">
    <cfRule type="cellIs" dxfId="30" priority="4" stopIfTrue="1" operator="equal">
      <formula>$L$6</formula>
    </cfRule>
    <cfRule type="cellIs" dxfId="29" priority="5" stopIfTrue="1" operator="equal">
      <formula>$K$6</formula>
    </cfRule>
  </conditionalFormatting>
  <conditionalFormatting sqref="E11:E127">
    <cfRule type="cellIs" dxfId="28" priority="2" stopIfTrue="1" operator="equal">
      <formula>$L$7</formula>
    </cfRule>
    <cfRule type="cellIs" dxfId="27" priority="3" stopIfTrue="1" operator="equal">
      <formula>$K$7</formula>
    </cfRule>
  </conditionalFormatting>
  <conditionalFormatting sqref="F11:F127">
    <cfRule type="expression" dxfId="26" priority="1" stopIfTrue="1">
      <formula>M11</formula>
    </cfRule>
  </conditionalFormatting>
  <conditionalFormatting sqref="J1:J1048576">
    <cfRule type="iconSet" priority="11">
      <iconSet iconSet="3Symbols2">
        <cfvo type="percent" val="0"/>
        <cfvo type="percent" val="33"/>
        <cfvo type="percent" val="67"/>
      </iconSet>
    </cfRule>
  </conditionalFormatting>
  <conditionalFormatting sqref="J10:J49">
    <cfRule type="iconSet" priority="65">
      <iconSet iconSet="3Symbols2">
        <cfvo type="percent" val="0"/>
        <cfvo type="percent" val="33"/>
        <cfvo type="percent" val="67"/>
      </iconSet>
    </cfRule>
  </conditionalFormatting>
  <conditionalFormatting sqref="J11:J13">
    <cfRule type="iconSet" priority="64">
      <iconSet iconSet="3Symbols2">
        <cfvo type="percent" val="0"/>
        <cfvo type="percent" val="33"/>
        <cfvo type="percent" val="67"/>
      </iconSet>
    </cfRule>
  </conditionalFormatting>
  <conditionalFormatting sqref="J17:J19">
    <cfRule type="iconSet" priority="63">
      <iconSet iconSet="3Symbols2">
        <cfvo type="percent" val="0"/>
        <cfvo type="percent" val="33"/>
        <cfvo type="percent" val="67"/>
      </iconSet>
    </cfRule>
  </conditionalFormatting>
  <conditionalFormatting sqref="J23:J25">
    <cfRule type="iconSet" priority="62">
      <iconSet iconSet="3Symbols2">
        <cfvo type="percent" val="0"/>
        <cfvo type="percent" val="33"/>
        <cfvo type="percent" val="67"/>
      </iconSet>
    </cfRule>
  </conditionalFormatting>
  <conditionalFormatting sqref="J29:J31">
    <cfRule type="iconSet" priority="61">
      <iconSet iconSet="3Symbols2">
        <cfvo type="percent" val="0"/>
        <cfvo type="percent" val="33"/>
        <cfvo type="percent" val="67"/>
      </iconSet>
    </cfRule>
  </conditionalFormatting>
  <conditionalFormatting sqref="J35:J37">
    <cfRule type="iconSet" priority="60">
      <iconSet iconSet="3Symbols2">
        <cfvo type="percent" val="0"/>
        <cfvo type="percent" val="33"/>
        <cfvo type="percent" val="67"/>
      </iconSet>
    </cfRule>
  </conditionalFormatting>
  <conditionalFormatting sqref="J41:J43">
    <cfRule type="iconSet" priority="59">
      <iconSet iconSet="3Symbols2">
        <cfvo type="percent" val="0"/>
        <cfvo type="percent" val="33"/>
        <cfvo type="percent" val="67"/>
      </iconSet>
    </cfRule>
  </conditionalFormatting>
  <conditionalFormatting sqref="J47:J49">
    <cfRule type="iconSet" priority="58">
      <iconSet iconSet="3Symbols2">
        <cfvo type="percent" val="0"/>
        <cfvo type="percent" val="33"/>
        <cfvo type="percent" val="67"/>
      </iconSet>
    </cfRule>
  </conditionalFormatting>
  <conditionalFormatting sqref="J53:J55">
    <cfRule type="iconSet" priority="56">
      <iconSet iconSet="3Symbols2">
        <cfvo type="percent" val="0"/>
        <cfvo type="percent" val="33"/>
        <cfvo type="percent" val="67"/>
      </iconSet>
    </cfRule>
    <cfRule type="iconSet" priority="57">
      <iconSet iconSet="3Symbols2">
        <cfvo type="percent" val="0"/>
        <cfvo type="percent" val="33"/>
        <cfvo type="percent" val="67"/>
      </iconSet>
    </cfRule>
  </conditionalFormatting>
  <conditionalFormatting sqref="J59:J61">
    <cfRule type="iconSet" priority="54">
      <iconSet iconSet="3Symbols2">
        <cfvo type="percent" val="0"/>
        <cfvo type="percent" val="33"/>
        <cfvo type="percent" val="67"/>
      </iconSet>
    </cfRule>
    <cfRule type="iconSet" priority="55">
      <iconSet iconSet="3Symbols2">
        <cfvo type="percent" val="0"/>
        <cfvo type="percent" val="33"/>
        <cfvo type="percent" val="67"/>
      </iconSet>
    </cfRule>
  </conditionalFormatting>
  <conditionalFormatting sqref="J65:J67">
    <cfRule type="iconSet" priority="52">
      <iconSet iconSet="3Symbols2">
        <cfvo type="percent" val="0"/>
        <cfvo type="percent" val="33"/>
        <cfvo type="percent" val="67"/>
      </iconSet>
    </cfRule>
    <cfRule type="iconSet" priority="53">
      <iconSet iconSet="3Symbols2">
        <cfvo type="percent" val="0"/>
        <cfvo type="percent" val="33"/>
        <cfvo type="percent" val="67"/>
      </iconSet>
    </cfRule>
  </conditionalFormatting>
  <conditionalFormatting sqref="J71:J73">
    <cfRule type="iconSet" priority="50">
      <iconSet iconSet="3Symbols2">
        <cfvo type="percent" val="0"/>
        <cfvo type="percent" val="33"/>
        <cfvo type="percent" val="67"/>
      </iconSet>
    </cfRule>
    <cfRule type="iconSet" priority="51">
      <iconSet iconSet="3Symbols2">
        <cfvo type="percent" val="0"/>
        <cfvo type="percent" val="33"/>
        <cfvo type="percent" val="67"/>
      </iconSet>
    </cfRule>
  </conditionalFormatting>
  <conditionalFormatting sqref="J77:J79">
    <cfRule type="iconSet" priority="48">
      <iconSet iconSet="3Symbols2">
        <cfvo type="percent" val="0"/>
        <cfvo type="percent" val="33"/>
        <cfvo type="percent" val="67"/>
      </iconSet>
    </cfRule>
    <cfRule type="iconSet" priority="49">
      <iconSet iconSet="3Symbols2">
        <cfvo type="percent" val="0"/>
        <cfvo type="percent" val="33"/>
        <cfvo type="percent" val="67"/>
      </iconSet>
    </cfRule>
  </conditionalFormatting>
  <conditionalFormatting sqref="J83:J85">
    <cfRule type="iconSet" priority="46">
      <iconSet iconSet="3Symbols2">
        <cfvo type="percent" val="0"/>
        <cfvo type="percent" val="33"/>
        <cfvo type="percent" val="67"/>
      </iconSet>
    </cfRule>
    <cfRule type="iconSet" priority="47">
      <iconSet iconSet="3Symbols2">
        <cfvo type="percent" val="0"/>
        <cfvo type="percent" val="33"/>
        <cfvo type="percent" val="67"/>
      </iconSet>
    </cfRule>
  </conditionalFormatting>
  <conditionalFormatting sqref="J89:J91">
    <cfRule type="iconSet" priority="45">
      <iconSet iconSet="3Symbols2">
        <cfvo type="percent" val="0"/>
        <cfvo type="percent" val="33"/>
        <cfvo type="percent" val="67"/>
      </iconSet>
    </cfRule>
    <cfRule type="iconSet" priority="44">
      <iconSet iconSet="3Symbols2">
        <cfvo type="percent" val="0"/>
        <cfvo type="percent" val="33"/>
        <cfvo type="percent" val="67"/>
      </iconSet>
    </cfRule>
  </conditionalFormatting>
  <conditionalFormatting sqref="J95:J97">
    <cfRule type="iconSet" priority="43">
      <iconSet iconSet="3Symbols2">
        <cfvo type="percent" val="0"/>
        <cfvo type="percent" val="33"/>
        <cfvo type="percent" val="67"/>
      </iconSet>
    </cfRule>
    <cfRule type="iconSet" priority="42">
      <iconSet iconSet="3Symbols2">
        <cfvo type="percent" val="0"/>
        <cfvo type="percent" val="33"/>
        <cfvo type="percent" val="67"/>
      </iconSet>
    </cfRule>
  </conditionalFormatting>
  <conditionalFormatting sqref="J101:J103">
    <cfRule type="iconSet" priority="41">
      <iconSet iconSet="3Symbols2">
        <cfvo type="percent" val="0"/>
        <cfvo type="percent" val="33"/>
        <cfvo type="percent" val="67"/>
      </iconSet>
    </cfRule>
    <cfRule type="iconSet" priority="40">
      <iconSet iconSet="3Symbols2">
        <cfvo type="percent" val="0"/>
        <cfvo type="percent" val="33"/>
        <cfvo type="percent" val="67"/>
      </iconSet>
    </cfRule>
  </conditionalFormatting>
  <conditionalFormatting sqref="J107:J109">
    <cfRule type="iconSet" priority="38">
      <iconSet iconSet="3Symbols2">
        <cfvo type="percent" val="0"/>
        <cfvo type="percent" val="33"/>
        <cfvo type="percent" val="67"/>
      </iconSet>
    </cfRule>
    <cfRule type="iconSet" priority="39">
      <iconSet iconSet="3Symbols2">
        <cfvo type="percent" val="0"/>
        <cfvo type="percent" val="33"/>
        <cfvo type="percent" val="67"/>
      </iconSet>
    </cfRule>
  </conditionalFormatting>
  <conditionalFormatting sqref="J113:J115">
    <cfRule type="iconSet" priority="36">
      <iconSet iconSet="3Symbols2">
        <cfvo type="percent" val="0"/>
        <cfvo type="percent" val="33"/>
        <cfvo type="percent" val="67"/>
      </iconSet>
    </cfRule>
    <cfRule type="iconSet" priority="37">
      <iconSet iconSet="3Symbols2">
        <cfvo type="percent" val="0"/>
        <cfvo type="percent" val="33"/>
        <cfvo type="percent" val="67"/>
      </iconSet>
    </cfRule>
  </conditionalFormatting>
  <conditionalFormatting sqref="J119:J121">
    <cfRule type="iconSet" priority="34">
      <iconSet iconSet="3Symbols2">
        <cfvo type="percent" val="0"/>
        <cfvo type="percent" val="33"/>
        <cfvo type="percent" val="67"/>
      </iconSet>
    </cfRule>
    <cfRule type="iconSet" priority="35">
      <iconSet iconSet="3Symbols2">
        <cfvo type="percent" val="0"/>
        <cfvo type="percent" val="33"/>
        <cfvo type="percent" val="67"/>
      </iconSet>
    </cfRule>
  </conditionalFormatting>
  <conditionalFormatting sqref="J125:J127">
    <cfRule type="iconSet" priority="32">
      <iconSet iconSet="3Symbols2">
        <cfvo type="percent" val="0"/>
        <cfvo type="percent" val="33"/>
        <cfvo type="percent" val="67"/>
      </iconSet>
    </cfRule>
    <cfRule type="iconSet" priority="33">
      <iconSet iconSet="3Symbols2">
        <cfvo type="percent" val="0"/>
        <cfvo type="percent" val="33"/>
        <cfvo type="percent" val="67"/>
      </iconSet>
    </cfRule>
  </conditionalFormatting>
  <dataValidations count="2">
    <dataValidation type="list" allowBlank="1" showInputMessage="1" showErrorMessage="1" sqref="F119:F121 F17:F19 F23:F25 F29:F31 F35:F37 F41:F43 F47:F49 F53:F55 F59:F61 F65:F67 F71:F73 F125:F127 F77:F79 F83:F85 F89:F91 F95:F97 F101:F103 F107:F109 F113:F115 F11:F13" xr:uid="{00000000-0002-0000-0200-000000000000}">
      <formula1>"1"</formula1>
    </dataValidation>
    <dataValidation type="list" allowBlank="1" showInputMessage="1" showErrorMessage="1" sqref="C4:C7" xr:uid="{00000000-0002-0000-0200-000001000000}">
      <formula1>" ,more is better,less is better"</formula1>
    </dataValidation>
  </dataValidations>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00B0F0"/>
  </sheetPr>
  <dimension ref="A1:BN36"/>
  <sheetViews>
    <sheetView zoomScaleNormal="100" workbookViewId="0">
      <selection activeCell="E4" sqref="E4"/>
    </sheetView>
  </sheetViews>
  <sheetFormatPr defaultColWidth="8.796875" defaultRowHeight="12.75" x14ac:dyDescent="0.35"/>
  <cols>
    <col min="1" max="1" width="22.1328125" style="19" customWidth="1"/>
    <col min="2" max="2" width="12.46484375" style="18" customWidth="1"/>
    <col min="3" max="5" width="15.33203125" style="18" customWidth="1"/>
    <col min="6" max="6" width="15.33203125" style="1" customWidth="1"/>
    <col min="7" max="65" width="8.796875" style="19"/>
    <col min="66" max="16384" width="8.796875" style="18"/>
  </cols>
  <sheetData>
    <row r="1" spans="1:66" ht="26.25" customHeight="1" thickBot="1" x14ac:dyDescent="0.4">
      <c r="A1" s="216" t="s">
        <v>121</v>
      </c>
      <c r="B1" s="216"/>
      <c r="C1" s="216"/>
      <c r="D1" s="216"/>
      <c r="E1" s="217"/>
      <c r="F1" s="55"/>
    </row>
    <row r="2" spans="1:66" ht="15" customHeight="1" thickTop="1" thickBot="1" x14ac:dyDescent="0.4">
      <c r="A2" s="103" t="s">
        <v>7</v>
      </c>
      <c r="B2" s="103" t="s">
        <v>8</v>
      </c>
      <c r="C2" s="104" t="s">
        <v>9</v>
      </c>
      <c r="D2" s="104" t="s">
        <v>10</v>
      </c>
      <c r="E2" s="105" t="s">
        <v>11</v>
      </c>
      <c r="F2" s="55"/>
    </row>
    <row r="3" spans="1:66" ht="15" customHeight="1" thickTop="1" x14ac:dyDescent="0.35">
      <c r="A3" s="158" t="s">
        <v>122</v>
      </c>
      <c r="B3" s="158" t="s">
        <v>123</v>
      </c>
      <c r="C3" s="179">
        <v>200</v>
      </c>
      <c r="D3" s="179">
        <v>525</v>
      </c>
      <c r="E3" s="179">
        <v>850</v>
      </c>
      <c r="F3" s="55"/>
    </row>
    <row r="4" spans="1:66" ht="15" customHeight="1" x14ac:dyDescent="0.35">
      <c r="A4" s="158" t="s">
        <v>124</v>
      </c>
      <c r="B4" s="158" t="s">
        <v>125</v>
      </c>
      <c r="C4" s="180">
        <v>50</v>
      </c>
      <c r="D4" s="180">
        <v>125</v>
      </c>
      <c r="E4" s="180">
        <v>225</v>
      </c>
      <c r="F4" s="55"/>
    </row>
    <row r="5" spans="1:66" ht="15" customHeight="1" x14ac:dyDescent="0.35">
      <c r="A5" s="158" t="s">
        <v>126</v>
      </c>
      <c r="B5" s="158" t="s">
        <v>127</v>
      </c>
      <c r="C5" s="181">
        <v>3</v>
      </c>
      <c r="D5" s="181">
        <v>6</v>
      </c>
      <c r="E5" s="181">
        <v>9</v>
      </c>
      <c r="F5" s="55"/>
    </row>
    <row r="6" spans="1:66" ht="15" customHeight="1" x14ac:dyDescent="0.35">
      <c r="A6" s="159" t="s">
        <v>128</v>
      </c>
      <c r="B6" s="159" t="s">
        <v>129</v>
      </c>
      <c r="C6" s="180">
        <v>2</v>
      </c>
      <c r="D6" s="180">
        <v>6</v>
      </c>
      <c r="E6" s="180">
        <v>10</v>
      </c>
      <c r="F6" s="55"/>
    </row>
    <row r="7" spans="1:66" ht="27" customHeight="1" x14ac:dyDescent="0.35">
      <c r="A7" s="55"/>
      <c r="B7" s="60"/>
      <c r="C7" s="60"/>
      <c r="D7" s="60"/>
      <c r="E7" s="60"/>
      <c r="F7" s="55"/>
    </row>
    <row r="8" spans="1:66" ht="25.5" customHeight="1" x14ac:dyDescent="0.35"/>
    <row r="9" spans="1:66" ht="15" customHeight="1" x14ac:dyDescent="0.35">
      <c r="G9" s="1"/>
      <c r="BN9" s="19"/>
    </row>
    <row r="10" spans="1:66" ht="15" customHeight="1" x14ac:dyDescent="0.35">
      <c r="G10" s="1"/>
      <c r="BN10" s="19"/>
    </row>
    <row r="11" spans="1:66" ht="15" customHeight="1" x14ac:dyDescent="0.35">
      <c r="G11" s="1"/>
      <c r="BN11" s="19"/>
    </row>
    <row r="12" spans="1:66" ht="15" customHeight="1" x14ac:dyDescent="0.35">
      <c r="G12" s="1"/>
      <c r="BN12" s="19"/>
    </row>
    <row r="13" spans="1:66" ht="15" customHeight="1" x14ac:dyDescent="0.35">
      <c r="G13" s="1"/>
      <c r="BN13" s="19"/>
    </row>
    <row r="14" spans="1:66" ht="15" customHeight="1" x14ac:dyDescent="0.35">
      <c r="G14" s="1"/>
      <c r="BN14" s="19"/>
    </row>
    <row r="15" spans="1:66" x14ac:dyDescent="0.35">
      <c r="G15" s="18"/>
      <c r="H15" s="18"/>
      <c r="I15" s="18"/>
      <c r="J15" s="18"/>
      <c r="K15" s="18"/>
    </row>
    <row r="16" spans="1:66" x14ac:dyDescent="0.35">
      <c r="A16" s="18"/>
      <c r="F16" s="18"/>
      <c r="G16" s="18"/>
      <c r="H16" s="18"/>
      <c r="I16" s="18"/>
      <c r="J16" s="18"/>
      <c r="K16" s="18"/>
    </row>
    <row r="17" spans="1:11" x14ac:dyDescent="0.35">
      <c r="A17" s="18"/>
      <c r="F17" s="18"/>
      <c r="G17" s="18"/>
      <c r="H17" s="18"/>
      <c r="I17" s="18"/>
      <c r="J17" s="18"/>
      <c r="K17" s="18"/>
    </row>
    <row r="18" spans="1:11" ht="25.5" customHeight="1" x14ac:dyDescent="0.35">
      <c r="A18" s="18"/>
      <c r="F18" s="18"/>
      <c r="G18" s="18"/>
      <c r="H18" s="18"/>
      <c r="I18" s="18"/>
      <c r="J18" s="18"/>
      <c r="K18" s="18"/>
    </row>
    <row r="19" spans="1:11" x14ac:dyDescent="0.35">
      <c r="A19" s="18"/>
      <c r="F19" s="18"/>
      <c r="G19" s="18"/>
      <c r="H19" s="18"/>
      <c r="I19" s="18"/>
      <c r="J19" s="18"/>
      <c r="K19" s="18"/>
    </row>
    <row r="20" spans="1:11" x14ac:dyDescent="0.35">
      <c r="A20" s="18"/>
      <c r="F20" s="18"/>
      <c r="G20" s="18"/>
      <c r="H20" s="18"/>
      <c r="I20" s="18"/>
      <c r="J20" s="18"/>
      <c r="K20" s="18"/>
    </row>
    <row r="21" spans="1:11" x14ac:dyDescent="0.35">
      <c r="A21" s="18"/>
      <c r="F21" s="18"/>
      <c r="G21" s="18"/>
      <c r="H21" s="18"/>
      <c r="I21" s="18"/>
      <c r="J21" s="18"/>
      <c r="K21" s="18"/>
    </row>
    <row r="22" spans="1:11" x14ac:dyDescent="0.35">
      <c r="A22" s="18"/>
      <c r="F22" s="18"/>
      <c r="G22" s="18"/>
      <c r="H22" s="18"/>
      <c r="I22" s="18"/>
      <c r="J22" s="18"/>
      <c r="K22" s="18"/>
    </row>
    <row r="23" spans="1:11" x14ac:dyDescent="0.35">
      <c r="A23" s="18"/>
      <c r="F23" s="18"/>
      <c r="G23" s="18"/>
      <c r="H23" s="18"/>
      <c r="I23" s="18"/>
      <c r="J23" s="18"/>
      <c r="K23" s="18"/>
    </row>
    <row r="24" spans="1:11" x14ac:dyDescent="0.35">
      <c r="A24" s="18"/>
      <c r="F24" s="18"/>
      <c r="G24" s="18"/>
      <c r="H24" s="18"/>
      <c r="I24" s="18"/>
      <c r="J24" s="18"/>
      <c r="K24" s="18"/>
    </row>
    <row r="25" spans="1:11" ht="25.5" customHeight="1" x14ac:dyDescent="0.35">
      <c r="A25" s="18"/>
      <c r="F25" s="18"/>
      <c r="G25" s="18"/>
      <c r="H25" s="18"/>
      <c r="I25" s="18"/>
      <c r="J25" s="18"/>
      <c r="K25" s="18"/>
    </row>
    <row r="26" spans="1:11" x14ac:dyDescent="0.35">
      <c r="A26" s="18"/>
      <c r="F26" s="18"/>
      <c r="G26" s="18"/>
      <c r="H26" s="18"/>
      <c r="I26" s="18"/>
      <c r="J26" s="18"/>
      <c r="K26" s="18"/>
    </row>
    <row r="27" spans="1:11" x14ac:dyDescent="0.35">
      <c r="A27" s="18"/>
      <c r="F27" s="18"/>
      <c r="G27" s="18"/>
      <c r="H27" s="18"/>
      <c r="I27" s="18"/>
      <c r="J27" s="18"/>
      <c r="K27" s="18"/>
    </row>
    <row r="28" spans="1:11" x14ac:dyDescent="0.35">
      <c r="A28" s="18"/>
      <c r="F28" s="18"/>
      <c r="G28" s="18"/>
      <c r="H28" s="18"/>
      <c r="I28" s="18"/>
      <c r="J28" s="18"/>
      <c r="K28" s="18"/>
    </row>
    <row r="29" spans="1:11" x14ac:dyDescent="0.35">
      <c r="A29" s="18"/>
      <c r="F29" s="18"/>
      <c r="G29" s="18"/>
      <c r="H29" s="18"/>
      <c r="I29" s="18"/>
      <c r="J29" s="18"/>
      <c r="K29" s="18"/>
    </row>
    <row r="30" spans="1:11" x14ac:dyDescent="0.35">
      <c r="A30" s="18"/>
      <c r="F30" s="18"/>
      <c r="G30" s="18"/>
      <c r="H30" s="18"/>
      <c r="I30" s="18"/>
      <c r="J30" s="18"/>
      <c r="K30" s="18"/>
    </row>
    <row r="31" spans="1:11" x14ac:dyDescent="0.35">
      <c r="A31" s="18"/>
      <c r="F31" s="18"/>
      <c r="G31" s="18"/>
      <c r="H31" s="18"/>
      <c r="I31" s="18"/>
      <c r="J31" s="18"/>
      <c r="K31" s="18"/>
    </row>
    <row r="32" spans="1:11" x14ac:dyDescent="0.35">
      <c r="A32" s="18"/>
      <c r="F32" s="18"/>
      <c r="G32" s="18"/>
      <c r="H32" s="18"/>
      <c r="I32" s="18"/>
      <c r="J32" s="18"/>
      <c r="K32" s="18"/>
    </row>
    <row r="33" spans="1:11" x14ac:dyDescent="0.35">
      <c r="A33" s="18"/>
      <c r="F33" s="18"/>
      <c r="G33" s="18"/>
      <c r="H33" s="18"/>
      <c r="I33" s="18"/>
      <c r="J33" s="18"/>
      <c r="K33" s="18"/>
    </row>
    <row r="34" spans="1:11" x14ac:dyDescent="0.35">
      <c r="A34" s="18"/>
      <c r="F34" s="18"/>
      <c r="G34" s="18"/>
      <c r="H34" s="18"/>
      <c r="I34" s="18"/>
      <c r="J34" s="18"/>
      <c r="K34" s="18"/>
    </row>
    <row r="35" spans="1:11" x14ac:dyDescent="0.35">
      <c r="A35" s="18"/>
      <c r="F35" s="18"/>
      <c r="G35" s="18"/>
      <c r="H35" s="18"/>
      <c r="I35" s="18"/>
      <c r="J35" s="18"/>
      <c r="K35" s="18"/>
    </row>
    <row r="36" spans="1:11" x14ac:dyDescent="0.35">
      <c r="A36" s="18"/>
      <c r="F36" s="18"/>
      <c r="G36" s="18"/>
      <c r="H36" s="18"/>
      <c r="I36" s="18"/>
      <c r="J36" s="18"/>
      <c r="K36" s="18"/>
    </row>
  </sheetData>
  <sheetProtection sheet="1" objects="1" scenarios="1"/>
  <mergeCells count="1">
    <mergeCell ref="A1:E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rgb="FF00B0F0"/>
  </sheetPr>
  <dimension ref="A1:BK83"/>
  <sheetViews>
    <sheetView topLeftCell="Q1" workbookViewId="0">
      <selection activeCell="X3" sqref="X3"/>
    </sheetView>
  </sheetViews>
  <sheetFormatPr defaultColWidth="9.1328125" defaultRowHeight="12.75" x14ac:dyDescent="0.35"/>
  <cols>
    <col min="1" max="1" width="13" style="18" customWidth="1"/>
    <col min="2" max="3" width="11.46484375" style="19" customWidth="1"/>
    <col min="4" max="7" width="13.1328125" style="18" customWidth="1"/>
    <col min="8" max="8" width="13.1328125" style="1" customWidth="1"/>
    <col min="9" max="63" width="13.1328125" style="19" customWidth="1"/>
    <col min="64" max="16384" width="9.1328125" style="18"/>
  </cols>
  <sheetData>
    <row r="1" spans="1:63" s="22" customFormat="1" ht="38.25" customHeight="1" thickBot="1" x14ac:dyDescent="0.5">
      <c r="A1" s="54" t="s">
        <v>130</v>
      </c>
      <c r="B1" s="218" t="s">
        <v>131</v>
      </c>
      <c r="C1" s="218"/>
      <c r="D1" s="218"/>
      <c r="E1" s="218"/>
      <c r="F1" s="25"/>
      <c r="G1" s="24"/>
      <c r="H1" s="23"/>
    </row>
    <row r="2" spans="1:63" s="21" customFormat="1" ht="13.9" thickTop="1" thickBot="1" x14ac:dyDescent="0.45">
      <c r="A2" s="49" t="str">
        <f>"ID = "&amp;Survey!B1</f>
        <v>ID = 14</v>
      </c>
      <c r="B2" s="87" t="s">
        <v>116</v>
      </c>
      <c r="C2" s="88" t="s">
        <v>132</v>
      </c>
      <c r="D2" s="89" t="s">
        <v>133</v>
      </c>
      <c r="E2" s="89" t="s">
        <v>134</v>
      </c>
      <c r="F2" s="89" t="s">
        <v>135</v>
      </c>
      <c r="G2" s="89" t="s">
        <v>136</v>
      </c>
      <c r="H2" s="89" t="s">
        <v>137</v>
      </c>
      <c r="I2" s="89" t="s">
        <v>138</v>
      </c>
      <c r="J2" s="89" t="s">
        <v>139</v>
      </c>
      <c r="K2" s="89" t="s">
        <v>140</v>
      </c>
      <c r="L2" s="89" t="s">
        <v>141</v>
      </c>
      <c r="M2" s="89" t="s">
        <v>142</v>
      </c>
      <c r="N2" s="89" t="s">
        <v>143</v>
      </c>
      <c r="O2" s="89" t="s">
        <v>144</v>
      </c>
      <c r="P2" s="89" t="s">
        <v>145</v>
      </c>
      <c r="Q2" s="89" t="s">
        <v>146</v>
      </c>
      <c r="R2" s="89" t="s">
        <v>147</v>
      </c>
      <c r="S2" s="89" t="s">
        <v>148</v>
      </c>
      <c r="T2" s="89" t="s">
        <v>149</v>
      </c>
      <c r="U2" s="89" t="s">
        <v>150</v>
      </c>
      <c r="V2" s="89" t="s">
        <v>151</v>
      </c>
      <c r="W2" s="89" t="s">
        <v>152</v>
      </c>
      <c r="X2" s="89" t="s">
        <v>153</v>
      </c>
      <c r="Y2" s="89" t="s">
        <v>154</v>
      </c>
      <c r="Z2" s="89" t="s">
        <v>155</v>
      </c>
      <c r="AA2" s="89" t="s">
        <v>156</v>
      </c>
      <c r="AB2" s="89" t="s">
        <v>157</v>
      </c>
      <c r="AC2" s="89" t="s">
        <v>158</v>
      </c>
      <c r="AD2" s="89" t="s">
        <v>159</v>
      </c>
      <c r="AE2" s="89" t="s">
        <v>160</v>
      </c>
      <c r="AF2" s="89" t="s">
        <v>161</v>
      </c>
      <c r="AG2" s="89" t="s">
        <v>162</v>
      </c>
      <c r="AH2" s="89" t="s">
        <v>163</v>
      </c>
      <c r="AI2" s="89" t="s">
        <v>164</v>
      </c>
      <c r="AJ2" s="89" t="s">
        <v>165</v>
      </c>
      <c r="AK2" s="89" t="s">
        <v>166</v>
      </c>
      <c r="AL2" s="89" t="s">
        <v>167</v>
      </c>
      <c r="AM2" s="89" t="s">
        <v>168</v>
      </c>
      <c r="AN2" s="89" t="s">
        <v>169</v>
      </c>
      <c r="AO2" s="89" t="s">
        <v>170</v>
      </c>
      <c r="AP2" s="89" t="s">
        <v>171</v>
      </c>
      <c r="AQ2" s="89" t="s">
        <v>172</v>
      </c>
      <c r="AR2" s="89" t="s">
        <v>173</v>
      </c>
      <c r="AS2" s="89" t="s">
        <v>174</v>
      </c>
      <c r="AT2" s="89" t="s">
        <v>175</v>
      </c>
      <c r="AU2" s="89" t="s">
        <v>176</v>
      </c>
      <c r="AV2" s="89" t="s">
        <v>177</v>
      </c>
      <c r="AW2" s="89" t="s">
        <v>178</v>
      </c>
      <c r="AX2" s="89" t="s">
        <v>179</v>
      </c>
      <c r="AY2" s="89" t="s">
        <v>180</v>
      </c>
      <c r="AZ2" s="89" t="s">
        <v>181</v>
      </c>
      <c r="BA2" s="89" t="s">
        <v>182</v>
      </c>
      <c r="BB2" s="89" t="s">
        <v>183</v>
      </c>
      <c r="BC2" s="89" t="s">
        <v>184</v>
      </c>
      <c r="BD2" s="89" t="s">
        <v>185</v>
      </c>
      <c r="BE2" s="89" t="s">
        <v>186</v>
      </c>
      <c r="BF2" s="89" t="s">
        <v>187</v>
      </c>
      <c r="BG2" s="89" t="s">
        <v>188</v>
      </c>
      <c r="BH2" s="89" t="s">
        <v>189</v>
      </c>
      <c r="BI2" s="89" t="s">
        <v>190</v>
      </c>
      <c r="BJ2" s="89" t="s">
        <v>191</v>
      </c>
      <c r="BK2" s="89" t="s">
        <v>192</v>
      </c>
    </row>
    <row r="3" spans="1:63" s="19" customFormat="1" ht="13.5" thickTop="1" x14ac:dyDescent="0.35">
      <c r="A3" s="50">
        <f>COUNTIF(Survey!H:H,DOE!$A4)</f>
        <v>0</v>
      </c>
      <c r="B3" s="90">
        <v>1</v>
      </c>
      <c r="C3" s="91">
        <f>SUM(SurveyResultAggregation!$D3:$BK3)</f>
        <v>19</v>
      </c>
      <c r="D3" s="153">
        <v>1</v>
      </c>
      <c r="E3" s="153">
        <v>0</v>
      </c>
      <c r="F3" s="153">
        <v>0</v>
      </c>
      <c r="G3" s="153">
        <v>0</v>
      </c>
      <c r="H3" s="153">
        <v>0</v>
      </c>
      <c r="I3" s="153">
        <v>0</v>
      </c>
      <c r="J3" s="153">
        <v>0</v>
      </c>
      <c r="K3" s="153">
        <v>0</v>
      </c>
      <c r="L3" s="153">
        <v>1</v>
      </c>
      <c r="M3" s="153">
        <v>1</v>
      </c>
      <c r="N3" s="153">
        <v>0</v>
      </c>
      <c r="O3" s="153">
        <v>0</v>
      </c>
      <c r="P3" s="153">
        <v>2</v>
      </c>
      <c r="Q3" s="153">
        <v>0</v>
      </c>
      <c r="R3" s="153">
        <v>0</v>
      </c>
      <c r="S3" s="153"/>
      <c r="T3" s="153"/>
      <c r="U3" s="153"/>
      <c r="V3" s="153">
        <v>1</v>
      </c>
      <c r="W3" s="153">
        <v>1</v>
      </c>
      <c r="X3" s="153"/>
      <c r="Y3" s="153">
        <v>2</v>
      </c>
      <c r="Z3" s="153">
        <v>0</v>
      </c>
      <c r="AA3" s="153">
        <v>0</v>
      </c>
      <c r="AB3" s="153">
        <v>0</v>
      </c>
      <c r="AC3" s="153">
        <v>0</v>
      </c>
      <c r="AD3" s="153">
        <v>1</v>
      </c>
      <c r="AE3" s="153">
        <v>0</v>
      </c>
      <c r="AF3" s="153">
        <v>2</v>
      </c>
      <c r="AG3" s="153">
        <v>1</v>
      </c>
      <c r="AH3" s="153">
        <v>0</v>
      </c>
      <c r="AI3" s="153">
        <v>0</v>
      </c>
      <c r="AJ3" s="153">
        <v>3</v>
      </c>
      <c r="AK3" s="153">
        <v>0</v>
      </c>
      <c r="AL3" s="153">
        <v>1</v>
      </c>
      <c r="AM3" s="153">
        <v>0</v>
      </c>
      <c r="AN3" s="153">
        <v>1</v>
      </c>
      <c r="AO3" s="153">
        <v>0</v>
      </c>
      <c r="AP3" s="153">
        <v>0</v>
      </c>
      <c r="AQ3" s="153">
        <v>0</v>
      </c>
      <c r="AR3" s="153">
        <v>0</v>
      </c>
      <c r="AS3" s="153">
        <v>1</v>
      </c>
      <c r="AT3" s="153">
        <v>0</v>
      </c>
      <c r="AU3" s="153"/>
      <c r="AV3" s="153"/>
      <c r="AW3" s="153"/>
      <c r="AX3" s="153"/>
      <c r="AY3" s="153"/>
      <c r="AZ3" s="153"/>
      <c r="BA3" s="153"/>
      <c r="BB3" s="153"/>
      <c r="BC3" s="153"/>
      <c r="BD3" s="153"/>
      <c r="BE3" s="153"/>
      <c r="BF3" s="153"/>
      <c r="BG3" s="153"/>
      <c r="BH3" s="153"/>
      <c r="BI3" s="153"/>
      <c r="BJ3" s="153"/>
      <c r="BK3" s="153"/>
    </row>
    <row r="4" spans="1:63" s="19" customFormat="1" ht="13.15" x14ac:dyDescent="0.35">
      <c r="A4" s="51">
        <f>COUNTIF(Survey!H:H,DOE!$A5)</f>
        <v>0</v>
      </c>
      <c r="B4" s="92">
        <v>2</v>
      </c>
      <c r="C4" s="93">
        <f>SUM(SurveyResultAggregation!$D4:$BK4)</f>
        <v>14</v>
      </c>
      <c r="D4" s="154">
        <v>0</v>
      </c>
      <c r="E4" s="154">
        <v>1</v>
      </c>
      <c r="F4" s="154">
        <v>0</v>
      </c>
      <c r="G4" s="154">
        <v>0</v>
      </c>
      <c r="H4" s="154">
        <v>2</v>
      </c>
      <c r="I4" s="154">
        <v>1</v>
      </c>
      <c r="J4" s="154">
        <v>1</v>
      </c>
      <c r="K4" s="154">
        <v>0</v>
      </c>
      <c r="L4" s="154">
        <v>0</v>
      </c>
      <c r="M4" s="154">
        <v>1</v>
      </c>
      <c r="N4" s="154">
        <v>1</v>
      </c>
      <c r="O4" s="154">
        <v>0</v>
      </c>
      <c r="P4" s="154">
        <v>1</v>
      </c>
      <c r="Q4" s="154">
        <v>0</v>
      </c>
      <c r="R4" s="154">
        <v>0</v>
      </c>
      <c r="S4" s="154"/>
      <c r="T4" s="154"/>
      <c r="U4" s="154"/>
      <c r="V4" s="154">
        <v>0</v>
      </c>
      <c r="W4" s="154">
        <v>0</v>
      </c>
      <c r="X4" s="154"/>
      <c r="Y4" s="154">
        <v>0</v>
      </c>
      <c r="Z4" s="154">
        <v>0</v>
      </c>
      <c r="AA4" s="154">
        <v>0</v>
      </c>
      <c r="AB4" s="154">
        <v>0</v>
      </c>
      <c r="AC4" s="154">
        <v>0</v>
      </c>
      <c r="AD4" s="154">
        <v>0</v>
      </c>
      <c r="AE4" s="154">
        <v>0</v>
      </c>
      <c r="AF4" s="154">
        <v>0</v>
      </c>
      <c r="AG4" s="154">
        <v>1</v>
      </c>
      <c r="AH4" s="154">
        <v>0</v>
      </c>
      <c r="AI4" s="154">
        <v>1</v>
      </c>
      <c r="AJ4" s="154">
        <v>2</v>
      </c>
      <c r="AK4" s="154">
        <v>0</v>
      </c>
      <c r="AL4" s="154">
        <v>0</v>
      </c>
      <c r="AM4" s="154">
        <v>0</v>
      </c>
      <c r="AN4" s="154">
        <v>1</v>
      </c>
      <c r="AO4" s="154">
        <v>1</v>
      </c>
      <c r="AP4" s="154">
        <v>0</v>
      </c>
      <c r="AQ4" s="154">
        <v>0</v>
      </c>
      <c r="AR4" s="154">
        <v>0</v>
      </c>
      <c r="AS4" s="154">
        <v>0</v>
      </c>
      <c r="AT4" s="154">
        <v>0</v>
      </c>
      <c r="AU4" s="154"/>
      <c r="AV4" s="154"/>
      <c r="AW4" s="154"/>
      <c r="AX4" s="154"/>
      <c r="AY4" s="154"/>
      <c r="AZ4" s="154"/>
      <c r="BA4" s="154"/>
      <c r="BB4" s="154"/>
      <c r="BC4" s="154"/>
      <c r="BD4" s="154"/>
      <c r="BE4" s="154"/>
      <c r="BF4" s="154"/>
      <c r="BG4" s="154"/>
      <c r="BH4" s="154"/>
      <c r="BI4" s="154"/>
      <c r="BJ4" s="154"/>
      <c r="BK4" s="154"/>
    </row>
    <row r="5" spans="1:63" s="19" customFormat="1" ht="13.15" x14ac:dyDescent="0.35">
      <c r="A5" s="50">
        <f>COUNTIF(Survey!H:H,DOE!$A6)</f>
        <v>0</v>
      </c>
      <c r="B5" s="92">
        <v>3</v>
      </c>
      <c r="C5" s="91">
        <f>SUM(SurveyResultAggregation!$D5:$BK5)</f>
        <v>15</v>
      </c>
      <c r="D5" s="155">
        <v>0</v>
      </c>
      <c r="E5" s="155">
        <v>1</v>
      </c>
      <c r="F5" s="155">
        <v>1</v>
      </c>
      <c r="G5" s="155">
        <v>1</v>
      </c>
      <c r="H5" s="155">
        <v>2</v>
      </c>
      <c r="I5" s="155">
        <v>1</v>
      </c>
      <c r="J5" s="155">
        <v>0</v>
      </c>
      <c r="K5" s="155">
        <v>0</v>
      </c>
      <c r="L5" s="155">
        <v>0</v>
      </c>
      <c r="M5" s="155">
        <v>0</v>
      </c>
      <c r="N5" s="155">
        <v>0</v>
      </c>
      <c r="O5" s="155">
        <v>0</v>
      </c>
      <c r="P5" s="155">
        <v>0</v>
      </c>
      <c r="Q5" s="155">
        <v>0</v>
      </c>
      <c r="R5" s="155">
        <v>1</v>
      </c>
      <c r="S5" s="155"/>
      <c r="T5" s="155"/>
      <c r="U5" s="155"/>
      <c r="V5" s="155">
        <v>2</v>
      </c>
      <c r="W5" s="155">
        <v>0</v>
      </c>
      <c r="X5" s="155"/>
      <c r="Y5" s="155">
        <v>0</v>
      </c>
      <c r="Z5" s="155">
        <v>0</v>
      </c>
      <c r="AA5" s="155">
        <v>0</v>
      </c>
      <c r="AB5" s="155">
        <v>1</v>
      </c>
      <c r="AC5" s="155">
        <v>0</v>
      </c>
      <c r="AD5" s="155">
        <v>1</v>
      </c>
      <c r="AE5" s="155">
        <v>0</v>
      </c>
      <c r="AF5" s="155">
        <v>0</v>
      </c>
      <c r="AG5" s="155">
        <v>0</v>
      </c>
      <c r="AH5" s="155">
        <v>0</v>
      </c>
      <c r="AI5" s="155">
        <v>0</v>
      </c>
      <c r="AJ5" s="155">
        <v>0</v>
      </c>
      <c r="AK5" s="155">
        <v>0</v>
      </c>
      <c r="AL5" s="155">
        <v>0</v>
      </c>
      <c r="AM5" s="155">
        <v>1</v>
      </c>
      <c r="AN5" s="155">
        <v>0</v>
      </c>
      <c r="AO5" s="155">
        <v>0</v>
      </c>
      <c r="AP5" s="155">
        <v>0</v>
      </c>
      <c r="AQ5" s="155">
        <v>1</v>
      </c>
      <c r="AR5" s="155">
        <v>0</v>
      </c>
      <c r="AS5" s="155">
        <v>0</v>
      </c>
      <c r="AT5" s="155">
        <v>2</v>
      </c>
      <c r="AU5" s="155"/>
      <c r="AV5" s="155"/>
      <c r="AW5" s="155"/>
      <c r="AX5" s="155"/>
      <c r="AY5" s="155"/>
      <c r="AZ5" s="155"/>
      <c r="BA5" s="155"/>
      <c r="BB5" s="155"/>
      <c r="BC5" s="155"/>
      <c r="BD5" s="155"/>
      <c r="BE5" s="155"/>
      <c r="BF5" s="155"/>
      <c r="BG5" s="155"/>
      <c r="BH5" s="155"/>
      <c r="BI5" s="155"/>
      <c r="BJ5" s="155"/>
      <c r="BK5" s="155"/>
    </row>
    <row r="6" spans="1:63" s="19" customFormat="1" ht="13.15" x14ac:dyDescent="0.35">
      <c r="A6" s="51">
        <f>COUNTIF(Survey!H:H,DOE!$A7)</f>
        <v>1</v>
      </c>
      <c r="B6" s="92">
        <v>4</v>
      </c>
      <c r="C6" s="93">
        <f>SUM(SurveyResultAggregation!$D6:$BK6)</f>
        <v>9</v>
      </c>
      <c r="D6" s="154">
        <v>0</v>
      </c>
      <c r="E6" s="154">
        <v>0</v>
      </c>
      <c r="F6" s="154">
        <v>0</v>
      </c>
      <c r="G6" s="154">
        <v>1</v>
      </c>
      <c r="H6" s="154">
        <v>0</v>
      </c>
      <c r="I6" s="154">
        <v>0</v>
      </c>
      <c r="J6" s="154">
        <v>0</v>
      </c>
      <c r="K6" s="154">
        <v>0</v>
      </c>
      <c r="L6" s="154">
        <v>0</v>
      </c>
      <c r="M6" s="154">
        <v>0</v>
      </c>
      <c r="N6" s="154">
        <v>0</v>
      </c>
      <c r="O6" s="154">
        <v>0</v>
      </c>
      <c r="P6" s="154">
        <v>0</v>
      </c>
      <c r="Q6" s="154">
        <v>1</v>
      </c>
      <c r="R6" s="154">
        <v>2</v>
      </c>
      <c r="S6" s="154"/>
      <c r="T6" s="154"/>
      <c r="U6" s="154"/>
      <c r="V6" s="154">
        <v>0</v>
      </c>
      <c r="W6" s="154">
        <v>0</v>
      </c>
      <c r="X6" s="154"/>
      <c r="Y6" s="154">
        <v>0</v>
      </c>
      <c r="Z6" s="154">
        <v>1</v>
      </c>
      <c r="AA6" s="154">
        <v>0</v>
      </c>
      <c r="AB6" s="154">
        <v>0</v>
      </c>
      <c r="AC6" s="154">
        <v>1</v>
      </c>
      <c r="AD6" s="154">
        <v>1</v>
      </c>
      <c r="AE6" s="154">
        <v>0</v>
      </c>
      <c r="AF6" s="154">
        <v>0</v>
      </c>
      <c r="AG6" s="154">
        <v>0</v>
      </c>
      <c r="AH6" s="154">
        <v>0</v>
      </c>
      <c r="AI6" s="154">
        <v>0</v>
      </c>
      <c r="AJ6" s="154">
        <v>0</v>
      </c>
      <c r="AK6" s="154">
        <v>0</v>
      </c>
      <c r="AL6" s="154">
        <v>0</v>
      </c>
      <c r="AM6" s="154">
        <v>0</v>
      </c>
      <c r="AN6" s="154">
        <v>1</v>
      </c>
      <c r="AO6" s="154">
        <v>0</v>
      </c>
      <c r="AP6" s="154">
        <v>0</v>
      </c>
      <c r="AQ6" s="154">
        <v>0</v>
      </c>
      <c r="AR6" s="154">
        <v>0</v>
      </c>
      <c r="AS6" s="154">
        <v>0</v>
      </c>
      <c r="AT6" s="154">
        <v>1</v>
      </c>
      <c r="AU6" s="154"/>
      <c r="AV6" s="154"/>
      <c r="AW6" s="154"/>
      <c r="AX6" s="154"/>
      <c r="AY6" s="154"/>
      <c r="AZ6" s="154"/>
      <c r="BA6" s="154"/>
      <c r="BB6" s="154"/>
      <c r="BC6" s="154"/>
      <c r="BD6" s="154"/>
      <c r="BE6" s="154"/>
      <c r="BF6" s="154"/>
      <c r="BG6" s="154"/>
      <c r="BH6" s="154"/>
      <c r="BI6" s="154"/>
      <c r="BJ6" s="154"/>
      <c r="BK6" s="154"/>
    </row>
    <row r="7" spans="1:63" s="19" customFormat="1" ht="13.15" x14ac:dyDescent="0.35">
      <c r="A7" s="50">
        <f>COUNTIF(Survey!H:H,DOE!$A8)</f>
        <v>0</v>
      </c>
      <c r="B7" s="92">
        <v>5</v>
      </c>
      <c r="C7" s="91">
        <f>SUM(SurveyResultAggregation!$D7:$BK7)</f>
        <v>7</v>
      </c>
      <c r="D7" s="155">
        <v>0</v>
      </c>
      <c r="E7" s="155">
        <v>0</v>
      </c>
      <c r="F7" s="155">
        <v>1</v>
      </c>
      <c r="G7" s="155">
        <v>1</v>
      </c>
      <c r="H7" s="155">
        <v>1</v>
      </c>
      <c r="I7" s="155">
        <v>0</v>
      </c>
      <c r="J7" s="155">
        <v>0</v>
      </c>
      <c r="K7" s="155">
        <v>0</v>
      </c>
      <c r="L7" s="155">
        <v>0</v>
      </c>
      <c r="M7" s="155">
        <v>0</v>
      </c>
      <c r="N7" s="155">
        <v>0</v>
      </c>
      <c r="O7" s="155">
        <v>0</v>
      </c>
      <c r="P7" s="155">
        <v>0</v>
      </c>
      <c r="Q7" s="155">
        <v>0</v>
      </c>
      <c r="R7" s="155">
        <v>1</v>
      </c>
      <c r="S7" s="155"/>
      <c r="T7" s="155"/>
      <c r="U7" s="155"/>
      <c r="V7" s="155">
        <v>0</v>
      </c>
      <c r="W7" s="155">
        <v>0</v>
      </c>
      <c r="X7" s="155"/>
      <c r="Y7" s="155">
        <v>0</v>
      </c>
      <c r="Z7" s="155">
        <v>0</v>
      </c>
      <c r="AA7" s="155">
        <v>0</v>
      </c>
      <c r="AB7" s="155">
        <v>0</v>
      </c>
      <c r="AC7" s="155">
        <v>0</v>
      </c>
      <c r="AD7" s="155">
        <v>0</v>
      </c>
      <c r="AE7" s="155">
        <v>0</v>
      </c>
      <c r="AF7" s="155">
        <v>0</v>
      </c>
      <c r="AG7" s="155">
        <v>0</v>
      </c>
      <c r="AH7" s="155">
        <v>1</v>
      </c>
      <c r="AI7" s="155">
        <v>0</v>
      </c>
      <c r="AJ7" s="155">
        <v>0</v>
      </c>
      <c r="AK7" s="155">
        <v>0</v>
      </c>
      <c r="AL7" s="155">
        <v>0</v>
      </c>
      <c r="AM7" s="155">
        <v>0</v>
      </c>
      <c r="AN7" s="155">
        <v>1</v>
      </c>
      <c r="AO7" s="155">
        <v>0</v>
      </c>
      <c r="AP7" s="155">
        <v>1</v>
      </c>
      <c r="AQ7" s="155">
        <v>0</v>
      </c>
      <c r="AR7" s="155">
        <v>0</v>
      </c>
      <c r="AS7" s="155">
        <v>0</v>
      </c>
      <c r="AT7" s="155">
        <v>0</v>
      </c>
      <c r="AU7" s="155"/>
      <c r="AV7" s="155"/>
      <c r="AW7" s="155"/>
      <c r="AX7" s="155"/>
      <c r="AY7" s="155"/>
      <c r="AZ7" s="155"/>
      <c r="BA7" s="155"/>
      <c r="BB7" s="155"/>
      <c r="BC7" s="155"/>
      <c r="BD7" s="155"/>
      <c r="BE7" s="155"/>
      <c r="BF7" s="155"/>
      <c r="BG7" s="155"/>
      <c r="BH7" s="155"/>
      <c r="BI7" s="155"/>
      <c r="BJ7" s="155"/>
      <c r="BK7" s="155"/>
    </row>
    <row r="8" spans="1:63" s="19" customFormat="1" ht="13.15" x14ac:dyDescent="0.35">
      <c r="A8" s="51">
        <f>COUNTIF(Survey!H:H,DOE!$A9)</f>
        <v>0</v>
      </c>
      <c r="B8" s="92">
        <v>6</v>
      </c>
      <c r="C8" s="93">
        <f>SUM(SurveyResultAggregation!$D8:$BK8)</f>
        <v>9</v>
      </c>
      <c r="D8" s="154">
        <v>0</v>
      </c>
      <c r="E8" s="154">
        <v>0</v>
      </c>
      <c r="F8" s="154">
        <v>0</v>
      </c>
      <c r="G8" s="154">
        <v>0</v>
      </c>
      <c r="H8" s="154">
        <v>0</v>
      </c>
      <c r="I8" s="154">
        <v>0</v>
      </c>
      <c r="J8" s="154">
        <v>0</v>
      </c>
      <c r="K8" s="154">
        <v>0</v>
      </c>
      <c r="L8" s="154">
        <v>0</v>
      </c>
      <c r="M8" s="154">
        <v>0</v>
      </c>
      <c r="N8" s="154">
        <v>3</v>
      </c>
      <c r="O8" s="154">
        <v>0</v>
      </c>
      <c r="P8" s="154">
        <v>0</v>
      </c>
      <c r="Q8" s="154">
        <v>0</v>
      </c>
      <c r="R8" s="154">
        <v>0</v>
      </c>
      <c r="S8" s="154"/>
      <c r="T8" s="154"/>
      <c r="U8" s="154"/>
      <c r="V8" s="154">
        <v>0</v>
      </c>
      <c r="W8" s="154">
        <v>1</v>
      </c>
      <c r="X8" s="154"/>
      <c r="Y8" s="154">
        <v>0</v>
      </c>
      <c r="Z8" s="154">
        <v>0</v>
      </c>
      <c r="AA8" s="154">
        <v>0</v>
      </c>
      <c r="AB8" s="154">
        <v>0</v>
      </c>
      <c r="AC8" s="154">
        <v>1</v>
      </c>
      <c r="AD8" s="154">
        <v>0</v>
      </c>
      <c r="AE8" s="154">
        <v>0</v>
      </c>
      <c r="AF8" s="154">
        <v>0</v>
      </c>
      <c r="AG8" s="154">
        <v>0</v>
      </c>
      <c r="AH8" s="154">
        <v>0</v>
      </c>
      <c r="AI8" s="154">
        <v>0</v>
      </c>
      <c r="AJ8" s="154">
        <v>0</v>
      </c>
      <c r="AK8" s="154">
        <v>0</v>
      </c>
      <c r="AL8" s="154">
        <v>0</v>
      </c>
      <c r="AM8" s="154">
        <v>0</v>
      </c>
      <c r="AN8" s="154">
        <v>0</v>
      </c>
      <c r="AO8" s="154">
        <v>0</v>
      </c>
      <c r="AP8" s="154">
        <v>0</v>
      </c>
      <c r="AQ8" s="154">
        <v>1</v>
      </c>
      <c r="AR8" s="154">
        <v>2</v>
      </c>
      <c r="AS8" s="154">
        <v>1</v>
      </c>
      <c r="AT8" s="154">
        <v>0</v>
      </c>
      <c r="AU8" s="154"/>
      <c r="AV8" s="154"/>
      <c r="AW8" s="154"/>
      <c r="AX8" s="154"/>
      <c r="AY8" s="154"/>
      <c r="AZ8" s="154"/>
      <c r="BA8" s="154"/>
      <c r="BB8" s="154"/>
      <c r="BC8" s="154"/>
      <c r="BD8" s="154"/>
      <c r="BE8" s="154"/>
      <c r="BF8" s="154"/>
      <c r="BG8" s="154"/>
      <c r="BH8" s="154"/>
      <c r="BI8" s="154"/>
      <c r="BJ8" s="154"/>
      <c r="BK8" s="154"/>
    </row>
    <row r="9" spans="1:63" s="19" customFormat="1" ht="13.15" x14ac:dyDescent="0.35">
      <c r="A9" s="50">
        <f>COUNTIF(Survey!H:H,DOE!$A10)</f>
        <v>0</v>
      </c>
      <c r="B9" s="92">
        <v>7</v>
      </c>
      <c r="C9" s="91">
        <f>SUM(SurveyResultAggregation!$D9:$BK9)</f>
        <v>13</v>
      </c>
      <c r="D9" s="155">
        <v>0</v>
      </c>
      <c r="E9" s="155">
        <v>0</v>
      </c>
      <c r="F9" s="155">
        <v>0</v>
      </c>
      <c r="G9" s="155">
        <v>0</v>
      </c>
      <c r="H9" s="155">
        <v>0</v>
      </c>
      <c r="I9" s="155">
        <v>0</v>
      </c>
      <c r="J9" s="155">
        <v>1</v>
      </c>
      <c r="K9" s="155">
        <v>0</v>
      </c>
      <c r="L9" s="155">
        <v>0</v>
      </c>
      <c r="M9" s="155">
        <v>1</v>
      </c>
      <c r="N9" s="155">
        <v>0</v>
      </c>
      <c r="O9" s="155">
        <v>0</v>
      </c>
      <c r="P9" s="155">
        <v>0</v>
      </c>
      <c r="Q9" s="155">
        <v>0</v>
      </c>
      <c r="R9" s="155">
        <v>1</v>
      </c>
      <c r="S9" s="155"/>
      <c r="T9" s="155"/>
      <c r="U9" s="155"/>
      <c r="V9" s="155">
        <v>2</v>
      </c>
      <c r="W9" s="155">
        <v>2</v>
      </c>
      <c r="X9" s="155"/>
      <c r="Y9" s="155">
        <v>1</v>
      </c>
      <c r="Z9" s="155">
        <v>0</v>
      </c>
      <c r="AA9" s="155">
        <v>0</v>
      </c>
      <c r="AB9" s="155">
        <v>0</v>
      </c>
      <c r="AC9" s="155">
        <v>0</v>
      </c>
      <c r="AD9" s="155">
        <v>0</v>
      </c>
      <c r="AE9" s="155">
        <v>0</v>
      </c>
      <c r="AF9" s="155">
        <v>0</v>
      </c>
      <c r="AG9" s="155">
        <v>0</v>
      </c>
      <c r="AH9" s="155">
        <v>0</v>
      </c>
      <c r="AI9" s="155">
        <v>0</v>
      </c>
      <c r="AJ9" s="155">
        <v>1</v>
      </c>
      <c r="AK9" s="155">
        <v>0</v>
      </c>
      <c r="AL9" s="155">
        <v>0</v>
      </c>
      <c r="AM9" s="155">
        <v>0</v>
      </c>
      <c r="AN9" s="155">
        <v>0</v>
      </c>
      <c r="AO9" s="155">
        <v>0</v>
      </c>
      <c r="AP9" s="155">
        <v>0</v>
      </c>
      <c r="AQ9" s="155">
        <v>1</v>
      </c>
      <c r="AR9" s="155">
        <v>2</v>
      </c>
      <c r="AS9" s="155">
        <v>0</v>
      </c>
      <c r="AT9" s="155">
        <v>1</v>
      </c>
      <c r="AU9" s="155"/>
      <c r="AV9" s="155"/>
      <c r="AW9" s="155"/>
      <c r="AX9" s="155"/>
      <c r="AY9" s="155"/>
      <c r="AZ9" s="155"/>
      <c r="BA9" s="155"/>
      <c r="BB9" s="155"/>
      <c r="BC9" s="155"/>
      <c r="BD9" s="155"/>
      <c r="BE9" s="155"/>
      <c r="BF9" s="155"/>
      <c r="BG9" s="155"/>
      <c r="BH9" s="155"/>
      <c r="BI9" s="155"/>
      <c r="BJ9" s="155"/>
      <c r="BK9" s="155"/>
    </row>
    <row r="10" spans="1:63" s="19" customFormat="1" ht="13.15" x14ac:dyDescent="0.35">
      <c r="A10" s="51">
        <f>COUNTIF(Survey!H:H,DOE!$A11)</f>
        <v>0</v>
      </c>
      <c r="B10" s="92">
        <v>8</v>
      </c>
      <c r="C10" s="93">
        <f>SUM(SurveyResultAggregation!$D10:$BK10)</f>
        <v>7</v>
      </c>
      <c r="D10" s="154">
        <v>0</v>
      </c>
      <c r="E10" s="154">
        <v>0</v>
      </c>
      <c r="F10" s="154">
        <v>0</v>
      </c>
      <c r="G10" s="154">
        <v>0</v>
      </c>
      <c r="H10" s="154">
        <v>0</v>
      </c>
      <c r="I10" s="154">
        <v>1</v>
      </c>
      <c r="J10" s="154">
        <v>0</v>
      </c>
      <c r="K10" s="154">
        <v>1</v>
      </c>
      <c r="L10" s="154">
        <v>0</v>
      </c>
      <c r="M10" s="154">
        <v>0</v>
      </c>
      <c r="N10" s="154">
        <v>2</v>
      </c>
      <c r="O10" s="154">
        <v>0</v>
      </c>
      <c r="P10" s="154">
        <v>0</v>
      </c>
      <c r="Q10" s="154">
        <v>0</v>
      </c>
      <c r="R10" s="154">
        <v>0</v>
      </c>
      <c r="S10" s="154"/>
      <c r="T10" s="154"/>
      <c r="U10" s="154"/>
      <c r="V10" s="154">
        <v>0</v>
      </c>
      <c r="W10" s="154">
        <v>0</v>
      </c>
      <c r="X10" s="154"/>
      <c r="Y10" s="154">
        <v>0</v>
      </c>
      <c r="Z10" s="154">
        <v>0</v>
      </c>
      <c r="AA10" s="154">
        <v>1</v>
      </c>
      <c r="AB10" s="154">
        <v>0</v>
      </c>
      <c r="AC10" s="154">
        <v>0</v>
      </c>
      <c r="AD10" s="154">
        <v>0</v>
      </c>
      <c r="AE10" s="154">
        <v>0</v>
      </c>
      <c r="AF10" s="154">
        <v>0</v>
      </c>
      <c r="AG10" s="154">
        <v>0</v>
      </c>
      <c r="AH10" s="154">
        <v>0</v>
      </c>
      <c r="AI10" s="154">
        <v>0</v>
      </c>
      <c r="AJ10" s="154">
        <v>1</v>
      </c>
      <c r="AK10" s="154">
        <v>0</v>
      </c>
      <c r="AL10" s="154">
        <v>0</v>
      </c>
      <c r="AM10" s="154">
        <v>0</v>
      </c>
      <c r="AN10" s="154">
        <v>0</v>
      </c>
      <c r="AO10" s="154">
        <v>0</v>
      </c>
      <c r="AP10" s="154">
        <v>0</v>
      </c>
      <c r="AQ10" s="154">
        <v>0</v>
      </c>
      <c r="AR10" s="154">
        <v>1</v>
      </c>
      <c r="AS10" s="154">
        <v>0</v>
      </c>
      <c r="AT10" s="154">
        <v>0</v>
      </c>
      <c r="AU10" s="154"/>
      <c r="AV10" s="154"/>
      <c r="AW10" s="154"/>
      <c r="AX10" s="154"/>
      <c r="AY10" s="154"/>
      <c r="AZ10" s="154"/>
      <c r="BA10" s="154"/>
      <c r="BB10" s="154"/>
      <c r="BC10" s="154"/>
      <c r="BD10" s="154"/>
      <c r="BE10" s="154"/>
      <c r="BF10" s="154"/>
      <c r="BG10" s="154"/>
      <c r="BH10" s="154"/>
      <c r="BI10" s="154"/>
      <c r="BJ10" s="154"/>
      <c r="BK10" s="154"/>
    </row>
    <row r="11" spans="1:63" s="19" customFormat="1" ht="13.15" x14ac:dyDescent="0.35">
      <c r="A11" s="50">
        <f>COUNTIF(Survey!H:H,DOE!$A12)</f>
        <v>0</v>
      </c>
      <c r="B11" s="92">
        <v>9</v>
      </c>
      <c r="C11" s="91">
        <f>SUM(SurveyResultAggregation!$D11:$BK11)</f>
        <v>3</v>
      </c>
      <c r="D11" s="155">
        <v>0</v>
      </c>
      <c r="E11" s="155">
        <v>0</v>
      </c>
      <c r="F11" s="155">
        <v>0</v>
      </c>
      <c r="G11" s="155">
        <v>0</v>
      </c>
      <c r="H11" s="155">
        <v>1</v>
      </c>
      <c r="I11" s="155">
        <v>0</v>
      </c>
      <c r="J11" s="155">
        <v>0</v>
      </c>
      <c r="K11" s="155">
        <v>0</v>
      </c>
      <c r="L11" s="155">
        <v>0</v>
      </c>
      <c r="M11" s="155">
        <v>0</v>
      </c>
      <c r="N11" s="155">
        <v>0</v>
      </c>
      <c r="O11" s="155">
        <v>0</v>
      </c>
      <c r="P11" s="155">
        <v>0</v>
      </c>
      <c r="Q11" s="155">
        <v>0</v>
      </c>
      <c r="R11" s="155">
        <v>0</v>
      </c>
      <c r="S11" s="155"/>
      <c r="T11" s="155"/>
      <c r="U11" s="155"/>
      <c r="V11" s="155">
        <v>0</v>
      </c>
      <c r="W11" s="155">
        <v>0</v>
      </c>
      <c r="X11" s="155"/>
      <c r="Y11" s="155">
        <v>0</v>
      </c>
      <c r="Z11" s="155">
        <v>0</v>
      </c>
      <c r="AA11" s="155">
        <v>0</v>
      </c>
      <c r="AB11" s="155">
        <v>0</v>
      </c>
      <c r="AC11" s="155">
        <v>0</v>
      </c>
      <c r="AD11" s="155">
        <v>0</v>
      </c>
      <c r="AE11" s="155">
        <v>0</v>
      </c>
      <c r="AF11" s="155">
        <v>0</v>
      </c>
      <c r="AG11" s="155">
        <v>1</v>
      </c>
      <c r="AH11" s="155">
        <v>1</v>
      </c>
      <c r="AI11" s="155">
        <v>0</v>
      </c>
      <c r="AJ11" s="155">
        <v>0</v>
      </c>
      <c r="AK11" s="155">
        <v>0</v>
      </c>
      <c r="AL11" s="155">
        <v>0</v>
      </c>
      <c r="AM11" s="155">
        <v>0</v>
      </c>
      <c r="AN11" s="155">
        <v>0</v>
      </c>
      <c r="AO11" s="155">
        <v>0</v>
      </c>
      <c r="AP11" s="155">
        <v>0</v>
      </c>
      <c r="AQ11" s="155">
        <v>0</v>
      </c>
      <c r="AR11" s="155">
        <v>0</v>
      </c>
      <c r="AS11" s="155">
        <v>0</v>
      </c>
      <c r="AT11" s="155">
        <v>0</v>
      </c>
      <c r="AU11" s="155"/>
      <c r="AV11" s="155"/>
      <c r="AW11" s="155"/>
      <c r="AX11" s="155"/>
      <c r="AY11" s="155"/>
      <c r="AZ11" s="155"/>
      <c r="BA11" s="155"/>
      <c r="BB11" s="155"/>
      <c r="BC11" s="155"/>
      <c r="BD11" s="155"/>
      <c r="BE11" s="155"/>
      <c r="BF11" s="155"/>
      <c r="BG11" s="155"/>
      <c r="BH11" s="155"/>
      <c r="BI11" s="155"/>
      <c r="BJ11" s="155"/>
      <c r="BK11" s="155"/>
    </row>
    <row r="12" spans="1:63" s="19" customFormat="1" ht="13.15" x14ac:dyDescent="0.35">
      <c r="A12" s="51">
        <f>COUNTIF(Survey!H:H,DOE!$A13)</f>
        <v>1</v>
      </c>
      <c r="B12" s="92">
        <v>10</v>
      </c>
      <c r="C12" s="93">
        <f>SUM(SurveyResultAggregation!$D12:$BK12)</f>
        <v>29</v>
      </c>
      <c r="D12" s="154">
        <v>0</v>
      </c>
      <c r="E12" s="154">
        <v>2</v>
      </c>
      <c r="F12" s="154">
        <v>2</v>
      </c>
      <c r="G12" s="154">
        <v>0</v>
      </c>
      <c r="H12" s="154">
        <v>3</v>
      </c>
      <c r="I12" s="154">
        <v>0</v>
      </c>
      <c r="J12" s="154">
        <v>1</v>
      </c>
      <c r="K12" s="154">
        <v>1</v>
      </c>
      <c r="L12" s="154">
        <v>2</v>
      </c>
      <c r="M12" s="154">
        <v>0</v>
      </c>
      <c r="N12" s="154">
        <v>0</v>
      </c>
      <c r="O12" s="154">
        <v>2</v>
      </c>
      <c r="P12" s="154">
        <v>0</v>
      </c>
      <c r="Q12" s="154">
        <v>1</v>
      </c>
      <c r="R12" s="154">
        <v>0</v>
      </c>
      <c r="S12" s="154"/>
      <c r="T12" s="154"/>
      <c r="U12" s="154"/>
      <c r="V12" s="154">
        <v>2</v>
      </c>
      <c r="W12" s="154">
        <v>0</v>
      </c>
      <c r="X12" s="154"/>
      <c r="Y12" s="154">
        <v>0</v>
      </c>
      <c r="Z12" s="154">
        <v>0</v>
      </c>
      <c r="AA12" s="154">
        <v>0</v>
      </c>
      <c r="AB12" s="154">
        <v>1</v>
      </c>
      <c r="AC12" s="154">
        <v>0</v>
      </c>
      <c r="AD12" s="154">
        <v>1</v>
      </c>
      <c r="AE12" s="154">
        <v>2</v>
      </c>
      <c r="AF12" s="154">
        <v>0</v>
      </c>
      <c r="AG12" s="154">
        <v>1</v>
      </c>
      <c r="AH12" s="154">
        <v>0</v>
      </c>
      <c r="AI12" s="154">
        <v>1</v>
      </c>
      <c r="AJ12" s="154">
        <v>1</v>
      </c>
      <c r="AK12" s="154">
        <v>2</v>
      </c>
      <c r="AL12" s="154">
        <v>1</v>
      </c>
      <c r="AM12" s="154">
        <v>2</v>
      </c>
      <c r="AN12" s="154">
        <v>0</v>
      </c>
      <c r="AO12" s="154">
        <v>0</v>
      </c>
      <c r="AP12" s="154">
        <v>0</v>
      </c>
      <c r="AQ12" s="154">
        <v>0</v>
      </c>
      <c r="AR12" s="154">
        <v>0</v>
      </c>
      <c r="AS12" s="154">
        <v>1</v>
      </c>
      <c r="AT12" s="154">
        <v>0</v>
      </c>
      <c r="AU12" s="154"/>
      <c r="AV12" s="154"/>
      <c r="AW12" s="154"/>
      <c r="AX12" s="154"/>
      <c r="AY12" s="154"/>
      <c r="AZ12" s="154"/>
      <c r="BA12" s="154"/>
      <c r="BB12" s="154"/>
      <c r="BC12" s="154"/>
      <c r="BD12" s="154"/>
      <c r="BE12" s="154"/>
      <c r="BF12" s="154"/>
      <c r="BG12" s="154"/>
      <c r="BH12" s="154"/>
      <c r="BI12" s="154"/>
      <c r="BJ12" s="154"/>
      <c r="BK12" s="154"/>
    </row>
    <row r="13" spans="1:63" s="19" customFormat="1" ht="13.15" x14ac:dyDescent="0.35">
      <c r="A13" s="50">
        <f>COUNTIF(Survey!H:H,DOE!$A14)</f>
        <v>0</v>
      </c>
      <c r="B13" s="92">
        <v>11</v>
      </c>
      <c r="C13" s="91">
        <f>SUM(SurveyResultAggregation!$D13:$BK13)</f>
        <v>20</v>
      </c>
      <c r="D13" s="155">
        <v>1</v>
      </c>
      <c r="E13" s="155">
        <v>0</v>
      </c>
      <c r="F13" s="155">
        <v>1</v>
      </c>
      <c r="G13" s="155">
        <v>0</v>
      </c>
      <c r="H13" s="155">
        <v>0</v>
      </c>
      <c r="I13" s="155">
        <v>1</v>
      </c>
      <c r="J13" s="155">
        <v>1</v>
      </c>
      <c r="K13" s="155">
        <v>1</v>
      </c>
      <c r="L13" s="155">
        <v>1</v>
      </c>
      <c r="M13" s="155">
        <v>0</v>
      </c>
      <c r="N13" s="155">
        <v>1</v>
      </c>
      <c r="O13" s="155">
        <v>1</v>
      </c>
      <c r="P13" s="155">
        <v>0</v>
      </c>
      <c r="Q13" s="155">
        <v>0</v>
      </c>
      <c r="R13" s="155">
        <v>0</v>
      </c>
      <c r="S13" s="155"/>
      <c r="T13" s="155"/>
      <c r="U13" s="155"/>
      <c r="V13" s="155">
        <v>0</v>
      </c>
      <c r="W13" s="155">
        <v>1</v>
      </c>
      <c r="X13" s="155"/>
      <c r="Y13" s="155">
        <v>0</v>
      </c>
      <c r="Z13" s="155">
        <v>1</v>
      </c>
      <c r="AA13" s="155">
        <v>2</v>
      </c>
      <c r="AB13" s="155">
        <v>0</v>
      </c>
      <c r="AC13" s="155">
        <v>1</v>
      </c>
      <c r="AD13" s="155">
        <v>0</v>
      </c>
      <c r="AE13" s="155">
        <v>1</v>
      </c>
      <c r="AF13" s="155">
        <v>1</v>
      </c>
      <c r="AG13" s="155">
        <v>0</v>
      </c>
      <c r="AH13" s="155">
        <v>0</v>
      </c>
      <c r="AI13" s="155">
        <v>1</v>
      </c>
      <c r="AJ13" s="155">
        <v>0</v>
      </c>
      <c r="AK13" s="155">
        <v>0</v>
      </c>
      <c r="AL13" s="155">
        <v>0</v>
      </c>
      <c r="AM13" s="155">
        <v>0</v>
      </c>
      <c r="AN13" s="155">
        <v>1</v>
      </c>
      <c r="AO13" s="155">
        <v>1</v>
      </c>
      <c r="AP13" s="155">
        <v>2</v>
      </c>
      <c r="AQ13" s="155">
        <v>0</v>
      </c>
      <c r="AR13" s="155">
        <v>0</v>
      </c>
      <c r="AS13" s="155">
        <v>0</v>
      </c>
      <c r="AT13" s="155">
        <v>0</v>
      </c>
      <c r="AU13" s="155"/>
      <c r="AV13" s="155"/>
      <c r="AW13" s="155"/>
      <c r="AX13" s="155"/>
      <c r="AY13" s="155"/>
      <c r="AZ13" s="155"/>
      <c r="BA13" s="155"/>
      <c r="BB13" s="155"/>
      <c r="BC13" s="155"/>
      <c r="BD13" s="155"/>
      <c r="BE13" s="155"/>
      <c r="BF13" s="155"/>
      <c r="BG13" s="155"/>
      <c r="BH13" s="155"/>
      <c r="BI13" s="155"/>
      <c r="BJ13" s="155"/>
      <c r="BK13" s="155"/>
    </row>
    <row r="14" spans="1:63" s="19" customFormat="1" ht="13.15" x14ac:dyDescent="0.35">
      <c r="A14" s="51">
        <f>COUNTIF(Survey!H:H,DOE!$A15)</f>
        <v>0</v>
      </c>
      <c r="B14" s="92">
        <v>12</v>
      </c>
      <c r="C14" s="93">
        <f>SUM(SurveyResultAggregation!$D14:$BK14)</f>
        <v>17</v>
      </c>
      <c r="D14" s="154">
        <v>0</v>
      </c>
      <c r="E14" s="154">
        <v>0</v>
      </c>
      <c r="F14" s="154">
        <v>2</v>
      </c>
      <c r="G14" s="154">
        <v>0</v>
      </c>
      <c r="H14" s="154">
        <v>0</v>
      </c>
      <c r="I14" s="154">
        <v>0</v>
      </c>
      <c r="J14" s="154">
        <v>2</v>
      </c>
      <c r="K14" s="154">
        <v>0</v>
      </c>
      <c r="L14" s="154">
        <v>0</v>
      </c>
      <c r="M14" s="154">
        <v>0</v>
      </c>
      <c r="N14" s="154">
        <v>1</v>
      </c>
      <c r="O14" s="154">
        <v>0</v>
      </c>
      <c r="P14" s="154">
        <v>0</v>
      </c>
      <c r="Q14" s="154">
        <v>0</v>
      </c>
      <c r="R14" s="154">
        <v>0</v>
      </c>
      <c r="S14" s="154"/>
      <c r="T14" s="154"/>
      <c r="U14" s="154"/>
      <c r="V14" s="154">
        <v>1</v>
      </c>
      <c r="W14" s="154">
        <v>1</v>
      </c>
      <c r="X14" s="154"/>
      <c r="Y14" s="154">
        <v>0</v>
      </c>
      <c r="Z14" s="154">
        <v>0</v>
      </c>
      <c r="AA14" s="154">
        <v>0</v>
      </c>
      <c r="AB14" s="154">
        <v>0</v>
      </c>
      <c r="AC14" s="154">
        <v>2</v>
      </c>
      <c r="AD14" s="154">
        <v>0</v>
      </c>
      <c r="AE14" s="154">
        <v>1</v>
      </c>
      <c r="AF14" s="154">
        <v>0</v>
      </c>
      <c r="AG14" s="154">
        <v>0</v>
      </c>
      <c r="AH14" s="154">
        <v>0</v>
      </c>
      <c r="AI14" s="154">
        <v>0</v>
      </c>
      <c r="AJ14" s="154">
        <v>0</v>
      </c>
      <c r="AK14" s="154">
        <v>0</v>
      </c>
      <c r="AL14" s="154">
        <v>2</v>
      </c>
      <c r="AM14" s="154">
        <v>0</v>
      </c>
      <c r="AN14" s="154">
        <v>0</v>
      </c>
      <c r="AO14" s="154">
        <v>1</v>
      </c>
      <c r="AP14" s="154">
        <v>0</v>
      </c>
      <c r="AQ14" s="154">
        <v>2</v>
      </c>
      <c r="AR14" s="154">
        <v>1</v>
      </c>
      <c r="AS14" s="154">
        <v>1</v>
      </c>
      <c r="AT14" s="154">
        <v>0</v>
      </c>
      <c r="AU14" s="154"/>
      <c r="AV14" s="154"/>
      <c r="AW14" s="154"/>
      <c r="AX14" s="154"/>
      <c r="AY14" s="154"/>
      <c r="AZ14" s="154"/>
      <c r="BA14" s="154"/>
      <c r="BB14" s="154"/>
      <c r="BC14" s="154"/>
      <c r="BD14" s="154"/>
      <c r="BE14" s="154"/>
      <c r="BF14" s="154"/>
      <c r="BG14" s="154"/>
      <c r="BH14" s="154"/>
      <c r="BI14" s="154"/>
      <c r="BJ14" s="154"/>
      <c r="BK14" s="154"/>
    </row>
    <row r="15" spans="1:63" s="19" customFormat="1" ht="13.15" x14ac:dyDescent="0.35">
      <c r="A15" s="50">
        <f>COUNTIF(Survey!H:H,DOE!$A16)</f>
        <v>0</v>
      </c>
      <c r="B15" s="92">
        <v>13</v>
      </c>
      <c r="C15" s="91">
        <f>SUM(SurveyResultAggregation!$D15:$BK15)</f>
        <v>24</v>
      </c>
      <c r="D15" s="155">
        <v>2</v>
      </c>
      <c r="E15" s="155">
        <v>0</v>
      </c>
      <c r="F15" s="155">
        <v>1</v>
      </c>
      <c r="G15" s="155">
        <v>1</v>
      </c>
      <c r="H15" s="155">
        <v>0</v>
      </c>
      <c r="I15" s="155">
        <v>0</v>
      </c>
      <c r="J15" s="155">
        <v>0</v>
      </c>
      <c r="K15" s="155">
        <v>0</v>
      </c>
      <c r="L15" s="155">
        <v>0</v>
      </c>
      <c r="M15" s="155">
        <v>1</v>
      </c>
      <c r="N15" s="155">
        <v>0</v>
      </c>
      <c r="O15" s="155">
        <v>1</v>
      </c>
      <c r="P15" s="155">
        <v>1</v>
      </c>
      <c r="Q15" s="155">
        <v>0</v>
      </c>
      <c r="R15" s="155">
        <v>1</v>
      </c>
      <c r="S15" s="155"/>
      <c r="T15" s="155"/>
      <c r="U15" s="155"/>
      <c r="V15" s="155">
        <v>0</v>
      </c>
      <c r="W15" s="155">
        <v>1</v>
      </c>
      <c r="X15" s="155"/>
      <c r="Y15" s="155">
        <v>0</v>
      </c>
      <c r="Z15" s="155">
        <v>2</v>
      </c>
      <c r="AA15" s="155">
        <v>0</v>
      </c>
      <c r="AB15" s="155">
        <v>1</v>
      </c>
      <c r="AC15" s="155">
        <v>0</v>
      </c>
      <c r="AD15" s="155">
        <v>1</v>
      </c>
      <c r="AE15" s="155">
        <v>0</v>
      </c>
      <c r="AF15" s="155">
        <v>0</v>
      </c>
      <c r="AG15" s="155">
        <v>2</v>
      </c>
      <c r="AH15" s="155">
        <v>0</v>
      </c>
      <c r="AI15" s="155">
        <v>3</v>
      </c>
      <c r="AJ15" s="155">
        <v>0</v>
      </c>
      <c r="AK15" s="155">
        <v>1</v>
      </c>
      <c r="AL15" s="155">
        <v>0</v>
      </c>
      <c r="AM15" s="155">
        <v>1</v>
      </c>
      <c r="AN15" s="155">
        <v>1</v>
      </c>
      <c r="AO15" s="155">
        <v>0</v>
      </c>
      <c r="AP15" s="155">
        <v>0</v>
      </c>
      <c r="AQ15" s="155">
        <v>0</v>
      </c>
      <c r="AR15" s="155">
        <v>0</v>
      </c>
      <c r="AS15" s="155">
        <v>2</v>
      </c>
      <c r="AT15" s="155">
        <v>1</v>
      </c>
      <c r="AU15" s="155"/>
      <c r="AV15" s="155"/>
      <c r="AW15" s="155"/>
      <c r="AX15" s="155"/>
      <c r="AY15" s="155"/>
      <c r="AZ15" s="155"/>
      <c r="BA15" s="155"/>
      <c r="BB15" s="155"/>
      <c r="BC15" s="155"/>
      <c r="BD15" s="155"/>
      <c r="BE15" s="155"/>
      <c r="BF15" s="155"/>
      <c r="BG15" s="155"/>
      <c r="BH15" s="155"/>
      <c r="BI15" s="155"/>
      <c r="BJ15" s="155"/>
      <c r="BK15" s="155"/>
    </row>
    <row r="16" spans="1:63" s="19" customFormat="1" ht="13.15" x14ac:dyDescent="0.35">
      <c r="A16" s="51">
        <f>COUNTIF(Survey!H:H,DOE!$A17)</f>
        <v>1</v>
      </c>
      <c r="B16" s="92">
        <v>14</v>
      </c>
      <c r="C16" s="93">
        <f>SUM(SurveyResultAggregation!$D16:$BK16)</f>
        <v>17</v>
      </c>
      <c r="D16" s="154">
        <v>0</v>
      </c>
      <c r="E16" s="154">
        <v>1</v>
      </c>
      <c r="F16" s="154">
        <v>1</v>
      </c>
      <c r="G16" s="154">
        <v>0</v>
      </c>
      <c r="H16" s="154">
        <v>0</v>
      </c>
      <c r="I16" s="154">
        <v>1</v>
      </c>
      <c r="J16" s="154">
        <v>0</v>
      </c>
      <c r="K16" s="154">
        <v>0</v>
      </c>
      <c r="L16" s="154">
        <v>1</v>
      </c>
      <c r="M16" s="154">
        <v>0</v>
      </c>
      <c r="N16" s="154">
        <v>0</v>
      </c>
      <c r="O16" s="154">
        <v>1</v>
      </c>
      <c r="P16" s="154">
        <v>1</v>
      </c>
      <c r="Q16" s="154">
        <v>1</v>
      </c>
      <c r="R16" s="154">
        <v>0</v>
      </c>
      <c r="S16" s="154"/>
      <c r="T16" s="154"/>
      <c r="U16" s="154"/>
      <c r="V16" s="154">
        <v>1</v>
      </c>
      <c r="W16" s="154">
        <v>0</v>
      </c>
      <c r="X16" s="154"/>
      <c r="Y16" s="154">
        <v>0</v>
      </c>
      <c r="Z16" s="154">
        <v>0</v>
      </c>
      <c r="AA16" s="154">
        <v>0</v>
      </c>
      <c r="AB16" s="154">
        <v>1</v>
      </c>
      <c r="AC16" s="154">
        <v>1</v>
      </c>
      <c r="AD16" s="154">
        <v>2</v>
      </c>
      <c r="AE16" s="154">
        <v>0</v>
      </c>
      <c r="AF16" s="154">
        <v>1</v>
      </c>
      <c r="AG16" s="154">
        <v>0</v>
      </c>
      <c r="AH16" s="154">
        <v>0</v>
      </c>
      <c r="AI16" s="154">
        <v>1</v>
      </c>
      <c r="AJ16" s="154">
        <v>0</v>
      </c>
      <c r="AK16" s="154">
        <v>0</v>
      </c>
      <c r="AL16" s="154">
        <v>0</v>
      </c>
      <c r="AM16" s="154">
        <v>0</v>
      </c>
      <c r="AN16" s="154">
        <v>0</v>
      </c>
      <c r="AO16" s="154">
        <v>0</v>
      </c>
      <c r="AP16" s="154">
        <v>2</v>
      </c>
      <c r="AQ16" s="154">
        <v>0</v>
      </c>
      <c r="AR16" s="154">
        <v>0</v>
      </c>
      <c r="AS16" s="154">
        <v>0</v>
      </c>
      <c r="AT16" s="154">
        <v>1</v>
      </c>
      <c r="AU16" s="154"/>
      <c r="AV16" s="154"/>
      <c r="AW16" s="154"/>
      <c r="AX16" s="154"/>
      <c r="AY16" s="154"/>
      <c r="AZ16" s="154"/>
      <c r="BA16" s="154"/>
      <c r="BB16" s="154"/>
      <c r="BC16" s="154"/>
      <c r="BD16" s="154"/>
      <c r="BE16" s="154"/>
      <c r="BF16" s="154"/>
      <c r="BG16" s="154"/>
      <c r="BH16" s="154"/>
      <c r="BI16" s="154"/>
      <c r="BJ16" s="154"/>
      <c r="BK16" s="154"/>
    </row>
    <row r="17" spans="1:63" s="19" customFormat="1" ht="13.15" x14ac:dyDescent="0.35">
      <c r="A17" s="50">
        <f>COUNTIF(Survey!H:H,DOE!$A18)</f>
        <v>0</v>
      </c>
      <c r="B17" s="92">
        <v>15</v>
      </c>
      <c r="C17" s="91">
        <f>SUM(SurveyResultAggregation!$D17:$BK17)</f>
        <v>8</v>
      </c>
      <c r="D17" s="155">
        <v>0</v>
      </c>
      <c r="E17" s="155">
        <v>0</v>
      </c>
      <c r="F17" s="155">
        <v>0</v>
      </c>
      <c r="G17" s="155">
        <v>0</v>
      </c>
      <c r="H17" s="155">
        <v>0</v>
      </c>
      <c r="I17" s="155">
        <v>1</v>
      </c>
      <c r="J17" s="155">
        <v>2</v>
      </c>
      <c r="K17" s="155">
        <v>0</v>
      </c>
      <c r="L17" s="155">
        <v>0</v>
      </c>
      <c r="M17" s="155">
        <v>0</v>
      </c>
      <c r="N17" s="155">
        <v>1</v>
      </c>
      <c r="O17" s="155">
        <v>0</v>
      </c>
      <c r="P17" s="155">
        <v>0</v>
      </c>
      <c r="Q17" s="155">
        <v>0</v>
      </c>
      <c r="R17" s="155">
        <v>0</v>
      </c>
      <c r="S17" s="155"/>
      <c r="T17" s="155"/>
      <c r="U17" s="155"/>
      <c r="V17" s="155">
        <v>0</v>
      </c>
      <c r="W17" s="155">
        <v>0</v>
      </c>
      <c r="X17" s="155"/>
      <c r="Y17" s="155">
        <v>0</v>
      </c>
      <c r="Z17" s="155">
        <v>0</v>
      </c>
      <c r="AA17" s="155">
        <v>0</v>
      </c>
      <c r="AB17" s="155">
        <v>0</v>
      </c>
      <c r="AC17" s="155">
        <v>0</v>
      </c>
      <c r="AD17" s="155">
        <v>0</v>
      </c>
      <c r="AE17" s="155">
        <v>1</v>
      </c>
      <c r="AF17" s="155">
        <v>0</v>
      </c>
      <c r="AG17" s="155">
        <v>0</v>
      </c>
      <c r="AH17" s="155">
        <v>0</v>
      </c>
      <c r="AI17" s="155">
        <v>0</v>
      </c>
      <c r="AJ17" s="155">
        <v>1</v>
      </c>
      <c r="AK17" s="155">
        <v>0</v>
      </c>
      <c r="AL17" s="155">
        <v>0</v>
      </c>
      <c r="AM17" s="155">
        <v>0</v>
      </c>
      <c r="AN17" s="155">
        <v>0</v>
      </c>
      <c r="AO17" s="155">
        <v>0</v>
      </c>
      <c r="AP17" s="155">
        <v>0</v>
      </c>
      <c r="AQ17" s="155">
        <v>2</v>
      </c>
      <c r="AR17" s="155">
        <v>0</v>
      </c>
      <c r="AS17" s="155">
        <v>0</v>
      </c>
      <c r="AT17" s="155">
        <v>0</v>
      </c>
      <c r="AU17" s="155"/>
      <c r="AV17" s="155"/>
      <c r="AW17" s="155"/>
      <c r="AX17" s="155"/>
      <c r="AY17" s="155"/>
      <c r="AZ17" s="155"/>
      <c r="BA17" s="155"/>
      <c r="BB17" s="155"/>
      <c r="BC17" s="155"/>
      <c r="BD17" s="155"/>
      <c r="BE17" s="155"/>
      <c r="BF17" s="155"/>
      <c r="BG17" s="155"/>
      <c r="BH17" s="155"/>
      <c r="BI17" s="155"/>
      <c r="BJ17" s="155"/>
      <c r="BK17" s="155"/>
    </row>
    <row r="18" spans="1:63" s="19" customFormat="1" ht="13.15" x14ac:dyDescent="0.35">
      <c r="A18" s="51">
        <f>COUNTIF(Survey!H:H,DOE!$A19)</f>
        <v>0</v>
      </c>
      <c r="B18" s="92">
        <v>16</v>
      </c>
      <c r="C18" s="93">
        <f>SUM(SurveyResultAggregation!$D18:$BK18)</f>
        <v>10</v>
      </c>
      <c r="D18" s="154">
        <v>1</v>
      </c>
      <c r="E18" s="154">
        <v>0</v>
      </c>
      <c r="F18" s="154">
        <v>0</v>
      </c>
      <c r="G18" s="154">
        <v>0</v>
      </c>
      <c r="H18" s="154">
        <v>0</v>
      </c>
      <c r="I18" s="154">
        <v>1</v>
      </c>
      <c r="J18" s="154">
        <v>0</v>
      </c>
      <c r="K18" s="154">
        <v>0</v>
      </c>
      <c r="L18" s="154">
        <v>0</v>
      </c>
      <c r="M18" s="154">
        <v>0</v>
      </c>
      <c r="N18" s="154">
        <v>0</v>
      </c>
      <c r="O18" s="154">
        <v>1</v>
      </c>
      <c r="P18" s="154">
        <v>0</v>
      </c>
      <c r="Q18" s="154">
        <v>0</v>
      </c>
      <c r="R18" s="154">
        <v>0</v>
      </c>
      <c r="S18" s="154"/>
      <c r="T18" s="154"/>
      <c r="U18" s="154"/>
      <c r="V18" s="154">
        <v>2</v>
      </c>
      <c r="W18" s="154">
        <v>0</v>
      </c>
      <c r="X18" s="154"/>
      <c r="Y18" s="154">
        <v>0</v>
      </c>
      <c r="Z18" s="154">
        <v>2</v>
      </c>
      <c r="AA18" s="154">
        <v>0</v>
      </c>
      <c r="AB18" s="154">
        <v>1</v>
      </c>
      <c r="AC18" s="154">
        <v>0</v>
      </c>
      <c r="AD18" s="154">
        <v>0</v>
      </c>
      <c r="AE18" s="154">
        <v>0</v>
      </c>
      <c r="AF18" s="154">
        <v>1</v>
      </c>
      <c r="AG18" s="154">
        <v>0</v>
      </c>
      <c r="AH18" s="154">
        <v>0</v>
      </c>
      <c r="AI18" s="154">
        <v>0</v>
      </c>
      <c r="AJ18" s="154">
        <v>0</v>
      </c>
      <c r="AK18" s="154">
        <v>0</v>
      </c>
      <c r="AL18" s="154">
        <v>0</v>
      </c>
      <c r="AM18" s="154">
        <v>1</v>
      </c>
      <c r="AN18" s="154">
        <v>0</v>
      </c>
      <c r="AO18" s="154">
        <v>0</v>
      </c>
      <c r="AP18" s="154">
        <v>0</v>
      </c>
      <c r="AQ18" s="154">
        <v>0</v>
      </c>
      <c r="AR18" s="154">
        <v>0</v>
      </c>
      <c r="AS18" s="154">
        <v>0</v>
      </c>
      <c r="AT18" s="154">
        <v>0</v>
      </c>
      <c r="AU18" s="154"/>
      <c r="AV18" s="154"/>
      <c r="AW18" s="154"/>
      <c r="AX18" s="154"/>
      <c r="AY18" s="154"/>
      <c r="AZ18" s="154"/>
      <c r="BA18" s="154"/>
      <c r="BB18" s="154"/>
      <c r="BC18" s="154"/>
      <c r="BD18" s="154"/>
      <c r="BE18" s="154"/>
      <c r="BF18" s="154"/>
      <c r="BG18" s="154"/>
      <c r="BH18" s="154"/>
      <c r="BI18" s="154"/>
      <c r="BJ18" s="154"/>
      <c r="BK18" s="154"/>
    </row>
    <row r="19" spans="1:63" s="19" customFormat="1" ht="13.15" x14ac:dyDescent="0.35">
      <c r="A19" s="50">
        <f>COUNTIF(Survey!H:H,DOE!$A20)</f>
        <v>0</v>
      </c>
      <c r="B19" s="92">
        <v>17</v>
      </c>
      <c r="C19" s="91">
        <f>SUM(SurveyResultAggregation!$D19:$BK19)</f>
        <v>9</v>
      </c>
      <c r="D19" s="155">
        <v>0</v>
      </c>
      <c r="E19" s="155">
        <v>0</v>
      </c>
      <c r="F19" s="155">
        <v>2</v>
      </c>
      <c r="G19" s="155">
        <v>0</v>
      </c>
      <c r="H19" s="155">
        <v>0</v>
      </c>
      <c r="I19" s="155">
        <v>0</v>
      </c>
      <c r="J19" s="155">
        <v>0</v>
      </c>
      <c r="K19" s="155">
        <v>1</v>
      </c>
      <c r="L19" s="155">
        <v>0</v>
      </c>
      <c r="M19" s="155">
        <v>0</v>
      </c>
      <c r="N19" s="155">
        <v>1</v>
      </c>
      <c r="O19" s="155">
        <v>0</v>
      </c>
      <c r="P19" s="155">
        <v>1</v>
      </c>
      <c r="Q19" s="155">
        <v>0</v>
      </c>
      <c r="R19" s="155">
        <v>0</v>
      </c>
      <c r="S19" s="155"/>
      <c r="T19" s="155"/>
      <c r="U19" s="155"/>
      <c r="V19" s="155">
        <v>1</v>
      </c>
      <c r="W19" s="155">
        <v>0</v>
      </c>
      <c r="X19" s="155"/>
      <c r="Y19" s="155">
        <v>0</v>
      </c>
      <c r="Z19" s="155">
        <v>0</v>
      </c>
      <c r="AA19" s="155">
        <v>0</v>
      </c>
      <c r="AB19" s="155">
        <v>0</v>
      </c>
      <c r="AC19" s="155">
        <v>0</v>
      </c>
      <c r="AD19" s="155">
        <v>0</v>
      </c>
      <c r="AE19" s="155">
        <v>0</v>
      </c>
      <c r="AF19" s="155">
        <v>0</v>
      </c>
      <c r="AG19" s="155">
        <v>1</v>
      </c>
      <c r="AH19" s="155">
        <v>0</v>
      </c>
      <c r="AI19" s="155">
        <v>0</v>
      </c>
      <c r="AJ19" s="155">
        <v>1</v>
      </c>
      <c r="AK19" s="155">
        <v>0</v>
      </c>
      <c r="AL19" s="155">
        <v>1</v>
      </c>
      <c r="AM19" s="155">
        <v>0</v>
      </c>
      <c r="AN19" s="155">
        <v>0</v>
      </c>
      <c r="AO19" s="155">
        <v>0</v>
      </c>
      <c r="AP19" s="155">
        <v>0</v>
      </c>
      <c r="AQ19" s="155">
        <v>0</v>
      </c>
      <c r="AR19" s="155">
        <v>0</v>
      </c>
      <c r="AS19" s="155">
        <v>0</v>
      </c>
      <c r="AT19" s="155">
        <v>0</v>
      </c>
      <c r="AU19" s="155"/>
      <c r="AV19" s="155"/>
      <c r="AW19" s="155"/>
      <c r="AX19" s="155"/>
      <c r="AY19" s="155"/>
      <c r="AZ19" s="155"/>
      <c r="BA19" s="155"/>
      <c r="BB19" s="155"/>
      <c r="BC19" s="155"/>
      <c r="BD19" s="155"/>
      <c r="BE19" s="155"/>
      <c r="BF19" s="155"/>
      <c r="BG19" s="155"/>
      <c r="BH19" s="155"/>
      <c r="BI19" s="155"/>
      <c r="BJ19" s="155"/>
      <c r="BK19" s="155"/>
    </row>
    <row r="20" spans="1:63" s="19" customFormat="1" ht="13.15" x14ac:dyDescent="0.35">
      <c r="A20" s="51">
        <f>COUNTIF(Survey!H:H,DOE!$A21)</f>
        <v>0</v>
      </c>
      <c r="B20" s="92">
        <v>18</v>
      </c>
      <c r="C20" s="93">
        <f>SUM(SurveyResultAggregation!$D20:$BK20)</f>
        <v>5</v>
      </c>
      <c r="D20" s="154">
        <v>0</v>
      </c>
      <c r="E20" s="154">
        <v>0</v>
      </c>
      <c r="F20" s="154">
        <v>0</v>
      </c>
      <c r="G20" s="154">
        <v>0</v>
      </c>
      <c r="H20" s="154">
        <v>0</v>
      </c>
      <c r="I20" s="154">
        <v>0</v>
      </c>
      <c r="J20" s="154">
        <v>0</v>
      </c>
      <c r="K20" s="154">
        <v>0</v>
      </c>
      <c r="L20" s="154">
        <v>0</v>
      </c>
      <c r="M20" s="154">
        <v>0</v>
      </c>
      <c r="N20" s="154">
        <v>0</v>
      </c>
      <c r="O20" s="154">
        <v>0</v>
      </c>
      <c r="P20" s="154">
        <v>0</v>
      </c>
      <c r="Q20" s="154">
        <v>0</v>
      </c>
      <c r="R20" s="154">
        <v>0</v>
      </c>
      <c r="S20" s="154"/>
      <c r="T20" s="154"/>
      <c r="U20" s="154"/>
      <c r="V20" s="154">
        <v>0</v>
      </c>
      <c r="W20" s="154">
        <v>1</v>
      </c>
      <c r="X20" s="154"/>
      <c r="Y20" s="154">
        <v>0</v>
      </c>
      <c r="Z20" s="154">
        <v>0</v>
      </c>
      <c r="AA20" s="154">
        <v>0</v>
      </c>
      <c r="AB20" s="154">
        <v>0</v>
      </c>
      <c r="AC20" s="154">
        <v>0</v>
      </c>
      <c r="AD20" s="154">
        <v>0</v>
      </c>
      <c r="AE20" s="154">
        <v>0</v>
      </c>
      <c r="AF20" s="154">
        <v>0</v>
      </c>
      <c r="AG20" s="154">
        <v>0</v>
      </c>
      <c r="AH20" s="154">
        <v>0</v>
      </c>
      <c r="AI20" s="154">
        <v>0</v>
      </c>
      <c r="AJ20" s="154">
        <v>0</v>
      </c>
      <c r="AK20" s="154">
        <v>1</v>
      </c>
      <c r="AL20" s="154">
        <v>0</v>
      </c>
      <c r="AM20" s="154">
        <v>0</v>
      </c>
      <c r="AN20" s="154">
        <v>0</v>
      </c>
      <c r="AO20" s="154">
        <v>2</v>
      </c>
      <c r="AP20" s="154">
        <v>0</v>
      </c>
      <c r="AQ20" s="154">
        <v>0</v>
      </c>
      <c r="AR20" s="154">
        <v>1</v>
      </c>
      <c r="AS20" s="154">
        <v>0</v>
      </c>
      <c r="AT20" s="154">
        <v>0</v>
      </c>
      <c r="AU20" s="154"/>
      <c r="AV20" s="154"/>
      <c r="AW20" s="154"/>
      <c r="AX20" s="154"/>
      <c r="AY20" s="154"/>
      <c r="AZ20" s="154"/>
      <c r="BA20" s="154"/>
      <c r="BB20" s="154"/>
      <c r="BC20" s="154"/>
      <c r="BD20" s="154"/>
      <c r="BE20" s="154"/>
      <c r="BF20" s="154"/>
      <c r="BG20" s="154"/>
      <c r="BH20" s="154"/>
      <c r="BI20" s="154"/>
      <c r="BJ20" s="154"/>
      <c r="BK20" s="154"/>
    </row>
    <row r="21" spans="1:63" s="19" customFormat="1" ht="13.15" x14ac:dyDescent="0.35">
      <c r="A21" s="50">
        <f>COUNTIF(Survey!H:H,DOE!$A22)</f>
        <v>2</v>
      </c>
      <c r="B21" s="92">
        <v>19</v>
      </c>
      <c r="C21" s="91">
        <f>SUM(SurveyResultAggregation!$D21:$BK21)</f>
        <v>32</v>
      </c>
      <c r="D21" s="155">
        <v>0</v>
      </c>
      <c r="E21" s="155">
        <v>1</v>
      </c>
      <c r="F21" s="155">
        <v>1</v>
      </c>
      <c r="G21" s="155">
        <v>1</v>
      </c>
      <c r="H21" s="155">
        <v>0</v>
      </c>
      <c r="I21" s="155">
        <v>0</v>
      </c>
      <c r="J21" s="155">
        <v>0</v>
      </c>
      <c r="K21" s="155">
        <v>1</v>
      </c>
      <c r="L21" s="155">
        <v>1</v>
      </c>
      <c r="M21" s="155">
        <v>0</v>
      </c>
      <c r="N21" s="155">
        <v>0</v>
      </c>
      <c r="O21" s="155">
        <v>3</v>
      </c>
      <c r="P21" s="155">
        <v>1</v>
      </c>
      <c r="Q21" s="155">
        <v>2</v>
      </c>
      <c r="R21" s="155">
        <v>1</v>
      </c>
      <c r="S21" s="155"/>
      <c r="T21" s="155"/>
      <c r="U21" s="155"/>
      <c r="V21" s="155">
        <v>0</v>
      </c>
      <c r="W21" s="155">
        <v>0</v>
      </c>
      <c r="X21" s="155"/>
      <c r="Y21" s="155">
        <v>0</v>
      </c>
      <c r="Z21" s="155">
        <v>2</v>
      </c>
      <c r="AA21" s="155">
        <v>1</v>
      </c>
      <c r="AB21" s="155">
        <v>0</v>
      </c>
      <c r="AC21" s="155">
        <v>1</v>
      </c>
      <c r="AD21" s="155">
        <v>1</v>
      </c>
      <c r="AE21" s="155">
        <v>3</v>
      </c>
      <c r="AF21" s="155">
        <v>1</v>
      </c>
      <c r="AG21" s="155">
        <v>0</v>
      </c>
      <c r="AH21" s="155">
        <v>3</v>
      </c>
      <c r="AI21" s="155">
        <v>0</v>
      </c>
      <c r="AJ21" s="155">
        <v>0</v>
      </c>
      <c r="AK21" s="155">
        <v>2</v>
      </c>
      <c r="AL21" s="155">
        <v>1</v>
      </c>
      <c r="AM21" s="155">
        <v>1</v>
      </c>
      <c r="AN21" s="155">
        <v>2</v>
      </c>
      <c r="AO21" s="155">
        <v>1</v>
      </c>
      <c r="AP21" s="155">
        <v>0</v>
      </c>
      <c r="AQ21" s="155">
        <v>0</v>
      </c>
      <c r="AR21" s="155">
        <v>1</v>
      </c>
      <c r="AS21" s="155">
        <v>0</v>
      </c>
      <c r="AT21" s="155">
        <v>0</v>
      </c>
      <c r="AU21" s="155"/>
      <c r="AV21" s="155"/>
      <c r="AW21" s="155"/>
      <c r="AX21" s="155"/>
      <c r="AY21" s="155"/>
      <c r="AZ21" s="155"/>
      <c r="BA21" s="155"/>
      <c r="BB21" s="155"/>
      <c r="BC21" s="155"/>
      <c r="BD21" s="155"/>
      <c r="BE21" s="155"/>
      <c r="BF21" s="155"/>
      <c r="BG21" s="155"/>
      <c r="BH21" s="155"/>
      <c r="BI21" s="155"/>
      <c r="BJ21" s="155"/>
      <c r="BK21" s="155"/>
    </row>
    <row r="22" spans="1:63" s="19" customFormat="1" ht="13.15" x14ac:dyDescent="0.35">
      <c r="A22" s="51">
        <f>COUNTIF(Survey!H:H,DOE!$A23)</f>
        <v>1</v>
      </c>
      <c r="B22" s="92">
        <v>20</v>
      </c>
      <c r="C22" s="93">
        <f>SUM(SurveyResultAggregation!$D22:$BK22)</f>
        <v>14</v>
      </c>
      <c r="D22" s="154">
        <v>0</v>
      </c>
      <c r="E22" s="154">
        <v>0</v>
      </c>
      <c r="F22" s="154">
        <v>0</v>
      </c>
      <c r="G22" s="154">
        <v>1</v>
      </c>
      <c r="H22" s="154">
        <v>1</v>
      </c>
      <c r="I22" s="154">
        <v>1</v>
      </c>
      <c r="J22" s="154">
        <v>2</v>
      </c>
      <c r="K22" s="154">
        <v>0</v>
      </c>
      <c r="L22" s="154">
        <v>1</v>
      </c>
      <c r="M22" s="154">
        <v>0</v>
      </c>
      <c r="N22" s="154">
        <v>1</v>
      </c>
      <c r="O22" s="154">
        <v>0</v>
      </c>
      <c r="P22" s="154">
        <v>0</v>
      </c>
      <c r="Q22" s="154">
        <v>1</v>
      </c>
      <c r="R22" s="154">
        <v>1</v>
      </c>
      <c r="S22" s="154"/>
      <c r="T22" s="154"/>
      <c r="U22" s="154"/>
      <c r="V22" s="154">
        <v>1</v>
      </c>
      <c r="W22" s="154">
        <v>0</v>
      </c>
      <c r="X22" s="154"/>
      <c r="Y22" s="154">
        <v>0</v>
      </c>
      <c r="Z22" s="154">
        <v>1</v>
      </c>
      <c r="AA22" s="154">
        <v>0</v>
      </c>
      <c r="AB22" s="154">
        <v>0</v>
      </c>
      <c r="AC22" s="154">
        <v>0</v>
      </c>
      <c r="AD22" s="154">
        <v>0</v>
      </c>
      <c r="AE22" s="154">
        <v>0</v>
      </c>
      <c r="AF22" s="154">
        <v>0</v>
      </c>
      <c r="AG22" s="154">
        <v>0</v>
      </c>
      <c r="AH22" s="154">
        <v>0</v>
      </c>
      <c r="AI22" s="154">
        <v>0</v>
      </c>
      <c r="AJ22" s="154">
        <v>0</v>
      </c>
      <c r="AK22" s="154">
        <v>0</v>
      </c>
      <c r="AL22" s="154">
        <v>1</v>
      </c>
      <c r="AM22" s="154">
        <v>0</v>
      </c>
      <c r="AN22" s="154">
        <v>0</v>
      </c>
      <c r="AO22" s="154">
        <v>1</v>
      </c>
      <c r="AP22" s="154">
        <v>1</v>
      </c>
      <c r="AQ22" s="154">
        <v>0</v>
      </c>
      <c r="AR22" s="154">
        <v>0</v>
      </c>
      <c r="AS22" s="154">
        <v>0</v>
      </c>
      <c r="AT22" s="154">
        <v>0</v>
      </c>
      <c r="AU22" s="154"/>
      <c r="AV22" s="154"/>
      <c r="AW22" s="154"/>
      <c r="AX22" s="154"/>
      <c r="AY22" s="154"/>
      <c r="AZ22" s="154"/>
      <c r="BA22" s="154"/>
      <c r="BB22" s="154"/>
      <c r="BC22" s="154"/>
      <c r="BD22" s="154"/>
      <c r="BE22" s="154"/>
      <c r="BF22" s="154"/>
      <c r="BG22" s="154"/>
      <c r="BH22" s="154"/>
      <c r="BI22" s="154"/>
      <c r="BJ22" s="154"/>
      <c r="BK22" s="154"/>
    </row>
    <row r="23" spans="1:63" s="19" customFormat="1" ht="13.15" x14ac:dyDescent="0.35">
      <c r="A23" s="50">
        <f>COUNTIF(Survey!H:H,DOE!$A24)</f>
        <v>1</v>
      </c>
      <c r="B23" s="92">
        <v>21</v>
      </c>
      <c r="C23" s="91">
        <f>SUM(SurveyResultAggregation!$D23:$BK23)</f>
        <v>16</v>
      </c>
      <c r="D23" s="155">
        <v>0</v>
      </c>
      <c r="E23" s="155">
        <v>1</v>
      </c>
      <c r="F23" s="155">
        <v>1</v>
      </c>
      <c r="G23" s="155">
        <v>0</v>
      </c>
      <c r="H23" s="155">
        <v>0</v>
      </c>
      <c r="I23" s="155">
        <v>0</v>
      </c>
      <c r="J23" s="155">
        <v>0</v>
      </c>
      <c r="K23" s="155">
        <v>1</v>
      </c>
      <c r="L23" s="155">
        <v>1</v>
      </c>
      <c r="M23" s="155">
        <v>0</v>
      </c>
      <c r="N23" s="155">
        <v>1</v>
      </c>
      <c r="O23" s="155">
        <v>0</v>
      </c>
      <c r="P23" s="155">
        <v>1</v>
      </c>
      <c r="Q23" s="155">
        <v>1</v>
      </c>
      <c r="R23" s="155">
        <v>2</v>
      </c>
      <c r="S23" s="155"/>
      <c r="T23" s="155"/>
      <c r="U23" s="155"/>
      <c r="V23" s="155">
        <v>1</v>
      </c>
      <c r="W23" s="155">
        <v>1</v>
      </c>
      <c r="X23" s="155"/>
      <c r="Y23" s="155">
        <v>0</v>
      </c>
      <c r="Z23" s="155">
        <v>0</v>
      </c>
      <c r="AA23" s="155">
        <v>0</v>
      </c>
      <c r="AB23" s="155">
        <v>0</v>
      </c>
      <c r="AC23" s="155">
        <v>1</v>
      </c>
      <c r="AD23" s="155">
        <v>0</v>
      </c>
      <c r="AE23" s="155">
        <v>0</v>
      </c>
      <c r="AF23" s="155">
        <v>1</v>
      </c>
      <c r="AG23" s="155">
        <v>1</v>
      </c>
      <c r="AH23" s="155">
        <v>0</v>
      </c>
      <c r="AI23" s="155">
        <v>0</v>
      </c>
      <c r="AJ23" s="155">
        <v>0</v>
      </c>
      <c r="AK23" s="155">
        <v>0</v>
      </c>
      <c r="AL23" s="155">
        <v>2</v>
      </c>
      <c r="AM23" s="155">
        <v>0</v>
      </c>
      <c r="AN23" s="155">
        <v>0</v>
      </c>
      <c r="AO23" s="155">
        <v>0</v>
      </c>
      <c r="AP23" s="155">
        <v>0</v>
      </c>
      <c r="AQ23" s="155">
        <v>0</v>
      </c>
      <c r="AR23" s="155">
        <v>0</v>
      </c>
      <c r="AS23" s="155">
        <v>0</v>
      </c>
      <c r="AT23" s="155">
        <v>0</v>
      </c>
      <c r="AU23" s="155"/>
      <c r="AV23" s="155"/>
      <c r="AW23" s="155"/>
      <c r="AX23" s="155"/>
      <c r="AY23" s="155"/>
      <c r="AZ23" s="155"/>
      <c r="BA23" s="155"/>
      <c r="BB23" s="155"/>
      <c r="BC23" s="155"/>
      <c r="BD23" s="155"/>
      <c r="BE23" s="155"/>
      <c r="BF23" s="155"/>
      <c r="BG23" s="155"/>
      <c r="BH23" s="155"/>
      <c r="BI23" s="155"/>
      <c r="BJ23" s="155"/>
      <c r="BK23" s="155"/>
    </row>
    <row r="24" spans="1:63" s="19" customFormat="1" ht="13.15" x14ac:dyDescent="0.35">
      <c r="A24" s="51">
        <f>COUNTIF(Survey!H:H,DOE!$A25)</f>
        <v>0</v>
      </c>
      <c r="B24" s="92">
        <v>22</v>
      </c>
      <c r="C24" s="93">
        <f>SUM(SurveyResultAggregation!$D24:$BK24)</f>
        <v>27</v>
      </c>
      <c r="D24" s="154">
        <v>0</v>
      </c>
      <c r="E24" s="154">
        <v>1</v>
      </c>
      <c r="F24" s="154">
        <v>2</v>
      </c>
      <c r="G24" s="154">
        <v>1</v>
      </c>
      <c r="H24" s="154">
        <v>0</v>
      </c>
      <c r="I24" s="154">
        <v>0</v>
      </c>
      <c r="J24" s="154">
        <v>0</v>
      </c>
      <c r="K24" s="154">
        <v>1</v>
      </c>
      <c r="L24" s="154">
        <v>1</v>
      </c>
      <c r="M24" s="154">
        <v>1</v>
      </c>
      <c r="N24" s="154">
        <v>1</v>
      </c>
      <c r="O24" s="154">
        <v>1</v>
      </c>
      <c r="P24" s="154">
        <v>2</v>
      </c>
      <c r="Q24" s="154">
        <v>0</v>
      </c>
      <c r="R24" s="154">
        <v>1</v>
      </c>
      <c r="S24" s="154"/>
      <c r="T24" s="154"/>
      <c r="U24" s="154"/>
      <c r="V24" s="154">
        <v>0</v>
      </c>
      <c r="W24" s="154">
        <v>0</v>
      </c>
      <c r="X24" s="154"/>
      <c r="Y24" s="154">
        <v>0</v>
      </c>
      <c r="Z24" s="154">
        <v>2</v>
      </c>
      <c r="AA24" s="154">
        <v>1</v>
      </c>
      <c r="AB24" s="154">
        <v>1</v>
      </c>
      <c r="AC24" s="154">
        <v>0</v>
      </c>
      <c r="AD24" s="154">
        <v>0</v>
      </c>
      <c r="AE24" s="154">
        <v>0</v>
      </c>
      <c r="AF24" s="154">
        <v>0</v>
      </c>
      <c r="AG24" s="154">
        <v>0</v>
      </c>
      <c r="AH24" s="154">
        <v>2</v>
      </c>
      <c r="AI24" s="154">
        <v>1</v>
      </c>
      <c r="AJ24" s="154">
        <v>1</v>
      </c>
      <c r="AK24" s="154">
        <v>2</v>
      </c>
      <c r="AL24" s="154">
        <v>0</v>
      </c>
      <c r="AM24" s="154">
        <v>0</v>
      </c>
      <c r="AN24" s="154">
        <v>0</v>
      </c>
      <c r="AO24" s="154">
        <v>0</v>
      </c>
      <c r="AP24" s="154">
        <v>1</v>
      </c>
      <c r="AQ24" s="154">
        <v>1</v>
      </c>
      <c r="AR24" s="154">
        <v>0</v>
      </c>
      <c r="AS24" s="154">
        <v>1</v>
      </c>
      <c r="AT24" s="154">
        <v>2</v>
      </c>
      <c r="AU24" s="154"/>
      <c r="AV24" s="154"/>
      <c r="AW24" s="154"/>
      <c r="AX24" s="154"/>
      <c r="AY24" s="154"/>
      <c r="AZ24" s="154"/>
      <c r="BA24" s="154"/>
      <c r="BB24" s="154"/>
      <c r="BC24" s="154"/>
      <c r="BD24" s="154"/>
      <c r="BE24" s="154"/>
      <c r="BF24" s="154"/>
      <c r="BG24" s="154"/>
      <c r="BH24" s="154"/>
      <c r="BI24" s="154"/>
      <c r="BJ24" s="154"/>
      <c r="BK24" s="154"/>
    </row>
    <row r="25" spans="1:63" s="19" customFormat="1" ht="13.15" x14ac:dyDescent="0.35">
      <c r="A25" s="50">
        <f>COUNTIF(Survey!H:H,DOE!$A26)</f>
        <v>2</v>
      </c>
      <c r="B25" s="92">
        <v>23</v>
      </c>
      <c r="C25" s="91">
        <f>SUM(SurveyResultAggregation!$D25:$BK25)</f>
        <v>16</v>
      </c>
      <c r="D25" s="155">
        <v>0</v>
      </c>
      <c r="E25" s="155">
        <v>0</v>
      </c>
      <c r="F25" s="155">
        <v>0</v>
      </c>
      <c r="G25" s="155">
        <v>1</v>
      </c>
      <c r="H25" s="155">
        <v>0</v>
      </c>
      <c r="I25" s="155">
        <v>0</v>
      </c>
      <c r="J25" s="155">
        <v>0</v>
      </c>
      <c r="K25" s="155">
        <v>0</v>
      </c>
      <c r="L25" s="155">
        <v>1</v>
      </c>
      <c r="M25" s="155">
        <v>0</v>
      </c>
      <c r="N25" s="155">
        <v>1</v>
      </c>
      <c r="O25" s="155">
        <v>0</v>
      </c>
      <c r="P25" s="155">
        <v>1</v>
      </c>
      <c r="Q25" s="155">
        <v>2</v>
      </c>
      <c r="R25" s="155">
        <v>0</v>
      </c>
      <c r="S25" s="155"/>
      <c r="T25" s="155"/>
      <c r="U25" s="155"/>
      <c r="V25" s="155">
        <v>0</v>
      </c>
      <c r="W25" s="155">
        <v>1</v>
      </c>
      <c r="X25" s="155"/>
      <c r="Y25" s="155">
        <v>0</v>
      </c>
      <c r="Z25" s="155">
        <v>0</v>
      </c>
      <c r="AA25" s="155">
        <v>1</v>
      </c>
      <c r="AB25" s="155">
        <v>0</v>
      </c>
      <c r="AC25" s="155">
        <v>1</v>
      </c>
      <c r="AD25" s="155">
        <v>1</v>
      </c>
      <c r="AE25" s="155">
        <v>1</v>
      </c>
      <c r="AF25" s="155">
        <v>0</v>
      </c>
      <c r="AG25" s="155">
        <v>0</v>
      </c>
      <c r="AH25" s="155">
        <v>1</v>
      </c>
      <c r="AI25" s="155">
        <v>1</v>
      </c>
      <c r="AJ25" s="155">
        <v>1</v>
      </c>
      <c r="AK25" s="155">
        <v>0</v>
      </c>
      <c r="AL25" s="155">
        <v>0</v>
      </c>
      <c r="AM25" s="155">
        <v>1</v>
      </c>
      <c r="AN25" s="155">
        <v>1</v>
      </c>
      <c r="AO25" s="155">
        <v>0</v>
      </c>
      <c r="AP25" s="155">
        <v>0</v>
      </c>
      <c r="AQ25" s="155">
        <v>0</v>
      </c>
      <c r="AR25" s="155">
        <v>0</v>
      </c>
      <c r="AS25" s="155">
        <v>0</v>
      </c>
      <c r="AT25" s="155">
        <v>0</v>
      </c>
      <c r="AU25" s="155"/>
      <c r="AV25" s="155"/>
      <c r="AW25" s="155"/>
      <c r="AX25" s="155"/>
      <c r="AY25" s="155"/>
      <c r="AZ25" s="155"/>
      <c r="BA25" s="155"/>
      <c r="BB25" s="155"/>
      <c r="BC25" s="155"/>
      <c r="BD25" s="155"/>
      <c r="BE25" s="155"/>
      <c r="BF25" s="155"/>
      <c r="BG25" s="155"/>
      <c r="BH25" s="155"/>
      <c r="BI25" s="155"/>
      <c r="BJ25" s="155"/>
      <c r="BK25" s="155"/>
    </row>
    <row r="26" spans="1:63" s="19" customFormat="1" ht="13.15" x14ac:dyDescent="0.35">
      <c r="A26" s="51">
        <f>COUNTIF(Survey!H:H,DOE!$A27)</f>
        <v>0</v>
      </c>
      <c r="B26" s="92">
        <v>24</v>
      </c>
      <c r="C26" s="93">
        <f>SUM(SurveyResultAggregation!$D26:$BK26)</f>
        <v>16</v>
      </c>
      <c r="D26" s="154">
        <v>0</v>
      </c>
      <c r="E26" s="154">
        <v>1</v>
      </c>
      <c r="F26" s="154">
        <v>0</v>
      </c>
      <c r="G26" s="154">
        <v>0</v>
      </c>
      <c r="H26" s="154">
        <v>0</v>
      </c>
      <c r="I26" s="154">
        <v>0</v>
      </c>
      <c r="J26" s="154">
        <v>2</v>
      </c>
      <c r="K26" s="154">
        <v>0</v>
      </c>
      <c r="L26" s="154">
        <v>1</v>
      </c>
      <c r="M26" s="154">
        <v>0</v>
      </c>
      <c r="N26" s="154">
        <v>0</v>
      </c>
      <c r="O26" s="154">
        <v>0</v>
      </c>
      <c r="P26" s="154">
        <v>0</v>
      </c>
      <c r="Q26" s="154">
        <v>0</v>
      </c>
      <c r="R26" s="154">
        <v>1</v>
      </c>
      <c r="S26" s="154"/>
      <c r="T26" s="154"/>
      <c r="U26" s="154"/>
      <c r="V26" s="154">
        <v>0</v>
      </c>
      <c r="W26" s="154">
        <v>0</v>
      </c>
      <c r="X26" s="154"/>
      <c r="Y26" s="154">
        <v>0</v>
      </c>
      <c r="Z26" s="154">
        <v>0</v>
      </c>
      <c r="AA26" s="154">
        <v>1</v>
      </c>
      <c r="AB26" s="154">
        <v>2</v>
      </c>
      <c r="AC26" s="154">
        <v>0</v>
      </c>
      <c r="AD26" s="154">
        <v>0</v>
      </c>
      <c r="AE26" s="154">
        <v>1</v>
      </c>
      <c r="AF26" s="154">
        <v>0</v>
      </c>
      <c r="AG26" s="154">
        <v>1</v>
      </c>
      <c r="AH26" s="154">
        <v>1</v>
      </c>
      <c r="AI26" s="154">
        <v>2</v>
      </c>
      <c r="AJ26" s="154">
        <v>0</v>
      </c>
      <c r="AK26" s="154">
        <v>0</v>
      </c>
      <c r="AL26" s="154">
        <v>0</v>
      </c>
      <c r="AM26" s="154">
        <v>0</v>
      </c>
      <c r="AN26" s="154">
        <v>0</v>
      </c>
      <c r="AO26" s="154">
        <v>1</v>
      </c>
      <c r="AP26" s="154">
        <v>0</v>
      </c>
      <c r="AQ26" s="154">
        <v>0</v>
      </c>
      <c r="AR26" s="154">
        <v>1</v>
      </c>
      <c r="AS26" s="154">
        <v>1</v>
      </c>
      <c r="AT26" s="154">
        <v>0</v>
      </c>
      <c r="AU26" s="154"/>
      <c r="AV26" s="154"/>
      <c r="AW26" s="154"/>
      <c r="AX26" s="154"/>
      <c r="AY26" s="154"/>
      <c r="AZ26" s="154"/>
      <c r="BA26" s="154"/>
      <c r="BB26" s="154"/>
      <c r="BC26" s="154"/>
      <c r="BD26" s="154"/>
      <c r="BE26" s="154"/>
      <c r="BF26" s="154"/>
      <c r="BG26" s="154"/>
      <c r="BH26" s="154"/>
      <c r="BI26" s="154"/>
      <c r="BJ26" s="154"/>
      <c r="BK26" s="154"/>
    </row>
    <row r="27" spans="1:63" s="19" customFormat="1" ht="13.15" x14ac:dyDescent="0.35">
      <c r="A27" s="50">
        <f>COUNTIF(Survey!H:H,DOE!$A28)</f>
        <v>0</v>
      </c>
      <c r="B27" s="92">
        <v>25</v>
      </c>
      <c r="C27" s="91">
        <f>SUM(SurveyResultAggregation!$D27:$BK27)</f>
        <v>12</v>
      </c>
      <c r="D27" s="155">
        <v>1</v>
      </c>
      <c r="E27" s="155">
        <v>1</v>
      </c>
      <c r="F27" s="155">
        <v>0</v>
      </c>
      <c r="G27" s="155">
        <v>0</v>
      </c>
      <c r="H27" s="155">
        <v>0</v>
      </c>
      <c r="I27" s="155">
        <v>0</v>
      </c>
      <c r="J27" s="155">
        <v>0</v>
      </c>
      <c r="K27" s="155">
        <v>0</v>
      </c>
      <c r="L27" s="155">
        <v>0</v>
      </c>
      <c r="M27" s="155">
        <v>0</v>
      </c>
      <c r="N27" s="155">
        <v>0</v>
      </c>
      <c r="O27" s="155">
        <v>0</v>
      </c>
      <c r="P27" s="155">
        <v>0</v>
      </c>
      <c r="Q27" s="155">
        <v>0</v>
      </c>
      <c r="R27" s="155">
        <v>0</v>
      </c>
      <c r="S27" s="155"/>
      <c r="T27" s="155"/>
      <c r="U27" s="155"/>
      <c r="V27" s="155">
        <v>0</v>
      </c>
      <c r="W27" s="155">
        <v>0</v>
      </c>
      <c r="X27" s="155"/>
      <c r="Y27" s="155">
        <v>0</v>
      </c>
      <c r="Z27" s="155">
        <v>1</v>
      </c>
      <c r="AA27" s="155">
        <v>0</v>
      </c>
      <c r="AB27" s="155">
        <v>1</v>
      </c>
      <c r="AC27" s="155">
        <v>0</v>
      </c>
      <c r="AD27" s="155">
        <v>0</v>
      </c>
      <c r="AE27" s="155">
        <v>0</v>
      </c>
      <c r="AF27" s="155">
        <v>1</v>
      </c>
      <c r="AG27" s="155">
        <v>1</v>
      </c>
      <c r="AH27" s="155">
        <v>0</v>
      </c>
      <c r="AI27" s="155">
        <v>1</v>
      </c>
      <c r="AJ27" s="155">
        <v>0</v>
      </c>
      <c r="AK27" s="155">
        <v>0</v>
      </c>
      <c r="AL27" s="155">
        <v>0</v>
      </c>
      <c r="AM27" s="155">
        <v>1</v>
      </c>
      <c r="AN27" s="155">
        <v>0</v>
      </c>
      <c r="AO27" s="155">
        <v>0</v>
      </c>
      <c r="AP27" s="155">
        <v>3</v>
      </c>
      <c r="AQ27" s="155">
        <v>0</v>
      </c>
      <c r="AR27" s="155">
        <v>1</v>
      </c>
      <c r="AS27" s="155">
        <v>0</v>
      </c>
      <c r="AT27" s="155">
        <v>0</v>
      </c>
      <c r="AU27" s="155"/>
      <c r="AV27" s="155"/>
      <c r="AW27" s="155"/>
      <c r="AX27" s="155"/>
      <c r="AY27" s="155"/>
      <c r="AZ27" s="155"/>
      <c r="BA27" s="155"/>
      <c r="BB27" s="155"/>
      <c r="BC27" s="155"/>
      <c r="BD27" s="155"/>
      <c r="BE27" s="155"/>
      <c r="BF27" s="155"/>
      <c r="BG27" s="155"/>
      <c r="BH27" s="155"/>
      <c r="BI27" s="155"/>
      <c r="BJ27" s="155"/>
      <c r="BK27" s="155"/>
    </row>
    <row r="28" spans="1:63" s="19" customFormat="1" ht="13.15" x14ac:dyDescent="0.35">
      <c r="A28" s="51">
        <f>COUNTIF(Survey!H:H,DOE!$A29)</f>
        <v>0</v>
      </c>
      <c r="B28" s="92">
        <v>26</v>
      </c>
      <c r="C28" s="93">
        <f>SUM(SurveyResultAggregation!$D28:$BK28)</f>
        <v>9</v>
      </c>
      <c r="D28" s="154">
        <v>0</v>
      </c>
      <c r="E28" s="154">
        <v>0</v>
      </c>
      <c r="F28" s="154">
        <v>0</v>
      </c>
      <c r="G28" s="154">
        <v>0</v>
      </c>
      <c r="H28" s="154">
        <v>1</v>
      </c>
      <c r="I28" s="154">
        <v>0</v>
      </c>
      <c r="J28" s="154">
        <v>0</v>
      </c>
      <c r="K28" s="154">
        <v>1</v>
      </c>
      <c r="L28" s="154">
        <v>0</v>
      </c>
      <c r="M28" s="154">
        <v>0</v>
      </c>
      <c r="N28" s="154">
        <v>0</v>
      </c>
      <c r="O28" s="154">
        <v>0</v>
      </c>
      <c r="P28" s="154">
        <v>0</v>
      </c>
      <c r="Q28" s="154">
        <v>0</v>
      </c>
      <c r="R28" s="154">
        <v>1</v>
      </c>
      <c r="S28" s="154"/>
      <c r="T28" s="154"/>
      <c r="U28" s="154"/>
      <c r="V28" s="154">
        <v>0</v>
      </c>
      <c r="W28" s="154">
        <v>1</v>
      </c>
      <c r="X28" s="154"/>
      <c r="Y28" s="154">
        <v>0</v>
      </c>
      <c r="Z28" s="154">
        <v>0</v>
      </c>
      <c r="AA28" s="154">
        <v>0</v>
      </c>
      <c r="AB28" s="154">
        <v>1</v>
      </c>
      <c r="AC28" s="154">
        <v>0</v>
      </c>
      <c r="AD28" s="154">
        <v>0</v>
      </c>
      <c r="AE28" s="154">
        <v>0</v>
      </c>
      <c r="AF28" s="154">
        <v>1</v>
      </c>
      <c r="AG28" s="154">
        <v>0</v>
      </c>
      <c r="AH28" s="154">
        <v>1</v>
      </c>
      <c r="AI28" s="154">
        <v>0</v>
      </c>
      <c r="AJ28" s="154">
        <v>0</v>
      </c>
      <c r="AK28" s="154">
        <v>1</v>
      </c>
      <c r="AL28" s="154">
        <v>0</v>
      </c>
      <c r="AM28" s="154">
        <v>0</v>
      </c>
      <c r="AN28" s="154">
        <v>0</v>
      </c>
      <c r="AO28" s="154">
        <v>0</v>
      </c>
      <c r="AP28" s="154">
        <v>0</v>
      </c>
      <c r="AQ28" s="154">
        <v>0</v>
      </c>
      <c r="AR28" s="154">
        <v>0</v>
      </c>
      <c r="AS28" s="154">
        <v>0</v>
      </c>
      <c r="AT28" s="154">
        <v>1</v>
      </c>
      <c r="AU28" s="154"/>
      <c r="AV28" s="154"/>
      <c r="AW28" s="154"/>
      <c r="AX28" s="154"/>
      <c r="AY28" s="154"/>
      <c r="AZ28" s="154"/>
      <c r="BA28" s="154"/>
      <c r="BB28" s="154"/>
      <c r="BC28" s="154"/>
      <c r="BD28" s="154"/>
      <c r="BE28" s="154"/>
      <c r="BF28" s="154"/>
      <c r="BG28" s="154"/>
      <c r="BH28" s="154"/>
      <c r="BI28" s="154"/>
      <c r="BJ28" s="154"/>
      <c r="BK28" s="154"/>
    </row>
    <row r="29" spans="1:63" s="19" customFormat="1" ht="13.15" x14ac:dyDescent="0.35">
      <c r="A29" s="50">
        <f>COUNTIF(Survey!H:H,DOE!$A30)</f>
        <v>0</v>
      </c>
      <c r="B29" s="92">
        <v>27</v>
      </c>
      <c r="C29" s="91">
        <f>SUM(SurveyResultAggregation!$D29:$BK29)</f>
        <v>10</v>
      </c>
      <c r="D29" s="155">
        <v>0</v>
      </c>
      <c r="E29" s="155">
        <v>0</v>
      </c>
      <c r="F29" s="155">
        <v>0</v>
      </c>
      <c r="G29" s="155">
        <v>0</v>
      </c>
      <c r="H29" s="155">
        <v>0</v>
      </c>
      <c r="I29" s="155">
        <v>0</v>
      </c>
      <c r="J29" s="155">
        <v>0</v>
      </c>
      <c r="K29" s="155">
        <v>1</v>
      </c>
      <c r="L29" s="155">
        <v>0</v>
      </c>
      <c r="M29" s="155">
        <v>0</v>
      </c>
      <c r="N29" s="155">
        <v>1</v>
      </c>
      <c r="O29" s="155">
        <v>0</v>
      </c>
      <c r="P29" s="155">
        <v>0</v>
      </c>
      <c r="Q29" s="155">
        <v>0</v>
      </c>
      <c r="R29" s="155">
        <v>1</v>
      </c>
      <c r="S29" s="155"/>
      <c r="T29" s="155"/>
      <c r="U29" s="155"/>
      <c r="V29" s="155">
        <v>2</v>
      </c>
      <c r="W29" s="155">
        <v>0</v>
      </c>
      <c r="X29" s="155"/>
      <c r="Y29" s="155">
        <v>0</v>
      </c>
      <c r="Z29" s="155">
        <v>0</v>
      </c>
      <c r="AA29" s="155">
        <v>0</v>
      </c>
      <c r="AB29" s="155">
        <v>1</v>
      </c>
      <c r="AC29" s="155">
        <v>0</v>
      </c>
      <c r="AD29" s="155">
        <v>0</v>
      </c>
      <c r="AE29" s="155">
        <v>0</v>
      </c>
      <c r="AF29" s="155">
        <v>0</v>
      </c>
      <c r="AG29" s="155">
        <v>0</v>
      </c>
      <c r="AH29" s="155">
        <v>0</v>
      </c>
      <c r="AI29" s="155">
        <v>0</v>
      </c>
      <c r="AJ29" s="155">
        <v>0</v>
      </c>
      <c r="AK29" s="155">
        <v>1</v>
      </c>
      <c r="AL29" s="155">
        <v>0</v>
      </c>
      <c r="AM29" s="155">
        <v>0</v>
      </c>
      <c r="AN29" s="155">
        <v>1</v>
      </c>
      <c r="AO29" s="155">
        <v>0</v>
      </c>
      <c r="AP29" s="155">
        <v>1</v>
      </c>
      <c r="AQ29" s="155">
        <v>0</v>
      </c>
      <c r="AR29" s="155">
        <v>0</v>
      </c>
      <c r="AS29" s="155">
        <v>1</v>
      </c>
      <c r="AT29" s="155">
        <v>0</v>
      </c>
      <c r="AU29" s="155"/>
      <c r="AV29" s="155"/>
      <c r="AW29" s="155"/>
      <c r="AX29" s="155"/>
      <c r="AY29" s="155"/>
      <c r="AZ29" s="155"/>
      <c r="BA29" s="155"/>
      <c r="BB29" s="155"/>
      <c r="BC29" s="155"/>
      <c r="BD29" s="155"/>
      <c r="BE29" s="155"/>
      <c r="BF29" s="155"/>
      <c r="BG29" s="155"/>
      <c r="BH29" s="155"/>
      <c r="BI29" s="155"/>
      <c r="BJ29" s="155"/>
      <c r="BK29" s="155"/>
    </row>
    <row r="30" spans="1:63" s="19" customFormat="1" ht="13.15" x14ac:dyDescent="0.35">
      <c r="A30" s="51">
        <f>COUNTIF(Survey!H:H,DOE!$A31)</f>
        <v>0</v>
      </c>
      <c r="B30" s="92">
        <v>28</v>
      </c>
      <c r="C30" s="93">
        <f>SUM(SurveyResultAggregation!$D30:$BK30)</f>
        <v>17</v>
      </c>
      <c r="D30" s="154">
        <v>1</v>
      </c>
      <c r="E30" s="154">
        <v>0</v>
      </c>
      <c r="F30" s="154">
        <v>0</v>
      </c>
      <c r="G30" s="154">
        <v>0</v>
      </c>
      <c r="H30" s="154">
        <v>1</v>
      </c>
      <c r="I30" s="154">
        <v>0</v>
      </c>
      <c r="J30" s="154">
        <v>0</v>
      </c>
      <c r="K30" s="154">
        <v>1</v>
      </c>
      <c r="L30" s="154">
        <v>1</v>
      </c>
      <c r="M30" s="154">
        <v>1</v>
      </c>
      <c r="N30" s="154">
        <v>0</v>
      </c>
      <c r="O30" s="154">
        <v>0</v>
      </c>
      <c r="P30" s="154">
        <v>0</v>
      </c>
      <c r="Q30" s="154">
        <v>0</v>
      </c>
      <c r="R30" s="154">
        <v>0</v>
      </c>
      <c r="S30" s="154"/>
      <c r="T30" s="154"/>
      <c r="U30" s="154"/>
      <c r="V30" s="154">
        <v>0</v>
      </c>
      <c r="W30" s="154">
        <v>1</v>
      </c>
      <c r="X30" s="154"/>
      <c r="Y30" s="154">
        <v>1</v>
      </c>
      <c r="Z30" s="154">
        <v>0</v>
      </c>
      <c r="AA30" s="154">
        <v>0</v>
      </c>
      <c r="AB30" s="154">
        <v>0</v>
      </c>
      <c r="AC30" s="154">
        <v>0</v>
      </c>
      <c r="AD30" s="154">
        <v>0</v>
      </c>
      <c r="AE30" s="154">
        <v>1</v>
      </c>
      <c r="AF30" s="154">
        <v>0</v>
      </c>
      <c r="AG30" s="154">
        <v>1</v>
      </c>
      <c r="AH30" s="154">
        <v>0</v>
      </c>
      <c r="AI30" s="154">
        <v>1</v>
      </c>
      <c r="AJ30" s="154">
        <v>1</v>
      </c>
      <c r="AK30" s="154">
        <v>0</v>
      </c>
      <c r="AL30" s="154">
        <v>0</v>
      </c>
      <c r="AM30" s="154">
        <v>0</v>
      </c>
      <c r="AN30" s="154">
        <v>1</v>
      </c>
      <c r="AO30" s="154">
        <v>0</v>
      </c>
      <c r="AP30" s="154">
        <v>0</v>
      </c>
      <c r="AQ30" s="154">
        <v>1</v>
      </c>
      <c r="AR30" s="154">
        <v>0</v>
      </c>
      <c r="AS30" s="154">
        <v>2</v>
      </c>
      <c r="AT30" s="154">
        <v>2</v>
      </c>
      <c r="AU30" s="154"/>
      <c r="AV30" s="154"/>
      <c r="AW30" s="154"/>
      <c r="AX30" s="154"/>
      <c r="AY30" s="154"/>
      <c r="AZ30" s="154"/>
      <c r="BA30" s="154"/>
      <c r="BB30" s="154"/>
      <c r="BC30" s="154"/>
      <c r="BD30" s="154"/>
      <c r="BE30" s="154"/>
      <c r="BF30" s="154"/>
      <c r="BG30" s="154"/>
      <c r="BH30" s="154"/>
      <c r="BI30" s="154"/>
      <c r="BJ30" s="154"/>
      <c r="BK30" s="154"/>
    </row>
    <row r="31" spans="1:63" s="19" customFormat="1" ht="13.15" x14ac:dyDescent="0.35">
      <c r="A31" s="50">
        <f>COUNTIF(Survey!H:H,DOE!$A32)</f>
        <v>0</v>
      </c>
      <c r="B31" s="92">
        <v>29</v>
      </c>
      <c r="C31" s="91">
        <f>SUM(SurveyResultAggregation!$D31:$BK31)</f>
        <v>4</v>
      </c>
      <c r="D31" s="155">
        <v>0</v>
      </c>
      <c r="E31" s="155">
        <v>0</v>
      </c>
      <c r="F31" s="155">
        <v>0</v>
      </c>
      <c r="G31" s="155">
        <v>0</v>
      </c>
      <c r="H31" s="155">
        <v>0</v>
      </c>
      <c r="I31" s="155">
        <v>0</v>
      </c>
      <c r="J31" s="155">
        <v>0</v>
      </c>
      <c r="K31" s="155">
        <v>0</v>
      </c>
      <c r="L31" s="155">
        <v>0</v>
      </c>
      <c r="M31" s="155">
        <v>1</v>
      </c>
      <c r="N31" s="155">
        <v>0</v>
      </c>
      <c r="O31" s="155">
        <v>1</v>
      </c>
      <c r="P31" s="155">
        <v>0</v>
      </c>
      <c r="Q31" s="155">
        <v>0</v>
      </c>
      <c r="R31" s="155">
        <v>0</v>
      </c>
      <c r="S31" s="155"/>
      <c r="T31" s="155"/>
      <c r="U31" s="155"/>
      <c r="V31" s="155">
        <v>0</v>
      </c>
      <c r="W31" s="155">
        <v>0</v>
      </c>
      <c r="X31" s="155"/>
      <c r="Y31" s="155">
        <v>0</v>
      </c>
      <c r="Z31" s="155">
        <v>0</v>
      </c>
      <c r="AA31" s="155">
        <v>0</v>
      </c>
      <c r="AB31" s="155">
        <v>0</v>
      </c>
      <c r="AC31" s="155">
        <v>0</v>
      </c>
      <c r="AD31" s="155">
        <v>1</v>
      </c>
      <c r="AE31" s="155">
        <v>0</v>
      </c>
      <c r="AF31" s="155">
        <v>0</v>
      </c>
      <c r="AG31" s="155">
        <v>0</v>
      </c>
      <c r="AH31" s="155">
        <v>0</v>
      </c>
      <c r="AI31" s="155">
        <v>0</v>
      </c>
      <c r="AJ31" s="155">
        <v>0</v>
      </c>
      <c r="AK31" s="155">
        <v>0</v>
      </c>
      <c r="AL31" s="155">
        <v>0</v>
      </c>
      <c r="AM31" s="155">
        <v>0</v>
      </c>
      <c r="AN31" s="155">
        <v>0</v>
      </c>
      <c r="AO31" s="155">
        <v>0</v>
      </c>
      <c r="AP31" s="155">
        <v>0</v>
      </c>
      <c r="AQ31" s="155">
        <v>1</v>
      </c>
      <c r="AR31" s="155">
        <v>0</v>
      </c>
      <c r="AS31" s="155">
        <v>0</v>
      </c>
      <c r="AT31" s="155">
        <v>0</v>
      </c>
      <c r="AU31" s="155"/>
      <c r="AV31" s="155"/>
      <c r="AW31" s="155"/>
      <c r="AX31" s="155"/>
      <c r="AY31" s="155"/>
      <c r="AZ31" s="155"/>
      <c r="BA31" s="155"/>
      <c r="BB31" s="155"/>
      <c r="BC31" s="155"/>
      <c r="BD31" s="155"/>
      <c r="BE31" s="155"/>
      <c r="BF31" s="155"/>
      <c r="BG31" s="155"/>
      <c r="BH31" s="155"/>
      <c r="BI31" s="155"/>
      <c r="BJ31" s="155"/>
      <c r="BK31" s="155"/>
    </row>
    <row r="32" spans="1:63" s="19" customFormat="1" ht="13.15" x14ac:dyDescent="0.35">
      <c r="A32" s="51">
        <f>COUNTIF(Survey!H:H,DOE!$A33)</f>
        <v>0</v>
      </c>
      <c r="B32" s="92">
        <v>30</v>
      </c>
      <c r="C32" s="93">
        <f>SUM(SurveyResultAggregation!$D32:$BK32)</f>
        <v>6</v>
      </c>
      <c r="D32" s="154">
        <v>0</v>
      </c>
      <c r="E32" s="154">
        <v>1</v>
      </c>
      <c r="F32" s="154">
        <v>0</v>
      </c>
      <c r="G32" s="154">
        <v>0</v>
      </c>
      <c r="H32" s="154">
        <v>0</v>
      </c>
      <c r="I32" s="154">
        <v>0</v>
      </c>
      <c r="J32" s="154">
        <v>0</v>
      </c>
      <c r="K32" s="154">
        <v>0</v>
      </c>
      <c r="L32" s="154">
        <v>0</v>
      </c>
      <c r="M32" s="154">
        <v>1</v>
      </c>
      <c r="N32" s="154">
        <v>0</v>
      </c>
      <c r="O32" s="154">
        <v>0</v>
      </c>
      <c r="P32" s="154">
        <v>0</v>
      </c>
      <c r="Q32" s="154">
        <v>0</v>
      </c>
      <c r="R32" s="154">
        <v>0</v>
      </c>
      <c r="S32" s="154"/>
      <c r="T32" s="154"/>
      <c r="U32" s="154"/>
      <c r="V32" s="154">
        <v>1</v>
      </c>
      <c r="W32" s="154">
        <v>0</v>
      </c>
      <c r="X32" s="154"/>
      <c r="Y32" s="154">
        <v>0</v>
      </c>
      <c r="Z32" s="154">
        <v>0</v>
      </c>
      <c r="AA32" s="154">
        <v>1</v>
      </c>
      <c r="AB32" s="154">
        <v>0</v>
      </c>
      <c r="AC32" s="154">
        <v>0</v>
      </c>
      <c r="AD32" s="154">
        <v>1</v>
      </c>
      <c r="AE32" s="154">
        <v>0</v>
      </c>
      <c r="AF32" s="154">
        <v>0</v>
      </c>
      <c r="AG32" s="154">
        <v>0</v>
      </c>
      <c r="AH32" s="154">
        <v>0</v>
      </c>
      <c r="AI32" s="154">
        <v>0</v>
      </c>
      <c r="AJ32" s="154">
        <v>0</v>
      </c>
      <c r="AK32" s="154">
        <v>0</v>
      </c>
      <c r="AL32" s="154">
        <v>0</v>
      </c>
      <c r="AM32" s="154">
        <v>0</v>
      </c>
      <c r="AN32" s="154">
        <v>0</v>
      </c>
      <c r="AO32" s="154">
        <v>0</v>
      </c>
      <c r="AP32" s="154">
        <v>0</v>
      </c>
      <c r="AQ32" s="154">
        <v>0</v>
      </c>
      <c r="AR32" s="154">
        <v>1</v>
      </c>
      <c r="AS32" s="154">
        <v>0</v>
      </c>
      <c r="AT32" s="154">
        <v>0</v>
      </c>
      <c r="AU32" s="154"/>
      <c r="AV32" s="154"/>
      <c r="AW32" s="154"/>
      <c r="AX32" s="154"/>
      <c r="AY32" s="154"/>
      <c r="AZ32" s="154"/>
      <c r="BA32" s="154"/>
      <c r="BB32" s="154"/>
      <c r="BC32" s="154"/>
      <c r="BD32" s="154"/>
      <c r="BE32" s="154"/>
      <c r="BF32" s="154"/>
      <c r="BG32" s="154"/>
      <c r="BH32" s="154"/>
      <c r="BI32" s="154"/>
      <c r="BJ32" s="154"/>
      <c r="BK32" s="154"/>
    </row>
    <row r="33" spans="1:63" s="19" customFormat="1" ht="13.15" x14ac:dyDescent="0.35">
      <c r="A33" s="50">
        <f>COUNTIF(Survey!H:H,DOE!$A34)</f>
        <v>0</v>
      </c>
      <c r="B33" s="92">
        <v>31</v>
      </c>
      <c r="C33" s="91">
        <f>SUM(SurveyResultAggregation!$D33:$BK33)</f>
        <v>6</v>
      </c>
      <c r="D33" s="155">
        <v>0</v>
      </c>
      <c r="E33" s="155">
        <v>0</v>
      </c>
      <c r="F33" s="155">
        <v>0</v>
      </c>
      <c r="G33" s="155">
        <v>0</v>
      </c>
      <c r="H33" s="155">
        <v>1</v>
      </c>
      <c r="I33" s="155">
        <v>0</v>
      </c>
      <c r="J33" s="155">
        <v>0</v>
      </c>
      <c r="K33" s="155">
        <v>0</v>
      </c>
      <c r="L33" s="155">
        <v>1</v>
      </c>
      <c r="M33" s="155">
        <v>0</v>
      </c>
      <c r="N33" s="155">
        <v>0</v>
      </c>
      <c r="O33" s="155">
        <v>0</v>
      </c>
      <c r="P33" s="155">
        <v>0</v>
      </c>
      <c r="Q33" s="155">
        <v>0</v>
      </c>
      <c r="R33" s="155">
        <v>0</v>
      </c>
      <c r="S33" s="155"/>
      <c r="T33" s="155"/>
      <c r="U33" s="155"/>
      <c r="V33" s="155">
        <v>0</v>
      </c>
      <c r="W33" s="155">
        <v>0</v>
      </c>
      <c r="X33" s="155"/>
      <c r="Y33" s="155">
        <v>0</v>
      </c>
      <c r="Z33" s="155">
        <v>0</v>
      </c>
      <c r="AA33" s="155">
        <v>0</v>
      </c>
      <c r="AB33" s="155">
        <v>0</v>
      </c>
      <c r="AC33" s="155">
        <v>0</v>
      </c>
      <c r="AD33" s="155">
        <v>1</v>
      </c>
      <c r="AE33" s="155">
        <v>0</v>
      </c>
      <c r="AF33" s="155">
        <v>0</v>
      </c>
      <c r="AG33" s="155">
        <v>0</v>
      </c>
      <c r="AH33" s="155">
        <v>0</v>
      </c>
      <c r="AI33" s="155">
        <v>0</v>
      </c>
      <c r="AJ33" s="155">
        <v>0</v>
      </c>
      <c r="AK33" s="155">
        <v>0</v>
      </c>
      <c r="AL33" s="155">
        <v>1</v>
      </c>
      <c r="AM33" s="155">
        <v>0</v>
      </c>
      <c r="AN33" s="155">
        <v>0</v>
      </c>
      <c r="AO33" s="155">
        <v>0</v>
      </c>
      <c r="AP33" s="155">
        <v>1</v>
      </c>
      <c r="AQ33" s="155">
        <v>0</v>
      </c>
      <c r="AR33" s="155">
        <v>0</v>
      </c>
      <c r="AS33" s="155">
        <v>1</v>
      </c>
      <c r="AT33" s="155">
        <v>0</v>
      </c>
      <c r="AU33" s="155"/>
      <c r="AV33" s="155"/>
      <c r="AW33" s="155"/>
      <c r="AX33" s="155"/>
      <c r="AY33" s="155"/>
      <c r="AZ33" s="155"/>
      <c r="BA33" s="155"/>
      <c r="BB33" s="155"/>
      <c r="BC33" s="155"/>
      <c r="BD33" s="155"/>
      <c r="BE33" s="155"/>
      <c r="BF33" s="155"/>
      <c r="BG33" s="155"/>
      <c r="BH33" s="155"/>
      <c r="BI33" s="155"/>
      <c r="BJ33" s="155"/>
      <c r="BK33" s="155"/>
    </row>
    <row r="34" spans="1:63" s="19" customFormat="1" ht="13.15" x14ac:dyDescent="0.35">
      <c r="A34" s="51">
        <f>COUNTIF(Survey!H:H,DOE!$A35)</f>
        <v>0</v>
      </c>
      <c r="B34" s="92">
        <v>32</v>
      </c>
      <c r="C34" s="93">
        <f>SUM(SurveyResultAggregation!$D34:$BK34)</f>
        <v>2</v>
      </c>
      <c r="D34" s="154">
        <v>0</v>
      </c>
      <c r="E34" s="154">
        <v>0</v>
      </c>
      <c r="F34" s="154">
        <v>0</v>
      </c>
      <c r="G34" s="154">
        <v>0</v>
      </c>
      <c r="H34" s="154">
        <v>0</v>
      </c>
      <c r="I34" s="154">
        <v>0</v>
      </c>
      <c r="J34" s="154">
        <v>0</v>
      </c>
      <c r="K34" s="154">
        <v>0</v>
      </c>
      <c r="L34" s="154">
        <v>0</v>
      </c>
      <c r="M34" s="154">
        <v>1</v>
      </c>
      <c r="N34" s="154">
        <v>0</v>
      </c>
      <c r="O34" s="154">
        <v>0</v>
      </c>
      <c r="P34" s="154">
        <v>0</v>
      </c>
      <c r="Q34" s="154">
        <v>0</v>
      </c>
      <c r="R34" s="154">
        <v>0</v>
      </c>
      <c r="S34" s="154"/>
      <c r="T34" s="154"/>
      <c r="U34" s="154"/>
      <c r="V34" s="154">
        <v>0</v>
      </c>
      <c r="W34" s="154">
        <v>1</v>
      </c>
      <c r="X34" s="154"/>
      <c r="Y34" s="154">
        <v>0</v>
      </c>
      <c r="Z34" s="154">
        <v>0</v>
      </c>
      <c r="AA34" s="154">
        <v>0</v>
      </c>
      <c r="AB34" s="154">
        <v>0</v>
      </c>
      <c r="AC34" s="154">
        <v>0</v>
      </c>
      <c r="AD34" s="154">
        <v>0</v>
      </c>
      <c r="AE34" s="154">
        <v>0</v>
      </c>
      <c r="AF34" s="154">
        <v>0</v>
      </c>
      <c r="AG34" s="154">
        <v>0</v>
      </c>
      <c r="AH34" s="154">
        <v>0</v>
      </c>
      <c r="AI34" s="154">
        <v>0</v>
      </c>
      <c r="AJ34" s="154">
        <v>0</v>
      </c>
      <c r="AK34" s="154">
        <v>0</v>
      </c>
      <c r="AL34" s="154">
        <v>0</v>
      </c>
      <c r="AM34" s="154">
        <v>0</v>
      </c>
      <c r="AN34" s="154">
        <v>0</v>
      </c>
      <c r="AO34" s="154">
        <v>0</v>
      </c>
      <c r="AP34" s="154">
        <v>0</v>
      </c>
      <c r="AQ34" s="154">
        <v>0</v>
      </c>
      <c r="AR34" s="154">
        <v>0</v>
      </c>
      <c r="AS34" s="154">
        <v>0</v>
      </c>
      <c r="AT34" s="154">
        <v>0</v>
      </c>
      <c r="AU34" s="154"/>
      <c r="AV34" s="154"/>
      <c r="AW34" s="154"/>
      <c r="AX34" s="154"/>
      <c r="AY34" s="154"/>
      <c r="AZ34" s="154"/>
      <c r="BA34" s="154"/>
      <c r="BB34" s="154"/>
      <c r="BC34" s="154"/>
      <c r="BD34" s="154"/>
      <c r="BE34" s="154"/>
      <c r="BF34" s="154"/>
      <c r="BG34" s="154"/>
      <c r="BH34" s="154"/>
      <c r="BI34" s="154"/>
      <c r="BJ34" s="154"/>
      <c r="BK34" s="154"/>
    </row>
    <row r="35" spans="1:63" s="19" customFormat="1" ht="13.15" x14ac:dyDescent="0.35">
      <c r="A35" s="50">
        <f>COUNTIF(Survey!H:H,DOE!$A36)</f>
        <v>0</v>
      </c>
      <c r="B35" s="92">
        <v>33</v>
      </c>
      <c r="C35" s="91">
        <f>SUM(SurveyResultAggregation!$D35:$BK35)</f>
        <v>3</v>
      </c>
      <c r="D35" s="155">
        <v>0</v>
      </c>
      <c r="E35" s="155">
        <v>0</v>
      </c>
      <c r="F35" s="155">
        <v>0</v>
      </c>
      <c r="G35" s="155">
        <v>0</v>
      </c>
      <c r="H35" s="155">
        <v>0</v>
      </c>
      <c r="I35" s="155">
        <v>0</v>
      </c>
      <c r="J35" s="155">
        <v>0</v>
      </c>
      <c r="K35" s="155">
        <v>0</v>
      </c>
      <c r="L35" s="155">
        <v>0</v>
      </c>
      <c r="M35" s="155">
        <v>0</v>
      </c>
      <c r="N35" s="155">
        <v>0</v>
      </c>
      <c r="O35" s="155">
        <v>0</v>
      </c>
      <c r="P35" s="155">
        <v>0</v>
      </c>
      <c r="Q35" s="155">
        <v>0</v>
      </c>
      <c r="R35" s="155">
        <v>0</v>
      </c>
      <c r="S35" s="155"/>
      <c r="T35" s="155"/>
      <c r="U35" s="155"/>
      <c r="V35" s="155">
        <v>0</v>
      </c>
      <c r="W35" s="155">
        <v>0</v>
      </c>
      <c r="X35" s="155"/>
      <c r="Y35" s="155">
        <v>0</v>
      </c>
      <c r="Z35" s="155">
        <v>0</v>
      </c>
      <c r="AA35" s="155">
        <v>0</v>
      </c>
      <c r="AB35" s="155">
        <v>0</v>
      </c>
      <c r="AC35" s="155">
        <v>0</v>
      </c>
      <c r="AD35" s="155">
        <v>0</v>
      </c>
      <c r="AE35" s="155">
        <v>0</v>
      </c>
      <c r="AF35" s="155">
        <v>0</v>
      </c>
      <c r="AG35" s="155">
        <v>0</v>
      </c>
      <c r="AH35" s="155">
        <v>0</v>
      </c>
      <c r="AI35" s="155">
        <v>0</v>
      </c>
      <c r="AJ35" s="155">
        <v>0</v>
      </c>
      <c r="AK35" s="155">
        <v>0</v>
      </c>
      <c r="AL35" s="155">
        <v>0</v>
      </c>
      <c r="AM35" s="155">
        <v>0</v>
      </c>
      <c r="AN35" s="155">
        <v>0</v>
      </c>
      <c r="AO35" s="155">
        <v>0</v>
      </c>
      <c r="AP35" s="155">
        <v>0</v>
      </c>
      <c r="AQ35" s="155">
        <v>0</v>
      </c>
      <c r="AR35" s="155">
        <v>1</v>
      </c>
      <c r="AS35" s="155">
        <v>2</v>
      </c>
      <c r="AT35" s="155">
        <v>0</v>
      </c>
      <c r="AU35" s="155"/>
      <c r="AV35" s="155"/>
      <c r="AW35" s="155"/>
      <c r="AX35" s="155"/>
      <c r="AY35" s="155"/>
      <c r="AZ35" s="155"/>
      <c r="BA35" s="155"/>
      <c r="BB35" s="155"/>
      <c r="BC35" s="155"/>
      <c r="BD35" s="155"/>
      <c r="BE35" s="155"/>
      <c r="BF35" s="155"/>
      <c r="BG35" s="155"/>
      <c r="BH35" s="155"/>
      <c r="BI35" s="155"/>
      <c r="BJ35" s="155"/>
      <c r="BK35" s="155"/>
    </row>
    <row r="36" spans="1:63" s="19" customFormat="1" ht="13.15" x14ac:dyDescent="0.35">
      <c r="A36" s="51">
        <f>COUNTIF(Survey!H:H,DOE!$A37)</f>
        <v>0</v>
      </c>
      <c r="B36" s="92">
        <v>34</v>
      </c>
      <c r="C36" s="93">
        <f>SUM(SurveyResultAggregation!$D36:$BK36)</f>
        <v>2</v>
      </c>
      <c r="D36" s="154">
        <v>0</v>
      </c>
      <c r="E36" s="154">
        <v>0</v>
      </c>
      <c r="F36" s="154">
        <v>0</v>
      </c>
      <c r="G36" s="154">
        <v>0</v>
      </c>
      <c r="H36" s="154">
        <v>0</v>
      </c>
      <c r="I36" s="154">
        <v>0</v>
      </c>
      <c r="J36" s="154">
        <v>0</v>
      </c>
      <c r="K36" s="154">
        <v>0</v>
      </c>
      <c r="L36" s="154">
        <v>0</v>
      </c>
      <c r="M36" s="154">
        <v>1</v>
      </c>
      <c r="N36" s="154">
        <v>0</v>
      </c>
      <c r="O36" s="154">
        <v>0</v>
      </c>
      <c r="P36" s="154">
        <v>0</v>
      </c>
      <c r="Q36" s="154">
        <v>0</v>
      </c>
      <c r="R36" s="154">
        <v>0</v>
      </c>
      <c r="S36" s="154"/>
      <c r="T36" s="154"/>
      <c r="U36" s="154"/>
      <c r="V36" s="154">
        <v>1</v>
      </c>
      <c r="W36" s="154">
        <v>0</v>
      </c>
      <c r="X36" s="154"/>
      <c r="Y36" s="154">
        <v>0</v>
      </c>
      <c r="Z36" s="154">
        <v>0</v>
      </c>
      <c r="AA36" s="154">
        <v>0</v>
      </c>
      <c r="AB36" s="154">
        <v>0</v>
      </c>
      <c r="AC36" s="154">
        <v>0</v>
      </c>
      <c r="AD36" s="154">
        <v>0</v>
      </c>
      <c r="AE36" s="154">
        <v>0</v>
      </c>
      <c r="AF36" s="154">
        <v>0</v>
      </c>
      <c r="AG36" s="154">
        <v>0</v>
      </c>
      <c r="AH36" s="154">
        <v>0</v>
      </c>
      <c r="AI36" s="154">
        <v>0</v>
      </c>
      <c r="AJ36" s="154">
        <v>0</v>
      </c>
      <c r="AK36" s="154">
        <v>0</v>
      </c>
      <c r="AL36" s="154">
        <v>0</v>
      </c>
      <c r="AM36" s="154">
        <v>0</v>
      </c>
      <c r="AN36" s="154">
        <v>0</v>
      </c>
      <c r="AO36" s="154">
        <v>0</v>
      </c>
      <c r="AP36" s="154">
        <v>0</v>
      </c>
      <c r="AQ36" s="154">
        <v>0</v>
      </c>
      <c r="AR36" s="154">
        <v>0</v>
      </c>
      <c r="AS36" s="154">
        <v>0</v>
      </c>
      <c r="AT36" s="154">
        <v>0</v>
      </c>
      <c r="AU36" s="154"/>
      <c r="AV36" s="154"/>
      <c r="AW36" s="154"/>
      <c r="AX36" s="154"/>
      <c r="AY36" s="154"/>
      <c r="AZ36" s="154"/>
      <c r="BA36" s="154"/>
      <c r="BB36" s="154"/>
      <c r="BC36" s="154"/>
      <c r="BD36" s="154"/>
      <c r="BE36" s="154"/>
      <c r="BF36" s="154"/>
      <c r="BG36" s="154"/>
      <c r="BH36" s="154"/>
      <c r="BI36" s="154"/>
      <c r="BJ36" s="154"/>
      <c r="BK36" s="154"/>
    </row>
    <row r="37" spans="1:63" s="19" customFormat="1" ht="13.15" x14ac:dyDescent="0.35">
      <c r="A37" s="50">
        <f>COUNTIF(Survey!H:H,DOE!$A38)</f>
        <v>0</v>
      </c>
      <c r="B37" s="92">
        <v>35</v>
      </c>
      <c r="C37" s="91">
        <f>SUM(SurveyResultAggregation!$D37:$BK37)</f>
        <v>2</v>
      </c>
      <c r="D37" s="155">
        <v>0</v>
      </c>
      <c r="E37" s="155">
        <v>0</v>
      </c>
      <c r="F37" s="155">
        <v>0</v>
      </c>
      <c r="G37" s="155">
        <v>0</v>
      </c>
      <c r="H37" s="155">
        <v>0</v>
      </c>
      <c r="I37" s="155">
        <v>0</v>
      </c>
      <c r="J37" s="155">
        <v>0</v>
      </c>
      <c r="K37" s="155">
        <v>0</v>
      </c>
      <c r="L37" s="155">
        <v>0</v>
      </c>
      <c r="M37" s="155">
        <v>0</v>
      </c>
      <c r="N37" s="155">
        <v>0</v>
      </c>
      <c r="O37" s="155">
        <v>0</v>
      </c>
      <c r="P37" s="155">
        <v>0</v>
      </c>
      <c r="Q37" s="155">
        <v>0</v>
      </c>
      <c r="R37" s="155">
        <v>0</v>
      </c>
      <c r="S37" s="155"/>
      <c r="T37" s="155"/>
      <c r="U37" s="155"/>
      <c r="V37" s="155">
        <v>0</v>
      </c>
      <c r="W37" s="155">
        <v>1</v>
      </c>
      <c r="X37" s="155"/>
      <c r="Y37" s="155">
        <v>0</v>
      </c>
      <c r="Z37" s="155">
        <v>0</v>
      </c>
      <c r="AA37" s="155">
        <v>0</v>
      </c>
      <c r="AB37" s="155">
        <v>0</v>
      </c>
      <c r="AC37" s="155">
        <v>0</v>
      </c>
      <c r="AD37" s="155">
        <v>0</v>
      </c>
      <c r="AE37" s="155">
        <v>0</v>
      </c>
      <c r="AF37" s="155">
        <v>0</v>
      </c>
      <c r="AG37" s="155">
        <v>0</v>
      </c>
      <c r="AH37" s="155">
        <v>0</v>
      </c>
      <c r="AI37" s="155">
        <v>0</v>
      </c>
      <c r="AJ37" s="155">
        <v>0</v>
      </c>
      <c r="AK37" s="155">
        <v>0</v>
      </c>
      <c r="AL37" s="155">
        <v>0</v>
      </c>
      <c r="AM37" s="155">
        <v>0</v>
      </c>
      <c r="AN37" s="155">
        <v>0</v>
      </c>
      <c r="AO37" s="155">
        <v>0</v>
      </c>
      <c r="AP37" s="155">
        <v>0</v>
      </c>
      <c r="AQ37" s="155">
        <v>0</v>
      </c>
      <c r="AR37" s="155">
        <v>1</v>
      </c>
      <c r="AS37" s="155">
        <v>0</v>
      </c>
      <c r="AT37" s="155">
        <v>0</v>
      </c>
      <c r="AU37" s="155"/>
      <c r="AV37" s="155"/>
      <c r="AW37" s="155"/>
      <c r="AX37" s="155"/>
      <c r="AY37" s="155"/>
      <c r="AZ37" s="155"/>
      <c r="BA37" s="155"/>
      <c r="BB37" s="155"/>
      <c r="BC37" s="155"/>
      <c r="BD37" s="155"/>
      <c r="BE37" s="155"/>
      <c r="BF37" s="155"/>
      <c r="BG37" s="155"/>
      <c r="BH37" s="155"/>
      <c r="BI37" s="155"/>
      <c r="BJ37" s="155"/>
      <c r="BK37" s="155"/>
    </row>
    <row r="38" spans="1:63" s="19" customFormat="1" ht="13.15" x14ac:dyDescent="0.35">
      <c r="A38" s="51">
        <f>COUNTIF(Survey!H:H,DOE!$A39)</f>
        <v>0</v>
      </c>
      <c r="B38" s="92">
        <v>36</v>
      </c>
      <c r="C38" s="93">
        <f>SUM(SurveyResultAggregation!$D38:$BK38)</f>
        <v>1</v>
      </c>
      <c r="D38" s="154">
        <v>0</v>
      </c>
      <c r="E38" s="154">
        <v>0</v>
      </c>
      <c r="F38" s="154">
        <v>0</v>
      </c>
      <c r="G38" s="154">
        <v>0</v>
      </c>
      <c r="H38" s="154">
        <v>0</v>
      </c>
      <c r="I38" s="154">
        <v>0</v>
      </c>
      <c r="J38" s="154">
        <v>0</v>
      </c>
      <c r="K38" s="154">
        <v>0</v>
      </c>
      <c r="L38" s="154">
        <v>0</v>
      </c>
      <c r="M38" s="154">
        <v>0</v>
      </c>
      <c r="N38" s="154">
        <v>0</v>
      </c>
      <c r="O38" s="154">
        <v>0</v>
      </c>
      <c r="P38" s="154">
        <v>0</v>
      </c>
      <c r="Q38" s="154">
        <v>0</v>
      </c>
      <c r="R38" s="154">
        <v>0</v>
      </c>
      <c r="S38" s="154"/>
      <c r="T38" s="154"/>
      <c r="U38" s="154"/>
      <c r="V38" s="154">
        <v>0</v>
      </c>
      <c r="W38" s="154">
        <v>0</v>
      </c>
      <c r="X38" s="154"/>
      <c r="Y38" s="154">
        <v>0</v>
      </c>
      <c r="Z38" s="154">
        <v>0</v>
      </c>
      <c r="AA38" s="154">
        <v>0</v>
      </c>
      <c r="AB38" s="154">
        <v>0</v>
      </c>
      <c r="AC38" s="154">
        <v>0</v>
      </c>
      <c r="AD38" s="154">
        <v>1</v>
      </c>
      <c r="AE38" s="154">
        <v>0</v>
      </c>
      <c r="AF38" s="154">
        <v>0</v>
      </c>
      <c r="AG38" s="154">
        <v>0</v>
      </c>
      <c r="AH38" s="154">
        <v>0</v>
      </c>
      <c r="AI38" s="154">
        <v>0</v>
      </c>
      <c r="AJ38" s="154">
        <v>0</v>
      </c>
      <c r="AK38" s="154">
        <v>0</v>
      </c>
      <c r="AL38" s="154">
        <v>0</v>
      </c>
      <c r="AM38" s="154">
        <v>0</v>
      </c>
      <c r="AN38" s="154">
        <v>0</v>
      </c>
      <c r="AO38" s="154">
        <v>0</v>
      </c>
      <c r="AP38" s="154">
        <v>0</v>
      </c>
      <c r="AQ38" s="154">
        <v>0</v>
      </c>
      <c r="AR38" s="154">
        <v>0</v>
      </c>
      <c r="AS38" s="154">
        <v>0</v>
      </c>
      <c r="AT38" s="154">
        <v>0</v>
      </c>
      <c r="AU38" s="154"/>
      <c r="AV38" s="154"/>
      <c r="AW38" s="154"/>
      <c r="AX38" s="154"/>
      <c r="AY38" s="154"/>
      <c r="AZ38" s="154"/>
      <c r="BA38" s="154"/>
      <c r="BB38" s="154"/>
      <c r="BC38" s="154"/>
      <c r="BD38" s="154"/>
      <c r="BE38" s="154"/>
      <c r="BF38" s="154"/>
      <c r="BG38" s="154"/>
      <c r="BH38" s="154"/>
      <c r="BI38" s="154"/>
      <c r="BJ38" s="154"/>
      <c r="BK38" s="154"/>
    </row>
    <row r="39" spans="1:63" s="19" customFormat="1" ht="13.15" x14ac:dyDescent="0.35">
      <c r="A39" s="50">
        <f>COUNTIF(Survey!H:H,DOE!$A40)</f>
        <v>0</v>
      </c>
      <c r="B39" s="92">
        <v>37</v>
      </c>
      <c r="C39" s="91">
        <f>SUM(SurveyResultAggregation!$D39:$BK39)</f>
        <v>19</v>
      </c>
      <c r="D39" s="155">
        <v>1</v>
      </c>
      <c r="E39" s="155">
        <v>1</v>
      </c>
      <c r="F39" s="155">
        <v>1</v>
      </c>
      <c r="G39" s="155">
        <v>0</v>
      </c>
      <c r="H39" s="155">
        <v>0</v>
      </c>
      <c r="I39" s="155">
        <v>0</v>
      </c>
      <c r="J39" s="155">
        <v>1</v>
      </c>
      <c r="K39" s="155">
        <v>0</v>
      </c>
      <c r="L39" s="155">
        <v>1</v>
      </c>
      <c r="M39" s="155">
        <v>0</v>
      </c>
      <c r="N39" s="155">
        <v>0</v>
      </c>
      <c r="O39" s="155">
        <v>1</v>
      </c>
      <c r="P39" s="155">
        <v>2</v>
      </c>
      <c r="Q39" s="155">
        <v>0</v>
      </c>
      <c r="R39" s="155">
        <v>0</v>
      </c>
      <c r="S39" s="155"/>
      <c r="T39" s="155"/>
      <c r="U39" s="155"/>
      <c r="V39" s="155">
        <v>0</v>
      </c>
      <c r="W39" s="155">
        <v>1</v>
      </c>
      <c r="X39" s="155"/>
      <c r="Y39" s="155">
        <v>0</v>
      </c>
      <c r="Z39" s="155">
        <v>0</v>
      </c>
      <c r="AA39" s="155">
        <v>0</v>
      </c>
      <c r="AB39" s="155">
        <v>1</v>
      </c>
      <c r="AC39" s="155">
        <v>1</v>
      </c>
      <c r="AD39" s="155">
        <v>2</v>
      </c>
      <c r="AE39" s="155">
        <v>1</v>
      </c>
      <c r="AF39" s="155">
        <v>1</v>
      </c>
      <c r="AG39" s="155">
        <v>0</v>
      </c>
      <c r="AH39" s="155">
        <v>0</v>
      </c>
      <c r="AI39" s="155">
        <v>0</v>
      </c>
      <c r="AJ39" s="155">
        <v>0</v>
      </c>
      <c r="AK39" s="155">
        <v>2</v>
      </c>
      <c r="AL39" s="155">
        <v>0</v>
      </c>
      <c r="AM39" s="155">
        <v>1</v>
      </c>
      <c r="AN39" s="155">
        <v>1</v>
      </c>
      <c r="AO39" s="155">
        <v>0</v>
      </c>
      <c r="AP39" s="155">
        <v>0</v>
      </c>
      <c r="AQ39" s="155">
        <v>0</v>
      </c>
      <c r="AR39" s="155">
        <v>0</v>
      </c>
      <c r="AS39" s="155">
        <v>0</v>
      </c>
      <c r="AT39" s="155">
        <v>0</v>
      </c>
      <c r="AU39" s="155"/>
      <c r="AV39" s="155"/>
      <c r="AW39" s="155"/>
      <c r="AX39" s="155"/>
      <c r="AY39" s="155"/>
      <c r="AZ39" s="155"/>
      <c r="BA39" s="155"/>
      <c r="BB39" s="155"/>
      <c r="BC39" s="155"/>
      <c r="BD39" s="155"/>
      <c r="BE39" s="155"/>
      <c r="BF39" s="155"/>
      <c r="BG39" s="155"/>
      <c r="BH39" s="155"/>
      <c r="BI39" s="155"/>
      <c r="BJ39" s="155"/>
      <c r="BK39" s="155"/>
    </row>
    <row r="40" spans="1:63" s="19" customFormat="1" ht="13.15" x14ac:dyDescent="0.35">
      <c r="A40" s="51">
        <f>COUNTIF(Survey!H:H,DOE!$A41)</f>
        <v>0</v>
      </c>
      <c r="B40" s="92">
        <v>38</v>
      </c>
      <c r="C40" s="93">
        <f>SUM(SurveyResultAggregation!$D40:$BK40)</f>
        <v>8</v>
      </c>
      <c r="D40" s="154">
        <v>0</v>
      </c>
      <c r="E40" s="154">
        <v>1</v>
      </c>
      <c r="F40" s="154">
        <v>0</v>
      </c>
      <c r="G40" s="154">
        <v>0</v>
      </c>
      <c r="H40" s="154">
        <v>0</v>
      </c>
      <c r="I40" s="154">
        <v>0</v>
      </c>
      <c r="J40" s="154">
        <v>0</v>
      </c>
      <c r="K40" s="154">
        <v>0</v>
      </c>
      <c r="L40" s="154">
        <v>0</v>
      </c>
      <c r="M40" s="154">
        <v>0</v>
      </c>
      <c r="N40" s="154">
        <v>0</v>
      </c>
      <c r="O40" s="154">
        <v>0</v>
      </c>
      <c r="P40" s="154">
        <v>0</v>
      </c>
      <c r="Q40" s="154">
        <v>0</v>
      </c>
      <c r="R40" s="154">
        <v>0</v>
      </c>
      <c r="S40" s="154"/>
      <c r="T40" s="154"/>
      <c r="U40" s="154"/>
      <c r="V40" s="154">
        <v>0</v>
      </c>
      <c r="W40" s="154">
        <v>0</v>
      </c>
      <c r="X40" s="154"/>
      <c r="Y40" s="154">
        <v>0</v>
      </c>
      <c r="Z40" s="154">
        <v>0</v>
      </c>
      <c r="AA40" s="154">
        <v>1</v>
      </c>
      <c r="AB40" s="154">
        <v>1</v>
      </c>
      <c r="AC40" s="154">
        <v>0</v>
      </c>
      <c r="AD40" s="154">
        <v>0</v>
      </c>
      <c r="AE40" s="154">
        <v>1</v>
      </c>
      <c r="AF40" s="154">
        <v>0</v>
      </c>
      <c r="AG40" s="154">
        <v>0</v>
      </c>
      <c r="AH40" s="154">
        <v>1</v>
      </c>
      <c r="AI40" s="154">
        <v>0</v>
      </c>
      <c r="AJ40" s="154">
        <v>0</v>
      </c>
      <c r="AK40" s="154">
        <v>0</v>
      </c>
      <c r="AL40" s="154">
        <v>0</v>
      </c>
      <c r="AM40" s="154">
        <v>0</v>
      </c>
      <c r="AN40" s="154">
        <v>1</v>
      </c>
      <c r="AO40" s="154">
        <v>1</v>
      </c>
      <c r="AP40" s="154">
        <v>0</v>
      </c>
      <c r="AQ40" s="154">
        <v>0</v>
      </c>
      <c r="AR40" s="154">
        <v>0</v>
      </c>
      <c r="AS40" s="154">
        <v>0</v>
      </c>
      <c r="AT40" s="154">
        <v>1</v>
      </c>
      <c r="AU40" s="154"/>
      <c r="AV40" s="154"/>
      <c r="AW40" s="154"/>
      <c r="AX40" s="154"/>
      <c r="AY40" s="154"/>
      <c r="AZ40" s="154"/>
      <c r="BA40" s="154"/>
      <c r="BB40" s="154"/>
      <c r="BC40" s="154"/>
      <c r="BD40" s="154"/>
      <c r="BE40" s="154"/>
      <c r="BF40" s="154"/>
      <c r="BG40" s="154"/>
      <c r="BH40" s="154"/>
      <c r="BI40" s="154"/>
      <c r="BJ40" s="154"/>
      <c r="BK40" s="154"/>
    </row>
    <row r="41" spans="1:63" s="19" customFormat="1" ht="13.15" x14ac:dyDescent="0.35">
      <c r="A41" s="50">
        <f>COUNTIF(Survey!H:H,DOE!$A42)</f>
        <v>0</v>
      </c>
      <c r="B41" s="92">
        <v>39</v>
      </c>
      <c r="C41" s="91">
        <f>SUM(SurveyResultAggregation!$D41:$BK41)</f>
        <v>5</v>
      </c>
      <c r="D41" s="155">
        <v>0</v>
      </c>
      <c r="E41" s="155">
        <v>0</v>
      </c>
      <c r="F41" s="155">
        <v>0</v>
      </c>
      <c r="G41" s="155">
        <v>0</v>
      </c>
      <c r="H41" s="155">
        <v>0</v>
      </c>
      <c r="I41" s="155">
        <v>0</v>
      </c>
      <c r="J41" s="155">
        <v>0</v>
      </c>
      <c r="K41" s="155">
        <v>0</v>
      </c>
      <c r="L41" s="155">
        <v>0</v>
      </c>
      <c r="M41" s="155">
        <v>0</v>
      </c>
      <c r="N41" s="155">
        <v>1</v>
      </c>
      <c r="O41" s="155">
        <v>0</v>
      </c>
      <c r="P41" s="155">
        <v>0</v>
      </c>
      <c r="Q41" s="155">
        <v>0</v>
      </c>
      <c r="R41" s="155">
        <v>0</v>
      </c>
      <c r="S41" s="155"/>
      <c r="T41" s="155"/>
      <c r="U41" s="155"/>
      <c r="V41" s="155">
        <v>0</v>
      </c>
      <c r="W41" s="155">
        <v>0</v>
      </c>
      <c r="X41" s="155"/>
      <c r="Y41" s="155">
        <v>0</v>
      </c>
      <c r="Z41" s="155">
        <v>0</v>
      </c>
      <c r="AA41" s="155">
        <v>0</v>
      </c>
      <c r="AB41" s="155">
        <v>0</v>
      </c>
      <c r="AC41" s="155">
        <v>0</v>
      </c>
      <c r="AD41" s="155">
        <v>0</v>
      </c>
      <c r="AE41" s="155">
        <v>0</v>
      </c>
      <c r="AF41" s="155">
        <v>0</v>
      </c>
      <c r="AG41" s="155">
        <v>0</v>
      </c>
      <c r="AH41" s="155">
        <v>0</v>
      </c>
      <c r="AI41" s="155">
        <v>1</v>
      </c>
      <c r="AJ41" s="155">
        <v>0</v>
      </c>
      <c r="AK41" s="155">
        <v>0</v>
      </c>
      <c r="AL41" s="155">
        <v>0</v>
      </c>
      <c r="AM41" s="155">
        <v>2</v>
      </c>
      <c r="AN41" s="155">
        <v>0</v>
      </c>
      <c r="AO41" s="155">
        <v>0</v>
      </c>
      <c r="AP41" s="155">
        <v>1</v>
      </c>
      <c r="AQ41" s="155">
        <v>0</v>
      </c>
      <c r="AR41" s="155">
        <v>0</v>
      </c>
      <c r="AS41" s="155">
        <v>0</v>
      </c>
      <c r="AT41" s="155">
        <v>0</v>
      </c>
      <c r="AU41" s="155"/>
      <c r="AV41" s="155"/>
      <c r="AW41" s="155"/>
      <c r="AX41" s="155"/>
      <c r="AY41" s="155"/>
      <c r="AZ41" s="155"/>
      <c r="BA41" s="155"/>
      <c r="BB41" s="155"/>
      <c r="BC41" s="155"/>
      <c r="BD41" s="155"/>
      <c r="BE41" s="155"/>
      <c r="BF41" s="155"/>
      <c r="BG41" s="155"/>
      <c r="BH41" s="155"/>
      <c r="BI41" s="155"/>
      <c r="BJ41" s="155"/>
      <c r="BK41" s="155"/>
    </row>
    <row r="42" spans="1:63" s="19" customFormat="1" ht="13.15" x14ac:dyDescent="0.35">
      <c r="A42" s="51">
        <f>COUNTIF(Survey!H:H,DOE!$A43)</f>
        <v>2</v>
      </c>
      <c r="B42" s="92">
        <v>40</v>
      </c>
      <c r="C42" s="93">
        <f>SUM(SurveyResultAggregation!$D42:$BK42)</f>
        <v>13</v>
      </c>
      <c r="D42" s="154">
        <v>0</v>
      </c>
      <c r="E42" s="154">
        <v>0</v>
      </c>
      <c r="F42" s="154">
        <v>1</v>
      </c>
      <c r="G42" s="154">
        <v>0</v>
      </c>
      <c r="H42" s="154">
        <v>1</v>
      </c>
      <c r="I42" s="154">
        <v>0</v>
      </c>
      <c r="J42" s="154">
        <v>1</v>
      </c>
      <c r="K42" s="154">
        <v>0</v>
      </c>
      <c r="L42" s="154">
        <v>1</v>
      </c>
      <c r="M42" s="154">
        <v>0</v>
      </c>
      <c r="N42" s="154">
        <v>0</v>
      </c>
      <c r="O42" s="154">
        <v>1</v>
      </c>
      <c r="P42" s="154">
        <v>2</v>
      </c>
      <c r="Q42" s="154">
        <v>2</v>
      </c>
      <c r="R42" s="154">
        <v>0</v>
      </c>
      <c r="S42" s="154"/>
      <c r="T42" s="154"/>
      <c r="U42" s="154"/>
      <c r="V42" s="154">
        <v>0</v>
      </c>
      <c r="W42" s="154">
        <v>0</v>
      </c>
      <c r="X42" s="154"/>
      <c r="Y42" s="154">
        <v>0</v>
      </c>
      <c r="Z42" s="154">
        <v>1</v>
      </c>
      <c r="AA42" s="154">
        <v>0</v>
      </c>
      <c r="AB42" s="154">
        <v>0</v>
      </c>
      <c r="AC42" s="154">
        <v>0</v>
      </c>
      <c r="AD42" s="154">
        <v>0</v>
      </c>
      <c r="AE42" s="154">
        <v>0</v>
      </c>
      <c r="AF42" s="154">
        <v>0</v>
      </c>
      <c r="AG42" s="154">
        <v>0</v>
      </c>
      <c r="AH42" s="154">
        <v>1</v>
      </c>
      <c r="AI42" s="154">
        <v>0</v>
      </c>
      <c r="AJ42" s="154">
        <v>0</v>
      </c>
      <c r="AK42" s="154">
        <v>0</v>
      </c>
      <c r="AL42" s="154">
        <v>0</v>
      </c>
      <c r="AM42" s="154">
        <v>0</v>
      </c>
      <c r="AN42" s="154">
        <v>0</v>
      </c>
      <c r="AO42" s="154">
        <v>1</v>
      </c>
      <c r="AP42" s="154">
        <v>1</v>
      </c>
      <c r="AQ42" s="154">
        <v>0</v>
      </c>
      <c r="AR42" s="154">
        <v>0</v>
      </c>
      <c r="AS42" s="154">
        <v>0</v>
      </c>
      <c r="AT42" s="154">
        <v>0</v>
      </c>
      <c r="AU42" s="154"/>
      <c r="AV42" s="154"/>
      <c r="AW42" s="154"/>
      <c r="AX42" s="154"/>
      <c r="AY42" s="154"/>
      <c r="AZ42" s="154"/>
      <c r="BA42" s="154"/>
      <c r="BB42" s="154"/>
      <c r="BC42" s="154"/>
      <c r="BD42" s="154"/>
      <c r="BE42" s="154"/>
      <c r="BF42" s="154"/>
      <c r="BG42" s="154"/>
      <c r="BH42" s="154"/>
      <c r="BI42" s="154"/>
      <c r="BJ42" s="154"/>
      <c r="BK42" s="154"/>
    </row>
    <row r="43" spans="1:63" s="19" customFormat="1" ht="13.15" x14ac:dyDescent="0.35">
      <c r="A43" s="50">
        <f>COUNTIF(Survey!H:H,DOE!$A44)</f>
        <v>0</v>
      </c>
      <c r="B43" s="92">
        <v>41</v>
      </c>
      <c r="C43" s="91">
        <f>SUM(SurveyResultAggregation!$D43:$BK43)</f>
        <v>13</v>
      </c>
      <c r="D43" s="155">
        <v>0</v>
      </c>
      <c r="E43" s="155">
        <v>0</v>
      </c>
      <c r="F43" s="155">
        <v>0</v>
      </c>
      <c r="G43" s="155">
        <v>1</v>
      </c>
      <c r="H43" s="155">
        <v>0</v>
      </c>
      <c r="I43" s="155">
        <v>0</v>
      </c>
      <c r="J43" s="155">
        <v>1</v>
      </c>
      <c r="K43" s="155">
        <v>1</v>
      </c>
      <c r="L43" s="155">
        <v>0</v>
      </c>
      <c r="M43" s="155">
        <v>0</v>
      </c>
      <c r="N43" s="155">
        <v>1</v>
      </c>
      <c r="O43" s="155">
        <v>0</v>
      </c>
      <c r="P43" s="155">
        <v>0</v>
      </c>
      <c r="Q43" s="155">
        <v>0</v>
      </c>
      <c r="R43" s="155">
        <v>1</v>
      </c>
      <c r="S43" s="155"/>
      <c r="T43" s="155"/>
      <c r="U43" s="155"/>
      <c r="V43" s="155">
        <v>0</v>
      </c>
      <c r="W43" s="155">
        <v>0</v>
      </c>
      <c r="X43" s="155"/>
      <c r="Y43" s="155">
        <v>0</v>
      </c>
      <c r="Z43" s="155">
        <v>1</v>
      </c>
      <c r="AA43" s="155">
        <v>0</v>
      </c>
      <c r="AB43" s="155">
        <v>1</v>
      </c>
      <c r="AC43" s="155">
        <v>0</v>
      </c>
      <c r="AD43" s="155">
        <v>0</v>
      </c>
      <c r="AE43" s="155">
        <v>0</v>
      </c>
      <c r="AF43" s="155">
        <v>2</v>
      </c>
      <c r="AG43" s="155">
        <v>0</v>
      </c>
      <c r="AH43" s="155">
        <v>0</v>
      </c>
      <c r="AI43" s="155">
        <v>1</v>
      </c>
      <c r="AJ43" s="155">
        <v>0</v>
      </c>
      <c r="AK43" s="155">
        <v>0</v>
      </c>
      <c r="AL43" s="155">
        <v>1</v>
      </c>
      <c r="AM43" s="155">
        <v>0</v>
      </c>
      <c r="AN43" s="155">
        <v>1</v>
      </c>
      <c r="AO43" s="155">
        <v>0</v>
      </c>
      <c r="AP43" s="155">
        <v>0</v>
      </c>
      <c r="AQ43" s="155">
        <v>1</v>
      </c>
      <c r="AR43" s="155">
        <v>0</v>
      </c>
      <c r="AS43" s="155">
        <v>0</v>
      </c>
      <c r="AT43" s="155">
        <v>0</v>
      </c>
      <c r="AU43" s="155"/>
      <c r="AV43" s="155"/>
      <c r="AW43" s="155"/>
      <c r="AX43" s="155"/>
      <c r="AY43" s="155"/>
      <c r="AZ43" s="155"/>
      <c r="BA43" s="155"/>
      <c r="BB43" s="155"/>
      <c r="BC43" s="155"/>
      <c r="BD43" s="155"/>
      <c r="BE43" s="155"/>
      <c r="BF43" s="155"/>
      <c r="BG43" s="155"/>
      <c r="BH43" s="155"/>
      <c r="BI43" s="155"/>
      <c r="BJ43" s="155"/>
      <c r="BK43" s="155"/>
    </row>
    <row r="44" spans="1:63" s="19" customFormat="1" ht="13.15" x14ac:dyDescent="0.35">
      <c r="A44" s="51">
        <f>COUNTIF(Survey!H:H,DOE!$A45)</f>
        <v>0</v>
      </c>
      <c r="B44" s="92">
        <v>42</v>
      </c>
      <c r="C44" s="93">
        <f>SUM(SurveyResultAggregation!$D44:$BK44)</f>
        <v>5</v>
      </c>
      <c r="D44" s="154">
        <v>0</v>
      </c>
      <c r="E44" s="154">
        <v>0</v>
      </c>
      <c r="F44" s="154">
        <v>0</v>
      </c>
      <c r="G44" s="154">
        <v>0</v>
      </c>
      <c r="H44" s="154">
        <v>0</v>
      </c>
      <c r="I44" s="154">
        <v>0</v>
      </c>
      <c r="J44" s="154">
        <v>0</v>
      </c>
      <c r="K44" s="154">
        <v>0</v>
      </c>
      <c r="L44" s="154">
        <v>0</v>
      </c>
      <c r="M44" s="154">
        <v>0</v>
      </c>
      <c r="N44" s="154">
        <v>1</v>
      </c>
      <c r="O44" s="154">
        <v>0</v>
      </c>
      <c r="P44" s="154">
        <v>0</v>
      </c>
      <c r="Q44" s="154">
        <v>0</v>
      </c>
      <c r="R44" s="154">
        <v>0</v>
      </c>
      <c r="S44" s="154"/>
      <c r="T44" s="154"/>
      <c r="U44" s="154"/>
      <c r="V44" s="154">
        <v>1</v>
      </c>
      <c r="W44" s="154">
        <v>0</v>
      </c>
      <c r="X44" s="154"/>
      <c r="Y44" s="154">
        <v>0</v>
      </c>
      <c r="Z44" s="154">
        <v>0</v>
      </c>
      <c r="AA44" s="154">
        <v>0</v>
      </c>
      <c r="AB44" s="154">
        <v>0</v>
      </c>
      <c r="AC44" s="154">
        <v>0</v>
      </c>
      <c r="AD44" s="154">
        <v>0</v>
      </c>
      <c r="AE44" s="154">
        <v>0</v>
      </c>
      <c r="AF44" s="154">
        <v>0</v>
      </c>
      <c r="AG44" s="154">
        <v>0</v>
      </c>
      <c r="AH44" s="154">
        <v>0</v>
      </c>
      <c r="AI44" s="154">
        <v>2</v>
      </c>
      <c r="AJ44" s="154">
        <v>0</v>
      </c>
      <c r="AK44" s="154">
        <v>0</v>
      </c>
      <c r="AL44" s="154">
        <v>0</v>
      </c>
      <c r="AM44" s="154">
        <v>0</v>
      </c>
      <c r="AN44" s="154">
        <v>0</v>
      </c>
      <c r="AO44" s="154">
        <v>1</v>
      </c>
      <c r="AP44" s="154">
        <v>0</v>
      </c>
      <c r="AQ44" s="154">
        <v>0</v>
      </c>
      <c r="AR44" s="154">
        <v>0</v>
      </c>
      <c r="AS44" s="154">
        <v>0</v>
      </c>
      <c r="AT44" s="154">
        <v>0</v>
      </c>
      <c r="AU44" s="154"/>
      <c r="AV44" s="154"/>
      <c r="AW44" s="154"/>
      <c r="AX44" s="154"/>
      <c r="AY44" s="154"/>
      <c r="AZ44" s="154"/>
      <c r="BA44" s="154"/>
      <c r="BB44" s="154"/>
      <c r="BC44" s="154"/>
      <c r="BD44" s="154"/>
      <c r="BE44" s="154"/>
      <c r="BF44" s="154"/>
      <c r="BG44" s="154"/>
      <c r="BH44" s="154"/>
      <c r="BI44" s="154"/>
      <c r="BJ44" s="154"/>
      <c r="BK44" s="154"/>
    </row>
    <row r="45" spans="1:63" s="19" customFormat="1" ht="13.15" x14ac:dyDescent="0.35">
      <c r="A45" s="50">
        <f>COUNTIF(Survey!H:H,DOE!$A46)</f>
        <v>0</v>
      </c>
      <c r="B45" s="92">
        <v>43</v>
      </c>
      <c r="C45" s="91">
        <f>SUM(SurveyResultAggregation!$D45:$BK45)</f>
        <v>10</v>
      </c>
      <c r="D45" s="155">
        <v>2</v>
      </c>
      <c r="E45" s="155">
        <v>0</v>
      </c>
      <c r="F45" s="155">
        <v>0</v>
      </c>
      <c r="G45" s="155">
        <v>0</v>
      </c>
      <c r="H45" s="155">
        <v>0</v>
      </c>
      <c r="I45" s="155">
        <v>0</v>
      </c>
      <c r="J45" s="155">
        <v>0</v>
      </c>
      <c r="K45" s="155">
        <v>0</v>
      </c>
      <c r="L45" s="155">
        <v>0</v>
      </c>
      <c r="M45" s="155">
        <v>0</v>
      </c>
      <c r="N45" s="155">
        <v>0</v>
      </c>
      <c r="O45" s="155">
        <v>0</v>
      </c>
      <c r="P45" s="155">
        <v>0</v>
      </c>
      <c r="Q45" s="155">
        <v>0</v>
      </c>
      <c r="R45" s="155">
        <v>0</v>
      </c>
      <c r="S45" s="155"/>
      <c r="T45" s="155"/>
      <c r="U45" s="155"/>
      <c r="V45" s="155">
        <v>0</v>
      </c>
      <c r="W45" s="155">
        <v>0</v>
      </c>
      <c r="X45" s="155"/>
      <c r="Y45" s="155">
        <v>2</v>
      </c>
      <c r="Z45" s="155">
        <v>0</v>
      </c>
      <c r="AA45" s="155">
        <v>0</v>
      </c>
      <c r="AB45" s="155">
        <v>0</v>
      </c>
      <c r="AC45" s="155">
        <v>1</v>
      </c>
      <c r="AD45" s="155">
        <v>0</v>
      </c>
      <c r="AE45" s="155">
        <v>0</v>
      </c>
      <c r="AF45" s="155">
        <v>1</v>
      </c>
      <c r="AG45" s="155">
        <v>0</v>
      </c>
      <c r="AH45" s="155">
        <v>0</v>
      </c>
      <c r="AI45" s="155">
        <v>0</v>
      </c>
      <c r="AJ45" s="155">
        <v>0</v>
      </c>
      <c r="AK45" s="155">
        <v>0</v>
      </c>
      <c r="AL45" s="155">
        <v>0</v>
      </c>
      <c r="AM45" s="155">
        <v>1</v>
      </c>
      <c r="AN45" s="155">
        <v>0</v>
      </c>
      <c r="AO45" s="155">
        <v>1</v>
      </c>
      <c r="AP45" s="155">
        <v>0</v>
      </c>
      <c r="AQ45" s="155">
        <v>0</v>
      </c>
      <c r="AR45" s="155">
        <v>0</v>
      </c>
      <c r="AS45" s="155">
        <v>1</v>
      </c>
      <c r="AT45" s="155">
        <v>1</v>
      </c>
      <c r="AU45" s="155"/>
      <c r="AV45" s="155"/>
      <c r="AW45" s="155"/>
      <c r="AX45" s="155"/>
      <c r="AY45" s="155"/>
      <c r="AZ45" s="155"/>
      <c r="BA45" s="155"/>
      <c r="BB45" s="155"/>
      <c r="BC45" s="155"/>
      <c r="BD45" s="155"/>
      <c r="BE45" s="155"/>
      <c r="BF45" s="155"/>
      <c r="BG45" s="155"/>
      <c r="BH45" s="155"/>
      <c r="BI45" s="155"/>
      <c r="BJ45" s="155"/>
      <c r="BK45" s="155"/>
    </row>
    <row r="46" spans="1:63" s="19" customFormat="1" ht="13.15" x14ac:dyDescent="0.35">
      <c r="A46" s="51">
        <f>COUNTIF(Survey!H:H,DOE!$A47)</f>
        <v>0</v>
      </c>
      <c r="B46" s="92">
        <v>44</v>
      </c>
      <c r="C46" s="93">
        <f>SUM(SurveyResultAggregation!$D46:$BK46)</f>
        <v>5</v>
      </c>
      <c r="D46" s="154">
        <v>0</v>
      </c>
      <c r="E46" s="154">
        <v>0</v>
      </c>
      <c r="F46" s="154">
        <v>1</v>
      </c>
      <c r="G46" s="154">
        <v>0</v>
      </c>
      <c r="H46" s="154">
        <v>0</v>
      </c>
      <c r="I46" s="154">
        <v>0</v>
      </c>
      <c r="J46" s="154">
        <v>0</v>
      </c>
      <c r="K46" s="154">
        <v>0</v>
      </c>
      <c r="L46" s="154">
        <v>0</v>
      </c>
      <c r="M46" s="154">
        <v>0</v>
      </c>
      <c r="N46" s="154">
        <v>1</v>
      </c>
      <c r="O46" s="154">
        <v>0</v>
      </c>
      <c r="P46" s="154">
        <v>0</v>
      </c>
      <c r="Q46" s="154">
        <v>0</v>
      </c>
      <c r="R46" s="154">
        <v>0</v>
      </c>
      <c r="S46" s="154"/>
      <c r="T46" s="154"/>
      <c r="U46" s="154"/>
      <c r="V46" s="154">
        <v>1</v>
      </c>
      <c r="W46" s="154">
        <v>0</v>
      </c>
      <c r="X46" s="154"/>
      <c r="Y46" s="154">
        <v>1</v>
      </c>
      <c r="Z46" s="154">
        <v>0</v>
      </c>
      <c r="AA46" s="154">
        <v>0</v>
      </c>
      <c r="AB46" s="154">
        <v>0</v>
      </c>
      <c r="AC46" s="154">
        <v>0</v>
      </c>
      <c r="AD46" s="154">
        <v>0</v>
      </c>
      <c r="AE46" s="154">
        <v>0</v>
      </c>
      <c r="AF46" s="154">
        <v>0</v>
      </c>
      <c r="AG46" s="154">
        <v>0</v>
      </c>
      <c r="AH46" s="154">
        <v>0</v>
      </c>
      <c r="AI46" s="154">
        <v>0</v>
      </c>
      <c r="AJ46" s="154">
        <v>0</v>
      </c>
      <c r="AK46" s="154">
        <v>0</v>
      </c>
      <c r="AL46" s="154">
        <v>0</v>
      </c>
      <c r="AM46" s="154">
        <v>0</v>
      </c>
      <c r="AN46" s="154">
        <v>0</v>
      </c>
      <c r="AO46" s="154">
        <v>0</v>
      </c>
      <c r="AP46" s="154">
        <v>0</v>
      </c>
      <c r="AQ46" s="154">
        <v>0</v>
      </c>
      <c r="AR46" s="154">
        <v>0</v>
      </c>
      <c r="AS46" s="154">
        <v>0</v>
      </c>
      <c r="AT46" s="154">
        <v>1</v>
      </c>
      <c r="AU46" s="154"/>
      <c r="AV46" s="154"/>
      <c r="AW46" s="154"/>
      <c r="AX46" s="154"/>
      <c r="AY46" s="154"/>
      <c r="AZ46" s="154"/>
      <c r="BA46" s="154"/>
      <c r="BB46" s="154"/>
      <c r="BC46" s="154"/>
      <c r="BD46" s="154"/>
      <c r="BE46" s="154"/>
      <c r="BF46" s="154"/>
      <c r="BG46" s="154"/>
      <c r="BH46" s="154"/>
      <c r="BI46" s="154"/>
      <c r="BJ46" s="154"/>
      <c r="BK46" s="154"/>
    </row>
    <row r="47" spans="1:63" s="19" customFormat="1" ht="13.15" x14ac:dyDescent="0.35">
      <c r="A47" s="50">
        <f>COUNTIF(Survey!H:H,DOE!$A48)</f>
        <v>0</v>
      </c>
      <c r="B47" s="92">
        <v>45</v>
      </c>
      <c r="C47" s="91">
        <f>SUM(SurveyResultAggregation!$D47:$BK47)</f>
        <v>4</v>
      </c>
      <c r="D47" s="155">
        <v>0</v>
      </c>
      <c r="E47" s="155">
        <v>0</v>
      </c>
      <c r="F47" s="155">
        <v>0</v>
      </c>
      <c r="G47" s="155">
        <v>0</v>
      </c>
      <c r="H47" s="155">
        <v>0</v>
      </c>
      <c r="I47" s="155">
        <v>1</v>
      </c>
      <c r="J47" s="155">
        <v>0</v>
      </c>
      <c r="K47" s="155">
        <v>0</v>
      </c>
      <c r="L47" s="155">
        <v>0</v>
      </c>
      <c r="M47" s="155">
        <v>0</v>
      </c>
      <c r="N47" s="155">
        <v>0</v>
      </c>
      <c r="O47" s="155">
        <v>0</v>
      </c>
      <c r="P47" s="155">
        <v>0</v>
      </c>
      <c r="Q47" s="155">
        <v>0</v>
      </c>
      <c r="R47" s="155">
        <v>0</v>
      </c>
      <c r="S47" s="155"/>
      <c r="T47" s="155"/>
      <c r="U47" s="155"/>
      <c r="V47" s="155">
        <v>0</v>
      </c>
      <c r="W47" s="155">
        <v>0</v>
      </c>
      <c r="X47" s="155"/>
      <c r="Y47" s="155">
        <v>0</v>
      </c>
      <c r="Z47" s="155">
        <v>0</v>
      </c>
      <c r="AA47" s="155">
        <v>0</v>
      </c>
      <c r="AB47" s="155">
        <v>1</v>
      </c>
      <c r="AC47" s="155">
        <v>0</v>
      </c>
      <c r="AD47" s="155">
        <v>0</v>
      </c>
      <c r="AE47" s="155">
        <v>0</v>
      </c>
      <c r="AF47" s="155">
        <v>0</v>
      </c>
      <c r="AG47" s="155">
        <v>0</v>
      </c>
      <c r="AH47" s="155">
        <v>0</v>
      </c>
      <c r="AI47" s="155">
        <v>0</v>
      </c>
      <c r="AJ47" s="155">
        <v>0</v>
      </c>
      <c r="AK47" s="155">
        <v>0</v>
      </c>
      <c r="AL47" s="155">
        <v>0</v>
      </c>
      <c r="AM47" s="155">
        <v>0</v>
      </c>
      <c r="AN47" s="155">
        <v>0</v>
      </c>
      <c r="AO47" s="155">
        <v>1</v>
      </c>
      <c r="AP47" s="155">
        <v>0</v>
      </c>
      <c r="AQ47" s="155">
        <v>0</v>
      </c>
      <c r="AR47" s="155">
        <v>0</v>
      </c>
      <c r="AS47" s="155">
        <v>0</v>
      </c>
      <c r="AT47" s="155">
        <v>1</v>
      </c>
      <c r="AU47" s="155"/>
      <c r="AV47" s="155"/>
      <c r="AW47" s="155"/>
      <c r="AX47" s="155"/>
      <c r="AY47" s="155"/>
      <c r="AZ47" s="155"/>
      <c r="BA47" s="155"/>
      <c r="BB47" s="155"/>
      <c r="BC47" s="155"/>
      <c r="BD47" s="155"/>
      <c r="BE47" s="155"/>
      <c r="BF47" s="155"/>
      <c r="BG47" s="155"/>
      <c r="BH47" s="155"/>
      <c r="BI47" s="155"/>
      <c r="BJ47" s="155"/>
      <c r="BK47" s="155"/>
    </row>
    <row r="48" spans="1:63" s="19" customFormat="1" ht="13.15" x14ac:dyDescent="0.35">
      <c r="A48" s="51">
        <f>COUNTIF(Survey!H:H,DOE!$A49)</f>
        <v>0</v>
      </c>
      <c r="B48" s="92">
        <v>46</v>
      </c>
      <c r="C48" s="93">
        <f>SUM(SurveyResultAggregation!$D48:$BK48)</f>
        <v>19</v>
      </c>
      <c r="D48" s="154">
        <v>1</v>
      </c>
      <c r="E48" s="154">
        <v>1</v>
      </c>
      <c r="F48" s="154">
        <v>0</v>
      </c>
      <c r="G48" s="154">
        <v>0</v>
      </c>
      <c r="H48" s="154">
        <v>1</v>
      </c>
      <c r="I48" s="154">
        <v>0</v>
      </c>
      <c r="J48" s="154">
        <v>0</v>
      </c>
      <c r="K48" s="154">
        <v>0</v>
      </c>
      <c r="L48" s="154">
        <v>0</v>
      </c>
      <c r="M48" s="154">
        <v>0</v>
      </c>
      <c r="N48" s="154">
        <v>0</v>
      </c>
      <c r="O48" s="154">
        <v>0</v>
      </c>
      <c r="P48" s="154">
        <v>1</v>
      </c>
      <c r="Q48" s="154">
        <v>0</v>
      </c>
      <c r="R48" s="154">
        <v>0</v>
      </c>
      <c r="S48" s="154"/>
      <c r="T48" s="154"/>
      <c r="U48" s="154"/>
      <c r="V48" s="154">
        <v>0</v>
      </c>
      <c r="W48" s="154">
        <v>0</v>
      </c>
      <c r="X48" s="154"/>
      <c r="Y48" s="154">
        <v>1</v>
      </c>
      <c r="Z48" s="154">
        <v>1</v>
      </c>
      <c r="AA48" s="154">
        <v>1</v>
      </c>
      <c r="AB48" s="154">
        <v>0</v>
      </c>
      <c r="AC48" s="154">
        <v>0</v>
      </c>
      <c r="AD48" s="154">
        <v>0</v>
      </c>
      <c r="AE48" s="154">
        <v>0</v>
      </c>
      <c r="AF48" s="154">
        <v>0</v>
      </c>
      <c r="AG48" s="154">
        <v>3</v>
      </c>
      <c r="AH48" s="154">
        <v>0</v>
      </c>
      <c r="AI48" s="154">
        <v>0</v>
      </c>
      <c r="AJ48" s="154">
        <v>0</v>
      </c>
      <c r="AK48" s="154">
        <v>1</v>
      </c>
      <c r="AL48" s="154">
        <v>1</v>
      </c>
      <c r="AM48" s="154">
        <v>0</v>
      </c>
      <c r="AN48" s="154">
        <v>2</v>
      </c>
      <c r="AO48" s="154">
        <v>0</v>
      </c>
      <c r="AP48" s="154">
        <v>1</v>
      </c>
      <c r="AQ48" s="154">
        <v>1</v>
      </c>
      <c r="AR48" s="154">
        <v>0</v>
      </c>
      <c r="AS48" s="154">
        <v>2</v>
      </c>
      <c r="AT48" s="154">
        <v>1</v>
      </c>
      <c r="AU48" s="154"/>
      <c r="AV48" s="154"/>
      <c r="AW48" s="154"/>
      <c r="AX48" s="154"/>
      <c r="AY48" s="154"/>
      <c r="AZ48" s="154"/>
      <c r="BA48" s="154"/>
      <c r="BB48" s="154"/>
      <c r="BC48" s="154"/>
      <c r="BD48" s="154"/>
      <c r="BE48" s="154"/>
      <c r="BF48" s="154"/>
      <c r="BG48" s="154"/>
      <c r="BH48" s="154"/>
      <c r="BI48" s="154"/>
      <c r="BJ48" s="154"/>
      <c r="BK48" s="154"/>
    </row>
    <row r="49" spans="1:63" s="19" customFormat="1" ht="13.15" x14ac:dyDescent="0.35">
      <c r="A49" s="50">
        <f>COUNTIF(Survey!H:H,DOE!$A50)</f>
        <v>1</v>
      </c>
      <c r="B49" s="92">
        <v>47</v>
      </c>
      <c r="C49" s="91">
        <f>SUM(SurveyResultAggregation!$D49:$BK49)</f>
        <v>20</v>
      </c>
      <c r="D49" s="155">
        <v>1</v>
      </c>
      <c r="E49" s="155">
        <v>0</v>
      </c>
      <c r="F49" s="155">
        <v>0</v>
      </c>
      <c r="G49" s="155">
        <v>2</v>
      </c>
      <c r="H49" s="155">
        <v>2</v>
      </c>
      <c r="I49" s="155">
        <v>1</v>
      </c>
      <c r="J49" s="155">
        <v>0</v>
      </c>
      <c r="K49" s="155">
        <v>1</v>
      </c>
      <c r="L49" s="155">
        <v>1</v>
      </c>
      <c r="M49" s="155">
        <v>0</v>
      </c>
      <c r="N49" s="155">
        <v>0</v>
      </c>
      <c r="O49" s="155">
        <v>0</v>
      </c>
      <c r="P49" s="155">
        <v>0</v>
      </c>
      <c r="Q49" s="155">
        <v>1</v>
      </c>
      <c r="R49" s="155">
        <v>1</v>
      </c>
      <c r="S49" s="155"/>
      <c r="T49" s="155"/>
      <c r="U49" s="155"/>
      <c r="V49" s="155">
        <v>0</v>
      </c>
      <c r="W49" s="155">
        <v>1</v>
      </c>
      <c r="X49" s="155"/>
      <c r="Y49" s="155">
        <v>1</v>
      </c>
      <c r="Z49" s="155">
        <v>0</v>
      </c>
      <c r="AA49" s="155">
        <v>0</v>
      </c>
      <c r="AB49" s="155">
        <v>0</v>
      </c>
      <c r="AC49" s="155">
        <v>1</v>
      </c>
      <c r="AD49" s="155">
        <v>0</v>
      </c>
      <c r="AE49" s="155">
        <v>2</v>
      </c>
      <c r="AF49" s="155">
        <v>0</v>
      </c>
      <c r="AG49" s="155">
        <v>0</v>
      </c>
      <c r="AH49" s="155">
        <v>0</v>
      </c>
      <c r="AI49" s="155">
        <v>0</v>
      </c>
      <c r="AJ49" s="155">
        <v>0</v>
      </c>
      <c r="AK49" s="155">
        <v>0</v>
      </c>
      <c r="AL49" s="155">
        <v>2</v>
      </c>
      <c r="AM49" s="155">
        <v>0</v>
      </c>
      <c r="AN49" s="155">
        <v>0</v>
      </c>
      <c r="AO49" s="155">
        <v>1</v>
      </c>
      <c r="AP49" s="155">
        <v>0</v>
      </c>
      <c r="AQ49" s="155">
        <v>1</v>
      </c>
      <c r="AR49" s="155">
        <v>0</v>
      </c>
      <c r="AS49" s="155">
        <v>0</v>
      </c>
      <c r="AT49" s="155">
        <v>1</v>
      </c>
      <c r="AU49" s="155"/>
      <c r="AV49" s="155"/>
      <c r="AW49" s="155"/>
      <c r="AX49" s="155"/>
      <c r="AY49" s="155"/>
      <c r="AZ49" s="155"/>
      <c r="BA49" s="155"/>
      <c r="BB49" s="155"/>
      <c r="BC49" s="155"/>
      <c r="BD49" s="155"/>
      <c r="BE49" s="155"/>
      <c r="BF49" s="155"/>
      <c r="BG49" s="155"/>
      <c r="BH49" s="155"/>
      <c r="BI49" s="155"/>
      <c r="BJ49" s="155"/>
      <c r="BK49" s="155"/>
    </row>
    <row r="50" spans="1:63" s="19" customFormat="1" ht="13.15" x14ac:dyDescent="0.35">
      <c r="A50" s="51">
        <f>COUNTIF(Survey!H:H,DOE!$A51)</f>
        <v>1</v>
      </c>
      <c r="B50" s="92">
        <v>48</v>
      </c>
      <c r="C50" s="93">
        <f>SUM(SurveyResultAggregation!$D50:$BK50)</f>
        <v>8</v>
      </c>
      <c r="D50" s="154">
        <v>0</v>
      </c>
      <c r="E50" s="154">
        <v>0</v>
      </c>
      <c r="F50" s="154">
        <v>0</v>
      </c>
      <c r="G50" s="154">
        <v>0</v>
      </c>
      <c r="H50" s="154">
        <v>0</v>
      </c>
      <c r="I50" s="154">
        <v>0</v>
      </c>
      <c r="J50" s="154">
        <v>0</v>
      </c>
      <c r="K50" s="154">
        <v>1</v>
      </c>
      <c r="L50" s="154">
        <v>1</v>
      </c>
      <c r="M50" s="154">
        <v>0</v>
      </c>
      <c r="N50" s="154">
        <v>0</v>
      </c>
      <c r="O50" s="154">
        <v>0</v>
      </c>
      <c r="P50" s="154">
        <v>0</v>
      </c>
      <c r="Q50" s="154">
        <v>1</v>
      </c>
      <c r="R50" s="154">
        <v>0</v>
      </c>
      <c r="S50" s="154"/>
      <c r="T50" s="154"/>
      <c r="U50" s="154"/>
      <c r="V50" s="154">
        <v>0</v>
      </c>
      <c r="W50" s="154">
        <v>0</v>
      </c>
      <c r="X50" s="154"/>
      <c r="Y50" s="154">
        <v>0</v>
      </c>
      <c r="Z50" s="154">
        <v>0</v>
      </c>
      <c r="AA50" s="154">
        <v>0</v>
      </c>
      <c r="AB50" s="154">
        <v>0</v>
      </c>
      <c r="AC50" s="154">
        <v>1</v>
      </c>
      <c r="AD50" s="154">
        <v>0</v>
      </c>
      <c r="AE50" s="154">
        <v>0</v>
      </c>
      <c r="AF50" s="154">
        <v>0</v>
      </c>
      <c r="AG50" s="154">
        <v>1</v>
      </c>
      <c r="AH50" s="154">
        <v>0</v>
      </c>
      <c r="AI50" s="154">
        <v>0</v>
      </c>
      <c r="AJ50" s="154">
        <v>0</v>
      </c>
      <c r="AK50" s="154">
        <v>0</v>
      </c>
      <c r="AL50" s="154">
        <v>0</v>
      </c>
      <c r="AM50" s="154">
        <v>0</v>
      </c>
      <c r="AN50" s="154">
        <v>1</v>
      </c>
      <c r="AO50" s="154">
        <v>0</v>
      </c>
      <c r="AP50" s="154">
        <v>1</v>
      </c>
      <c r="AQ50" s="154">
        <v>0</v>
      </c>
      <c r="AR50" s="154">
        <v>1</v>
      </c>
      <c r="AS50" s="154">
        <v>0</v>
      </c>
      <c r="AT50" s="154">
        <v>0</v>
      </c>
      <c r="AU50" s="154"/>
      <c r="AV50" s="154"/>
      <c r="AW50" s="154"/>
      <c r="AX50" s="154"/>
      <c r="AY50" s="154"/>
      <c r="AZ50" s="154"/>
      <c r="BA50" s="154"/>
      <c r="BB50" s="154"/>
      <c r="BC50" s="154"/>
      <c r="BD50" s="154"/>
      <c r="BE50" s="154"/>
      <c r="BF50" s="154"/>
      <c r="BG50" s="154"/>
      <c r="BH50" s="154"/>
      <c r="BI50" s="154"/>
      <c r="BJ50" s="154"/>
      <c r="BK50" s="154"/>
    </row>
    <row r="51" spans="1:63" s="19" customFormat="1" ht="13.15" x14ac:dyDescent="0.35">
      <c r="A51" s="50">
        <f>COUNTIF(Survey!H:H,DOE!$A52)</f>
        <v>1</v>
      </c>
      <c r="B51" s="92">
        <v>49</v>
      </c>
      <c r="C51" s="91">
        <f>SUM(SurveyResultAggregation!$D51:$BK51)</f>
        <v>20</v>
      </c>
      <c r="D51" s="155">
        <v>1</v>
      </c>
      <c r="E51" s="155">
        <v>0</v>
      </c>
      <c r="F51" s="155">
        <v>0</v>
      </c>
      <c r="G51" s="155">
        <v>1</v>
      </c>
      <c r="H51" s="155">
        <v>0</v>
      </c>
      <c r="I51" s="155">
        <v>0</v>
      </c>
      <c r="J51" s="155">
        <v>1</v>
      </c>
      <c r="K51" s="155">
        <v>0</v>
      </c>
      <c r="L51" s="155">
        <v>0</v>
      </c>
      <c r="M51" s="155">
        <v>1</v>
      </c>
      <c r="N51" s="155">
        <v>0</v>
      </c>
      <c r="O51" s="155">
        <v>0</v>
      </c>
      <c r="P51" s="155">
        <v>1</v>
      </c>
      <c r="Q51" s="155">
        <v>1</v>
      </c>
      <c r="R51" s="155">
        <v>1</v>
      </c>
      <c r="S51" s="155"/>
      <c r="T51" s="155"/>
      <c r="U51" s="155"/>
      <c r="V51" s="155">
        <v>0</v>
      </c>
      <c r="W51" s="155">
        <v>0</v>
      </c>
      <c r="X51" s="155"/>
      <c r="Y51" s="155">
        <v>3</v>
      </c>
      <c r="Z51" s="155">
        <v>0</v>
      </c>
      <c r="AA51" s="155">
        <v>0</v>
      </c>
      <c r="AB51" s="155">
        <v>0</v>
      </c>
      <c r="AC51" s="155">
        <v>1</v>
      </c>
      <c r="AD51" s="155">
        <v>1</v>
      </c>
      <c r="AE51" s="155">
        <v>0</v>
      </c>
      <c r="AF51" s="155">
        <v>1</v>
      </c>
      <c r="AG51" s="155">
        <v>1</v>
      </c>
      <c r="AH51" s="155">
        <v>0</v>
      </c>
      <c r="AI51" s="155">
        <v>0</v>
      </c>
      <c r="AJ51" s="155">
        <v>0</v>
      </c>
      <c r="AK51" s="155">
        <v>1</v>
      </c>
      <c r="AL51" s="155">
        <v>1</v>
      </c>
      <c r="AM51" s="155">
        <v>0</v>
      </c>
      <c r="AN51" s="155">
        <v>2</v>
      </c>
      <c r="AO51" s="155">
        <v>0</v>
      </c>
      <c r="AP51" s="155">
        <v>0</v>
      </c>
      <c r="AQ51" s="155">
        <v>1</v>
      </c>
      <c r="AR51" s="155">
        <v>0</v>
      </c>
      <c r="AS51" s="155">
        <v>1</v>
      </c>
      <c r="AT51" s="155">
        <v>0</v>
      </c>
      <c r="AU51" s="155"/>
      <c r="AV51" s="155"/>
      <c r="AW51" s="155"/>
      <c r="AX51" s="155"/>
      <c r="AY51" s="155"/>
      <c r="AZ51" s="155"/>
      <c r="BA51" s="155"/>
      <c r="BB51" s="155"/>
      <c r="BC51" s="155"/>
      <c r="BD51" s="155"/>
      <c r="BE51" s="155"/>
      <c r="BF51" s="155"/>
      <c r="BG51" s="155"/>
      <c r="BH51" s="155"/>
      <c r="BI51" s="155"/>
      <c r="BJ51" s="155"/>
      <c r="BK51" s="155"/>
    </row>
    <row r="52" spans="1:63" s="19" customFormat="1" ht="13.15" x14ac:dyDescent="0.35">
      <c r="A52" s="51">
        <f>COUNTIF(Survey!H:H,DOE!$A53)</f>
        <v>0</v>
      </c>
      <c r="B52" s="92">
        <v>50</v>
      </c>
      <c r="C52" s="93">
        <f>SUM(SurveyResultAggregation!$D52:$BK52)</f>
        <v>11</v>
      </c>
      <c r="D52" s="154">
        <v>0</v>
      </c>
      <c r="E52" s="154">
        <v>2</v>
      </c>
      <c r="F52" s="154">
        <v>1</v>
      </c>
      <c r="G52" s="154">
        <v>1</v>
      </c>
      <c r="H52" s="154">
        <v>0</v>
      </c>
      <c r="I52" s="154">
        <v>0</v>
      </c>
      <c r="J52" s="154">
        <v>0</v>
      </c>
      <c r="K52" s="154">
        <v>0</v>
      </c>
      <c r="L52" s="154">
        <v>1</v>
      </c>
      <c r="M52" s="154">
        <v>0</v>
      </c>
      <c r="N52" s="154">
        <v>0</v>
      </c>
      <c r="O52" s="154">
        <v>1</v>
      </c>
      <c r="P52" s="154">
        <v>0</v>
      </c>
      <c r="Q52" s="154">
        <v>0</v>
      </c>
      <c r="R52" s="154">
        <v>0</v>
      </c>
      <c r="S52" s="154"/>
      <c r="T52" s="154"/>
      <c r="U52" s="154"/>
      <c r="V52" s="154">
        <v>0</v>
      </c>
      <c r="W52" s="154">
        <v>0</v>
      </c>
      <c r="X52" s="154"/>
      <c r="Y52" s="154">
        <v>1</v>
      </c>
      <c r="Z52" s="154">
        <v>0</v>
      </c>
      <c r="AA52" s="154">
        <v>0</v>
      </c>
      <c r="AB52" s="154">
        <v>0</v>
      </c>
      <c r="AC52" s="154">
        <v>1</v>
      </c>
      <c r="AD52" s="154">
        <v>0</v>
      </c>
      <c r="AE52" s="154">
        <v>0</v>
      </c>
      <c r="AF52" s="154">
        <v>0</v>
      </c>
      <c r="AG52" s="154">
        <v>0</v>
      </c>
      <c r="AH52" s="154">
        <v>1</v>
      </c>
      <c r="AI52" s="154">
        <v>0</v>
      </c>
      <c r="AJ52" s="154">
        <v>0</v>
      </c>
      <c r="AK52" s="154">
        <v>0</v>
      </c>
      <c r="AL52" s="154">
        <v>1</v>
      </c>
      <c r="AM52" s="154">
        <v>0</v>
      </c>
      <c r="AN52" s="154">
        <v>0</v>
      </c>
      <c r="AO52" s="154">
        <v>1</v>
      </c>
      <c r="AP52" s="154">
        <v>0</v>
      </c>
      <c r="AQ52" s="154">
        <v>0</v>
      </c>
      <c r="AR52" s="154">
        <v>0</v>
      </c>
      <c r="AS52" s="154">
        <v>0</v>
      </c>
      <c r="AT52" s="154">
        <v>0</v>
      </c>
      <c r="AU52" s="154"/>
      <c r="AV52" s="154"/>
      <c r="AW52" s="154"/>
      <c r="AX52" s="154"/>
      <c r="AY52" s="154"/>
      <c r="AZ52" s="154"/>
      <c r="BA52" s="154"/>
      <c r="BB52" s="154"/>
      <c r="BC52" s="154"/>
      <c r="BD52" s="154"/>
      <c r="BE52" s="154"/>
      <c r="BF52" s="154"/>
      <c r="BG52" s="154"/>
      <c r="BH52" s="154"/>
      <c r="BI52" s="154"/>
      <c r="BJ52" s="154"/>
      <c r="BK52" s="154"/>
    </row>
    <row r="53" spans="1:63" s="19" customFormat="1" ht="13.15" x14ac:dyDescent="0.35">
      <c r="A53" s="50">
        <f>COUNTIF(Survey!H:H,DOE!$A54)</f>
        <v>0</v>
      </c>
      <c r="B53" s="92">
        <v>51</v>
      </c>
      <c r="C53" s="91">
        <f>SUM(SurveyResultAggregation!$D53:$BK53)</f>
        <v>12</v>
      </c>
      <c r="D53" s="155">
        <v>0</v>
      </c>
      <c r="E53" s="155">
        <v>0</v>
      </c>
      <c r="F53" s="155">
        <v>0</v>
      </c>
      <c r="G53" s="155">
        <v>0</v>
      </c>
      <c r="H53" s="155">
        <v>0</v>
      </c>
      <c r="I53" s="155">
        <v>1</v>
      </c>
      <c r="J53" s="155">
        <v>1</v>
      </c>
      <c r="K53" s="155">
        <v>0</v>
      </c>
      <c r="L53" s="155">
        <v>0</v>
      </c>
      <c r="M53" s="155">
        <v>0</v>
      </c>
      <c r="N53" s="155">
        <v>0</v>
      </c>
      <c r="O53" s="155">
        <v>0</v>
      </c>
      <c r="P53" s="155">
        <v>0</v>
      </c>
      <c r="Q53" s="155">
        <v>0</v>
      </c>
      <c r="R53" s="155">
        <v>0</v>
      </c>
      <c r="S53" s="155"/>
      <c r="T53" s="155"/>
      <c r="U53" s="155"/>
      <c r="V53" s="155">
        <v>0</v>
      </c>
      <c r="W53" s="155">
        <v>0</v>
      </c>
      <c r="X53" s="155"/>
      <c r="Y53" s="155">
        <v>0</v>
      </c>
      <c r="Z53" s="155">
        <v>0</v>
      </c>
      <c r="AA53" s="155">
        <v>2</v>
      </c>
      <c r="AB53" s="155">
        <v>0</v>
      </c>
      <c r="AC53" s="155">
        <v>1</v>
      </c>
      <c r="AD53" s="155">
        <v>0</v>
      </c>
      <c r="AE53" s="155">
        <v>1</v>
      </c>
      <c r="AF53" s="155">
        <v>0</v>
      </c>
      <c r="AG53" s="155">
        <v>0</v>
      </c>
      <c r="AH53" s="155">
        <v>2</v>
      </c>
      <c r="AI53" s="155">
        <v>0</v>
      </c>
      <c r="AJ53" s="155">
        <v>0</v>
      </c>
      <c r="AK53" s="155">
        <v>2</v>
      </c>
      <c r="AL53" s="155">
        <v>1</v>
      </c>
      <c r="AM53" s="155">
        <v>0</v>
      </c>
      <c r="AN53" s="155">
        <v>0</v>
      </c>
      <c r="AO53" s="155">
        <v>0</v>
      </c>
      <c r="AP53" s="155">
        <v>0</v>
      </c>
      <c r="AQ53" s="155">
        <v>1</v>
      </c>
      <c r="AR53" s="155">
        <v>0</v>
      </c>
      <c r="AS53" s="155">
        <v>0</v>
      </c>
      <c r="AT53" s="155">
        <v>0</v>
      </c>
      <c r="AU53" s="155"/>
      <c r="AV53" s="155"/>
      <c r="AW53" s="155"/>
      <c r="AX53" s="155"/>
      <c r="AY53" s="155"/>
      <c r="AZ53" s="155"/>
      <c r="BA53" s="155"/>
      <c r="BB53" s="155"/>
      <c r="BC53" s="155"/>
      <c r="BD53" s="155"/>
      <c r="BE53" s="155"/>
      <c r="BF53" s="155"/>
      <c r="BG53" s="155"/>
      <c r="BH53" s="155"/>
      <c r="BI53" s="155"/>
      <c r="BJ53" s="155"/>
      <c r="BK53" s="155"/>
    </row>
    <row r="54" spans="1:63" s="19" customFormat="1" ht="13.15" x14ac:dyDescent="0.35">
      <c r="A54" s="51">
        <f>COUNTIF(Survey!H:H,DOE!$A55)</f>
        <v>0</v>
      </c>
      <c r="B54" s="92">
        <v>52</v>
      </c>
      <c r="C54" s="93">
        <f>SUM(SurveyResultAggregation!$D54:$BK54)</f>
        <v>17</v>
      </c>
      <c r="D54" s="154">
        <v>0</v>
      </c>
      <c r="E54" s="154">
        <v>1</v>
      </c>
      <c r="F54" s="154">
        <v>0</v>
      </c>
      <c r="G54" s="154">
        <v>1</v>
      </c>
      <c r="H54" s="154">
        <v>0</v>
      </c>
      <c r="I54" s="154">
        <v>0</v>
      </c>
      <c r="J54" s="154">
        <v>0</v>
      </c>
      <c r="K54" s="154">
        <v>0</v>
      </c>
      <c r="L54" s="154">
        <v>0</v>
      </c>
      <c r="M54" s="154">
        <v>1</v>
      </c>
      <c r="N54" s="154">
        <v>0</v>
      </c>
      <c r="O54" s="154">
        <v>1</v>
      </c>
      <c r="P54" s="154">
        <v>0</v>
      </c>
      <c r="Q54" s="154">
        <v>0</v>
      </c>
      <c r="R54" s="154">
        <v>1</v>
      </c>
      <c r="S54" s="154"/>
      <c r="T54" s="154"/>
      <c r="U54" s="154"/>
      <c r="V54" s="154">
        <v>0</v>
      </c>
      <c r="W54" s="154">
        <v>0</v>
      </c>
      <c r="X54" s="154"/>
      <c r="Y54" s="154">
        <v>0</v>
      </c>
      <c r="Z54" s="154">
        <v>0</v>
      </c>
      <c r="AA54" s="154">
        <v>2</v>
      </c>
      <c r="AB54" s="154">
        <v>2</v>
      </c>
      <c r="AC54" s="154">
        <v>0</v>
      </c>
      <c r="AD54" s="154">
        <v>0</v>
      </c>
      <c r="AE54" s="154">
        <v>1</v>
      </c>
      <c r="AF54" s="154">
        <v>1</v>
      </c>
      <c r="AG54" s="154">
        <v>0</v>
      </c>
      <c r="AH54" s="154">
        <v>1</v>
      </c>
      <c r="AI54" s="154">
        <v>0</v>
      </c>
      <c r="AJ54" s="154">
        <v>3</v>
      </c>
      <c r="AK54" s="154">
        <v>0</v>
      </c>
      <c r="AL54" s="154">
        <v>0</v>
      </c>
      <c r="AM54" s="154">
        <v>1</v>
      </c>
      <c r="AN54" s="154">
        <v>0</v>
      </c>
      <c r="AO54" s="154">
        <v>0</v>
      </c>
      <c r="AP54" s="154">
        <v>0</v>
      </c>
      <c r="AQ54" s="154">
        <v>0</v>
      </c>
      <c r="AR54" s="154">
        <v>0</v>
      </c>
      <c r="AS54" s="154">
        <v>0</v>
      </c>
      <c r="AT54" s="154">
        <v>1</v>
      </c>
      <c r="AU54" s="154"/>
      <c r="AV54" s="154"/>
      <c r="AW54" s="154"/>
      <c r="AX54" s="154"/>
      <c r="AY54" s="154"/>
      <c r="AZ54" s="154"/>
      <c r="BA54" s="154"/>
      <c r="BB54" s="154"/>
      <c r="BC54" s="154"/>
      <c r="BD54" s="154"/>
      <c r="BE54" s="154"/>
      <c r="BF54" s="154"/>
      <c r="BG54" s="154"/>
      <c r="BH54" s="154"/>
      <c r="BI54" s="154"/>
      <c r="BJ54" s="154"/>
      <c r="BK54" s="154"/>
    </row>
    <row r="55" spans="1:63" s="19" customFormat="1" ht="13.15" x14ac:dyDescent="0.35">
      <c r="A55" s="50">
        <f>COUNTIF(Survey!H:H,DOE!$A56)</f>
        <v>2</v>
      </c>
      <c r="B55" s="92">
        <v>53</v>
      </c>
      <c r="C55" s="91">
        <f>SUM(SurveyResultAggregation!$D55:$BK55)</f>
        <v>9</v>
      </c>
      <c r="D55" s="155">
        <v>0</v>
      </c>
      <c r="E55" s="155">
        <v>0</v>
      </c>
      <c r="F55" s="155">
        <v>0</v>
      </c>
      <c r="G55" s="155">
        <v>1</v>
      </c>
      <c r="H55" s="155">
        <v>0</v>
      </c>
      <c r="I55" s="155">
        <v>0</v>
      </c>
      <c r="J55" s="155">
        <v>0</v>
      </c>
      <c r="K55" s="155">
        <v>0</v>
      </c>
      <c r="L55" s="155">
        <v>0</v>
      </c>
      <c r="M55" s="155">
        <v>0</v>
      </c>
      <c r="N55" s="155">
        <v>0</v>
      </c>
      <c r="O55" s="155">
        <v>0</v>
      </c>
      <c r="P55" s="155">
        <v>0</v>
      </c>
      <c r="Q55" s="155">
        <v>2</v>
      </c>
      <c r="R55" s="155">
        <v>1</v>
      </c>
      <c r="S55" s="155"/>
      <c r="T55" s="155"/>
      <c r="U55" s="155"/>
      <c r="V55" s="155">
        <v>0</v>
      </c>
      <c r="W55" s="155">
        <v>0</v>
      </c>
      <c r="X55" s="155"/>
      <c r="Y55" s="155">
        <v>0</v>
      </c>
      <c r="Z55" s="155">
        <v>0</v>
      </c>
      <c r="AA55" s="155">
        <v>0</v>
      </c>
      <c r="AB55" s="155">
        <v>1</v>
      </c>
      <c r="AC55" s="155">
        <v>1</v>
      </c>
      <c r="AD55" s="155">
        <v>0</v>
      </c>
      <c r="AE55" s="155">
        <v>0</v>
      </c>
      <c r="AF55" s="155">
        <v>0</v>
      </c>
      <c r="AG55" s="155">
        <v>0</v>
      </c>
      <c r="AH55" s="155">
        <v>0</v>
      </c>
      <c r="AI55" s="155">
        <v>0</v>
      </c>
      <c r="AJ55" s="155">
        <v>0</v>
      </c>
      <c r="AK55" s="155">
        <v>2</v>
      </c>
      <c r="AL55" s="155">
        <v>0</v>
      </c>
      <c r="AM55" s="155">
        <v>0</v>
      </c>
      <c r="AN55" s="155">
        <v>0</v>
      </c>
      <c r="AO55" s="155">
        <v>0</v>
      </c>
      <c r="AP55" s="155">
        <v>0</v>
      </c>
      <c r="AQ55" s="155">
        <v>0</v>
      </c>
      <c r="AR55" s="155">
        <v>1</v>
      </c>
      <c r="AS55" s="155">
        <v>0</v>
      </c>
      <c r="AT55" s="155">
        <v>0</v>
      </c>
      <c r="AU55" s="155"/>
      <c r="AV55" s="155"/>
      <c r="AW55" s="155"/>
      <c r="AX55" s="155"/>
      <c r="AY55" s="155"/>
      <c r="AZ55" s="155"/>
      <c r="BA55" s="155"/>
      <c r="BB55" s="155"/>
      <c r="BC55" s="155"/>
      <c r="BD55" s="155"/>
      <c r="BE55" s="155"/>
      <c r="BF55" s="155"/>
      <c r="BG55" s="155"/>
      <c r="BH55" s="155"/>
      <c r="BI55" s="155"/>
      <c r="BJ55" s="155"/>
      <c r="BK55" s="155"/>
    </row>
    <row r="56" spans="1:63" s="19" customFormat="1" ht="13.15" x14ac:dyDescent="0.35">
      <c r="A56" s="51">
        <f>COUNTIF(Survey!H:H,DOE!$A57)</f>
        <v>0</v>
      </c>
      <c r="B56" s="92">
        <v>54</v>
      </c>
      <c r="C56" s="93">
        <f>SUM(SurveyResultAggregation!$D56:$BK56)</f>
        <v>6</v>
      </c>
      <c r="D56" s="154">
        <v>0</v>
      </c>
      <c r="E56" s="154">
        <v>0</v>
      </c>
      <c r="F56" s="154">
        <v>0</v>
      </c>
      <c r="G56" s="154">
        <v>0</v>
      </c>
      <c r="H56" s="154">
        <v>1</v>
      </c>
      <c r="I56" s="154">
        <v>0</v>
      </c>
      <c r="J56" s="154">
        <v>0</v>
      </c>
      <c r="K56" s="154">
        <v>0</v>
      </c>
      <c r="L56" s="154">
        <v>0</v>
      </c>
      <c r="M56" s="154">
        <v>0</v>
      </c>
      <c r="N56" s="154">
        <v>0</v>
      </c>
      <c r="O56" s="154">
        <v>0</v>
      </c>
      <c r="P56" s="154">
        <v>0</v>
      </c>
      <c r="Q56" s="154">
        <v>0</v>
      </c>
      <c r="R56" s="154">
        <v>0</v>
      </c>
      <c r="S56" s="154"/>
      <c r="T56" s="154"/>
      <c r="U56" s="154"/>
      <c r="V56" s="154">
        <v>0</v>
      </c>
      <c r="W56" s="154">
        <v>0</v>
      </c>
      <c r="X56" s="154"/>
      <c r="Y56" s="154">
        <v>0</v>
      </c>
      <c r="Z56" s="154">
        <v>1</v>
      </c>
      <c r="AA56" s="154">
        <v>2</v>
      </c>
      <c r="AB56" s="154">
        <v>0</v>
      </c>
      <c r="AC56" s="154">
        <v>1</v>
      </c>
      <c r="AD56" s="154">
        <v>0</v>
      </c>
      <c r="AE56" s="154">
        <v>0</v>
      </c>
      <c r="AF56" s="154">
        <v>0</v>
      </c>
      <c r="AG56" s="154">
        <v>0</v>
      </c>
      <c r="AH56" s="154">
        <v>0</v>
      </c>
      <c r="AI56" s="154">
        <v>0</v>
      </c>
      <c r="AJ56" s="154">
        <v>0</v>
      </c>
      <c r="AK56" s="154">
        <v>0</v>
      </c>
      <c r="AL56" s="154">
        <v>0</v>
      </c>
      <c r="AM56" s="154">
        <v>0</v>
      </c>
      <c r="AN56" s="154">
        <v>0</v>
      </c>
      <c r="AO56" s="154">
        <v>0</v>
      </c>
      <c r="AP56" s="154">
        <v>0</v>
      </c>
      <c r="AQ56" s="154">
        <v>1</v>
      </c>
      <c r="AR56" s="154">
        <v>0</v>
      </c>
      <c r="AS56" s="154">
        <v>0</v>
      </c>
      <c r="AT56" s="154">
        <v>0</v>
      </c>
      <c r="AU56" s="154"/>
      <c r="AV56" s="154"/>
      <c r="AW56" s="154"/>
      <c r="AX56" s="154"/>
      <c r="AY56" s="154"/>
      <c r="AZ56" s="154"/>
      <c r="BA56" s="154"/>
      <c r="BB56" s="154"/>
      <c r="BC56" s="154"/>
      <c r="BD56" s="154"/>
      <c r="BE56" s="154"/>
      <c r="BF56" s="154"/>
      <c r="BG56" s="154"/>
      <c r="BH56" s="154"/>
      <c r="BI56" s="154"/>
      <c r="BJ56" s="154"/>
      <c r="BK56" s="154"/>
    </row>
    <row r="57" spans="1:63" s="19" customFormat="1" ht="13.15" x14ac:dyDescent="0.35">
      <c r="A57" s="50">
        <f>COUNTIF(Survey!H:H,DOE!$A58)</f>
        <v>0</v>
      </c>
      <c r="B57" s="92">
        <v>55</v>
      </c>
      <c r="C57" s="91">
        <f>SUM(SurveyResultAggregation!$D57:$BK57)</f>
        <v>15</v>
      </c>
      <c r="D57" s="155">
        <v>0</v>
      </c>
      <c r="E57" s="155">
        <v>1</v>
      </c>
      <c r="F57" s="155">
        <v>0</v>
      </c>
      <c r="G57" s="155">
        <v>0</v>
      </c>
      <c r="H57" s="155">
        <v>0</v>
      </c>
      <c r="I57" s="155">
        <v>1</v>
      </c>
      <c r="J57" s="155">
        <v>1</v>
      </c>
      <c r="K57" s="155">
        <v>1</v>
      </c>
      <c r="L57" s="155">
        <v>0</v>
      </c>
      <c r="M57" s="155">
        <v>1</v>
      </c>
      <c r="N57" s="155">
        <v>0</v>
      </c>
      <c r="O57" s="155">
        <v>0</v>
      </c>
      <c r="P57" s="155">
        <v>0</v>
      </c>
      <c r="Q57" s="155">
        <v>0</v>
      </c>
      <c r="R57" s="155">
        <v>0</v>
      </c>
      <c r="S57" s="155"/>
      <c r="T57" s="155"/>
      <c r="U57" s="155"/>
      <c r="V57" s="155">
        <v>0</v>
      </c>
      <c r="W57" s="155">
        <v>0</v>
      </c>
      <c r="X57" s="155"/>
      <c r="Y57" s="155">
        <v>1</v>
      </c>
      <c r="Z57" s="155">
        <v>0</v>
      </c>
      <c r="AA57" s="155">
        <v>0</v>
      </c>
      <c r="AB57" s="155">
        <v>0</v>
      </c>
      <c r="AC57" s="155">
        <v>0</v>
      </c>
      <c r="AD57" s="155">
        <v>3</v>
      </c>
      <c r="AE57" s="155">
        <v>0</v>
      </c>
      <c r="AF57" s="155">
        <v>2</v>
      </c>
      <c r="AG57" s="155">
        <v>0</v>
      </c>
      <c r="AH57" s="155">
        <v>0</v>
      </c>
      <c r="AI57" s="155">
        <v>0</v>
      </c>
      <c r="AJ57" s="155">
        <v>0</v>
      </c>
      <c r="AK57" s="155">
        <v>0</v>
      </c>
      <c r="AL57" s="155">
        <v>1</v>
      </c>
      <c r="AM57" s="155">
        <v>1</v>
      </c>
      <c r="AN57" s="155">
        <v>0</v>
      </c>
      <c r="AO57" s="155">
        <v>1</v>
      </c>
      <c r="AP57" s="155">
        <v>0</v>
      </c>
      <c r="AQ57" s="155">
        <v>0</v>
      </c>
      <c r="AR57" s="155">
        <v>0</v>
      </c>
      <c r="AS57" s="155">
        <v>0</v>
      </c>
      <c r="AT57" s="155">
        <v>1</v>
      </c>
      <c r="AU57" s="155"/>
      <c r="AV57" s="155"/>
      <c r="AW57" s="155"/>
      <c r="AX57" s="155"/>
      <c r="AY57" s="155"/>
      <c r="AZ57" s="155"/>
      <c r="BA57" s="155"/>
      <c r="BB57" s="155"/>
      <c r="BC57" s="155"/>
      <c r="BD57" s="155"/>
      <c r="BE57" s="155"/>
      <c r="BF57" s="155"/>
      <c r="BG57" s="155"/>
      <c r="BH57" s="155"/>
      <c r="BI57" s="155"/>
      <c r="BJ57" s="155"/>
      <c r="BK57" s="155"/>
    </row>
    <row r="58" spans="1:63" s="19" customFormat="1" ht="13.15" x14ac:dyDescent="0.35">
      <c r="A58" s="51">
        <f>COUNTIF(Survey!H:H,DOE!$A59)</f>
        <v>0</v>
      </c>
      <c r="B58" s="92">
        <v>56</v>
      </c>
      <c r="C58" s="93">
        <f>SUM(SurveyResultAggregation!$D58:$BK58)</f>
        <v>3</v>
      </c>
      <c r="D58" s="154">
        <v>0</v>
      </c>
      <c r="E58" s="154">
        <v>0</v>
      </c>
      <c r="F58" s="154">
        <v>0</v>
      </c>
      <c r="G58" s="154">
        <v>0</v>
      </c>
      <c r="H58" s="154">
        <v>0</v>
      </c>
      <c r="I58" s="154">
        <v>0</v>
      </c>
      <c r="J58" s="154">
        <v>0</v>
      </c>
      <c r="K58" s="154">
        <v>0</v>
      </c>
      <c r="L58" s="154">
        <v>0</v>
      </c>
      <c r="M58" s="154">
        <v>0</v>
      </c>
      <c r="N58" s="154">
        <v>0</v>
      </c>
      <c r="O58" s="154">
        <v>0</v>
      </c>
      <c r="P58" s="154">
        <v>0</v>
      </c>
      <c r="Q58" s="154">
        <v>0</v>
      </c>
      <c r="R58" s="154">
        <v>0</v>
      </c>
      <c r="S58" s="154"/>
      <c r="T58" s="154"/>
      <c r="U58" s="154"/>
      <c r="V58" s="154">
        <v>0</v>
      </c>
      <c r="W58" s="154">
        <v>0</v>
      </c>
      <c r="X58" s="154"/>
      <c r="Y58" s="154">
        <v>0</v>
      </c>
      <c r="Z58" s="154">
        <v>0</v>
      </c>
      <c r="AA58" s="154">
        <v>0</v>
      </c>
      <c r="AB58" s="154">
        <v>0</v>
      </c>
      <c r="AC58" s="154">
        <v>0</v>
      </c>
      <c r="AD58" s="154">
        <v>0</v>
      </c>
      <c r="AE58" s="154">
        <v>0</v>
      </c>
      <c r="AF58" s="154">
        <v>1</v>
      </c>
      <c r="AG58" s="154">
        <v>0</v>
      </c>
      <c r="AH58" s="154">
        <v>0</v>
      </c>
      <c r="AI58" s="154">
        <v>1</v>
      </c>
      <c r="AJ58" s="154">
        <v>1</v>
      </c>
      <c r="AK58" s="154">
        <v>0</v>
      </c>
      <c r="AL58" s="154">
        <v>0</v>
      </c>
      <c r="AM58" s="154">
        <v>0</v>
      </c>
      <c r="AN58" s="154">
        <v>0</v>
      </c>
      <c r="AO58" s="154">
        <v>0</v>
      </c>
      <c r="AP58" s="154">
        <v>0</v>
      </c>
      <c r="AQ58" s="154">
        <v>0</v>
      </c>
      <c r="AR58" s="154">
        <v>0</v>
      </c>
      <c r="AS58" s="154">
        <v>0</v>
      </c>
      <c r="AT58" s="154">
        <v>0</v>
      </c>
      <c r="AU58" s="154"/>
      <c r="AV58" s="154"/>
      <c r="AW58" s="154"/>
      <c r="AX58" s="154"/>
      <c r="AY58" s="154"/>
      <c r="AZ58" s="154"/>
      <c r="BA58" s="154"/>
      <c r="BB58" s="154"/>
      <c r="BC58" s="154"/>
      <c r="BD58" s="154"/>
      <c r="BE58" s="154"/>
      <c r="BF58" s="154"/>
      <c r="BG58" s="154"/>
      <c r="BH58" s="154"/>
      <c r="BI58" s="154"/>
      <c r="BJ58" s="154"/>
      <c r="BK58" s="154"/>
    </row>
    <row r="59" spans="1:63" s="19" customFormat="1" ht="13.15" x14ac:dyDescent="0.35">
      <c r="A59" s="50">
        <f>COUNTIF(Survey!H:H,DOE!$A60)</f>
        <v>0</v>
      </c>
      <c r="B59" s="92">
        <v>57</v>
      </c>
      <c r="C59" s="91">
        <f>SUM(SurveyResultAggregation!$D59:$BK59)</f>
        <v>1</v>
      </c>
      <c r="D59" s="155">
        <v>0</v>
      </c>
      <c r="E59" s="155">
        <v>0</v>
      </c>
      <c r="F59" s="155">
        <v>0</v>
      </c>
      <c r="G59" s="155">
        <v>0</v>
      </c>
      <c r="H59" s="155">
        <v>0</v>
      </c>
      <c r="I59" s="155">
        <v>0</v>
      </c>
      <c r="J59" s="155">
        <v>0</v>
      </c>
      <c r="K59" s="155">
        <v>0</v>
      </c>
      <c r="L59" s="155">
        <v>1</v>
      </c>
      <c r="M59" s="155">
        <v>0</v>
      </c>
      <c r="N59" s="155">
        <v>0</v>
      </c>
      <c r="O59" s="155">
        <v>0</v>
      </c>
      <c r="P59" s="155">
        <v>0</v>
      </c>
      <c r="Q59" s="155">
        <v>0</v>
      </c>
      <c r="R59" s="155">
        <v>0</v>
      </c>
      <c r="S59" s="155"/>
      <c r="T59" s="155"/>
      <c r="U59" s="155"/>
      <c r="V59" s="155">
        <v>0</v>
      </c>
      <c r="W59" s="155">
        <v>0</v>
      </c>
      <c r="X59" s="155"/>
      <c r="Y59" s="155">
        <v>0</v>
      </c>
      <c r="Z59" s="155">
        <v>0</v>
      </c>
      <c r="AA59" s="155">
        <v>0</v>
      </c>
      <c r="AB59" s="155">
        <v>0</v>
      </c>
      <c r="AC59" s="155">
        <v>0</v>
      </c>
      <c r="AD59" s="155">
        <v>0</v>
      </c>
      <c r="AE59" s="155">
        <v>0</v>
      </c>
      <c r="AF59" s="155">
        <v>0</v>
      </c>
      <c r="AG59" s="155">
        <v>0</v>
      </c>
      <c r="AH59" s="155">
        <v>0</v>
      </c>
      <c r="AI59" s="155">
        <v>0</v>
      </c>
      <c r="AJ59" s="155">
        <v>0</v>
      </c>
      <c r="AK59" s="155">
        <v>0</v>
      </c>
      <c r="AL59" s="155">
        <v>0</v>
      </c>
      <c r="AM59" s="155">
        <v>0</v>
      </c>
      <c r="AN59" s="155">
        <v>0</v>
      </c>
      <c r="AO59" s="155">
        <v>0</v>
      </c>
      <c r="AP59" s="155">
        <v>0</v>
      </c>
      <c r="AQ59" s="155">
        <v>0</v>
      </c>
      <c r="AR59" s="155">
        <v>0</v>
      </c>
      <c r="AS59" s="155">
        <v>0</v>
      </c>
      <c r="AT59" s="155">
        <v>0</v>
      </c>
      <c r="AU59" s="155"/>
      <c r="AV59" s="155"/>
      <c r="AW59" s="155"/>
      <c r="AX59" s="155"/>
      <c r="AY59" s="155"/>
      <c r="AZ59" s="155"/>
      <c r="BA59" s="155"/>
      <c r="BB59" s="155"/>
      <c r="BC59" s="155"/>
      <c r="BD59" s="155"/>
      <c r="BE59" s="155"/>
      <c r="BF59" s="155"/>
      <c r="BG59" s="155"/>
      <c r="BH59" s="155"/>
      <c r="BI59" s="155"/>
      <c r="BJ59" s="155"/>
      <c r="BK59" s="155"/>
    </row>
    <row r="60" spans="1:63" s="19" customFormat="1" ht="13.15" x14ac:dyDescent="0.35">
      <c r="A60" s="51">
        <f>COUNTIF(Survey!H:H,DOE!$A61)</f>
        <v>0</v>
      </c>
      <c r="B60" s="92">
        <v>58</v>
      </c>
      <c r="C60" s="93">
        <f>SUM(SurveyResultAggregation!$D60:$BK60)</f>
        <v>5</v>
      </c>
      <c r="D60" s="154">
        <v>0</v>
      </c>
      <c r="E60" s="154">
        <v>0</v>
      </c>
      <c r="F60" s="154">
        <v>0</v>
      </c>
      <c r="G60" s="154">
        <v>0</v>
      </c>
      <c r="H60" s="154">
        <v>0</v>
      </c>
      <c r="I60" s="154">
        <v>1</v>
      </c>
      <c r="J60" s="154">
        <v>0</v>
      </c>
      <c r="K60" s="154">
        <v>0</v>
      </c>
      <c r="L60" s="154">
        <v>0</v>
      </c>
      <c r="M60" s="154">
        <v>0</v>
      </c>
      <c r="N60" s="154">
        <v>0</v>
      </c>
      <c r="O60" s="154">
        <v>0</v>
      </c>
      <c r="P60" s="154">
        <v>0</v>
      </c>
      <c r="Q60" s="154">
        <v>0</v>
      </c>
      <c r="R60" s="154">
        <v>0</v>
      </c>
      <c r="S60" s="154"/>
      <c r="T60" s="154"/>
      <c r="U60" s="154"/>
      <c r="V60" s="154">
        <v>0</v>
      </c>
      <c r="W60" s="154">
        <v>0</v>
      </c>
      <c r="X60" s="154"/>
      <c r="Y60" s="154">
        <v>1</v>
      </c>
      <c r="Z60" s="154">
        <v>2</v>
      </c>
      <c r="AA60" s="154">
        <v>0</v>
      </c>
      <c r="AB60" s="154">
        <v>0</v>
      </c>
      <c r="AC60" s="154">
        <v>0</v>
      </c>
      <c r="AD60" s="154">
        <v>0</v>
      </c>
      <c r="AE60" s="154">
        <v>0</v>
      </c>
      <c r="AF60" s="154">
        <v>0</v>
      </c>
      <c r="AG60" s="154">
        <v>0</v>
      </c>
      <c r="AH60" s="154">
        <v>0</v>
      </c>
      <c r="AI60" s="154">
        <v>0</v>
      </c>
      <c r="AJ60" s="154">
        <v>0</v>
      </c>
      <c r="AK60" s="154">
        <v>0</v>
      </c>
      <c r="AL60" s="154">
        <v>1</v>
      </c>
      <c r="AM60" s="154">
        <v>0</v>
      </c>
      <c r="AN60" s="154">
        <v>0</v>
      </c>
      <c r="AO60" s="154">
        <v>0</v>
      </c>
      <c r="AP60" s="154">
        <v>0</v>
      </c>
      <c r="AQ60" s="154">
        <v>0</v>
      </c>
      <c r="AR60" s="154">
        <v>0</v>
      </c>
      <c r="AS60" s="154">
        <v>0</v>
      </c>
      <c r="AT60" s="154">
        <v>0</v>
      </c>
      <c r="AU60" s="154"/>
      <c r="AV60" s="154"/>
      <c r="AW60" s="154"/>
      <c r="AX60" s="154"/>
      <c r="AY60" s="154"/>
      <c r="AZ60" s="154"/>
      <c r="BA60" s="154"/>
      <c r="BB60" s="154"/>
      <c r="BC60" s="154"/>
      <c r="BD60" s="154"/>
      <c r="BE60" s="154"/>
      <c r="BF60" s="154"/>
      <c r="BG60" s="154"/>
      <c r="BH60" s="154"/>
      <c r="BI60" s="154"/>
      <c r="BJ60" s="154"/>
      <c r="BK60" s="154"/>
    </row>
    <row r="61" spans="1:63" s="19" customFormat="1" ht="13.15" x14ac:dyDescent="0.35">
      <c r="A61" s="50">
        <f>COUNTIF(Survey!H:H,DOE!$A62)</f>
        <v>0</v>
      </c>
      <c r="B61" s="92">
        <v>59</v>
      </c>
      <c r="C61" s="91">
        <f>SUM(SurveyResultAggregation!$D61:$BK61)</f>
        <v>1</v>
      </c>
      <c r="D61" s="155">
        <v>0</v>
      </c>
      <c r="E61" s="155">
        <v>0</v>
      </c>
      <c r="F61" s="155">
        <v>0</v>
      </c>
      <c r="G61" s="155">
        <v>0</v>
      </c>
      <c r="H61" s="155">
        <v>0</v>
      </c>
      <c r="I61" s="155">
        <v>0</v>
      </c>
      <c r="J61" s="155">
        <v>0</v>
      </c>
      <c r="K61" s="155">
        <v>0</v>
      </c>
      <c r="L61" s="155">
        <v>0</v>
      </c>
      <c r="M61" s="155">
        <v>0</v>
      </c>
      <c r="N61" s="155">
        <v>0</v>
      </c>
      <c r="O61" s="155">
        <v>0</v>
      </c>
      <c r="P61" s="155">
        <v>0</v>
      </c>
      <c r="Q61" s="155">
        <v>0</v>
      </c>
      <c r="R61" s="155">
        <v>0</v>
      </c>
      <c r="S61" s="155"/>
      <c r="T61" s="155"/>
      <c r="U61" s="155"/>
      <c r="V61" s="155">
        <v>0</v>
      </c>
      <c r="W61" s="155">
        <v>0</v>
      </c>
      <c r="X61" s="155"/>
      <c r="Y61" s="155">
        <v>0</v>
      </c>
      <c r="Z61" s="155">
        <v>0</v>
      </c>
      <c r="AA61" s="155">
        <v>0</v>
      </c>
      <c r="AB61" s="155">
        <v>0</v>
      </c>
      <c r="AC61" s="155">
        <v>0</v>
      </c>
      <c r="AD61" s="155">
        <v>0</v>
      </c>
      <c r="AE61" s="155">
        <v>0</v>
      </c>
      <c r="AF61" s="155">
        <v>0</v>
      </c>
      <c r="AG61" s="155">
        <v>0</v>
      </c>
      <c r="AH61" s="155">
        <v>0</v>
      </c>
      <c r="AI61" s="155">
        <v>0</v>
      </c>
      <c r="AJ61" s="155">
        <v>0</v>
      </c>
      <c r="AK61" s="155">
        <v>0</v>
      </c>
      <c r="AL61" s="155">
        <v>0</v>
      </c>
      <c r="AM61" s="155">
        <v>0</v>
      </c>
      <c r="AN61" s="155">
        <v>0</v>
      </c>
      <c r="AO61" s="155">
        <v>0</v>
      </c>
      <c r="AP61" s="155">
        <v>0</v>
      </c>
      <c r="AQ61" s="155">
        <v>0</v>
      </c>
      <c r="AR61" s="155">
        <v>1</v>
      </c>
      <c r="AS61" s="155">
        <v>0</v>
      </c>
      <c r="AT61" s="155">
        <v>0</v>
      </c>
      <c r="AU61" s="155"/>
      <c r="AV61" s="155"/>
      <c r="AW61" s="155"/>
      <c r="AX61" s="155"/>
      <c r="AY61" s="155"/>
      <c r="AZ61" s="155"/>
      <c r="BA61" s="155"/>
      <c r="BB61" s="155"/>
      <c r="BC61" s="155"/>
      <c r="BD61" s="155"/>
      <c r="BE61" s="155"/>
      <c r="BF61" s="155"/>
      <c r="BG61" s="155"/>
      <c r="BH61" s="155"/>
      <c r="BI61" s="155"/>
      <c r="BJ61" s="155"/>
      <c r="BK61" s="155"/>
    </row>
    <row r="62" spans="1:63" s="19" customFormat="1" ht="13.15" x14ac:dyDescent="0.35">
      <c r="A62" s="51">
        <f>COUNTIF(Survey!H:H,DOE!$A63)</f>
        <v>0</v>
      </c>
      <c r="B62" s="92">
        <v>60</v>
      </c>
      <c r="C62" s="93">
        <f>SUM(SurveyResultAggregation!$D62:$BK62)</f>
        <v>4</v>
      </c>
      <c r="D62" s="154">
        <v>0</v>
      </c>
      <c r="E62" s="154">
        <v>0</v>
      </c>
      <c r="F62" s="154">
        <v>0</v>
      </c>
      <c r="G62" s="154">
        <v>0</v>
      </c>
      <c r="H62" s="154">
        <v>0</v>
      </c>
      <c r="I62" s="154">
        <v>0</v>
      </c>
      <c r="J62" s="154">
        <v>0</v>
      </c>
      <c r="K62" s="154">
        <v>0</v>
      </c>
      <c r="L62" s="154">
        <v>0</v>
      </c>
      <c r="M62" s="154">
        <v>0</v>
      </c>
      <c r="N62" s="154">
        <v>0</v>
      </c>
      <c r="O62" s="154">
        <v>0</v>
      </c>
      <c r="P62" s="154">
        <v>0</v>
      </c>
      <c r="Q62" s="154">
        <v>0</v>
      </c>
      <c r="R62" s="154">
        <v>0</v>
      </c>
      <c r="S62" s="154"/>
      <c r="T62" s="154"/>
      <c r="U62" s="154"/>
      <c r="V62" s="154">
        <v>0</v>
      </c>
      <c r="W62" s="154">
        <v>0</v>
      </c>
      <c r="X62" s="154"/>
      <c r="Y62" s="154">
        <v>0</v>
      </c>
      <c r="Z62" s="154">
        <v>0</v>
      </c>
      <c r="AA62" s="154">
        <v>0</v>
      </c>
      <c r="AB62" s="154">
        <v>0</v>
      </c>
      <c r="AC62" s="154">
        <v>0</v>
      </c>
      <c r="AD62" s="154">
        <v>0</v>
      </c>
      <c r="AE62" s="154">
        <v>0</v>
      </c>
      <c r="AF62" s="154">
        <v>0</v>
      </c>
      <c r="AG62" s="154">
        <v>0</v>
      </c>
      <c r="AH62" s="154">
        <v>0</v>
      </c>
      <c r="AI62" s="154">
        <v>0</v>
      </c>
      <c r="AJ62" s="154">
        <v>0</v>
      </c>
      <c r="AK62" s="154">
        <v>0</v>
      </c>
      <c r="AL62" s="154">
        <v>0</v>
      </c>
      <c r="AM62" s="154">
        <v>0</v>
      </c>
      <c r="AN62" s="154">
        <v>0</v>
      </c>
      <c r="AO62" s="154">
        <v>0</v>
      </c>
      <c r="AP62" s="154">
        <v>0</v>
      </c>
      <c r="AQ62" s="154">
        <v>2</v>
      </c>
      <c r="AR62" s="154">
        <v>2</v>
      </c>
      <c r="AS62" s="154">
        <v>0</v>
      </c>
      <c r="AT62" s="154">
        <v>0</v>
      </c>
      <c r="AU62" s="154"/>
      <c r="AV62" s="154"/>
      <c r="AW62" s="154"/>
      <c r="AX62" s="154"/>
      <c r="AY62" s="154"/>
      <c r="AZ62" s="154"/>
      <c r="BA62" s="154"/>
      <c r="BB62" s="154"/>
      <c r="BC62" s="154"/>
      <c r="BD62" s="154"/>
      <c r="BE62" s="154"/>
      <c r="BF62" s="154"/>
      <c r="BG62" s="154"/>
      <c r="BH62" s="154"/>
      <c r="BI62" s="154"/>
      <c r="BJ62" s="154"/>
      <c r="BK62" s="154"/>
    </row>
    <row r="63" spans="1:63" s="19" customFormat="1" ht="13.15" x14ac:dyDescent="0.35">
      <c r="A63" s="50">
        <f>COUNTIF(Survey!H:H,DOE!$A64)</f>
        <v>0</v>
      </c>
      <c r="B63" s="92">
        <v>61</v>
      </c>
      <c r="C63" s="91">
        <f>SUM(SurveyResultAggregation!$D63:$BK63)</f>
        <v>4</v>
      </c>
      <c r="D63" s="155">
        <v>0</v>
      </c>
      <c r="E63" s="155">
        <v>0</v>
      </c>
      <c r="F63" s="155">
        <v>0</v>
      </c>
      <c r="G63" s="155">
        <v>0</v>
      </c>
      <c r="H63" s="155">
        <v>0</v>
      </c>
      <c r="I63" s="155">
        <v>1</v>
      </c>
      <c r="J63" s="155">
        <v>0</v>
      </c>
      <c r="K63" s="155">
        <v>0</v>
      </c>
      <c r="L63" s="155">
        <v>0</v>
      </c>
      <c r="M63" s="155">
        <v>0</v>
      </c>
      <c r="N63" s="155">
        <v>0</v>
      </c>
      <c r="O63" s="155">
        <v>0</v>
      </c>
      <c r="P63" s="155">
        <v>0</v>
      </c>
      <c r="Q63" s="155">
        <v>0</v>
      </c>
      <c r="R63" s="155">
        <v>0</v>
      </c>
      <c r="S63" s="155"/>
      <c r="T63" s="155"/>
      <c r="U63" s="155"/>
      <c r="V63" s="155">
        <v>0</v>
      </c>
      <c r="W63" s="155">
        <v>1</v>
      </c>
      <c r="X63" s="155"/>
      <c r="Y63" s="155">
        <v>0</v>
      </c>
      <c r="Z63" s="155">
        <v>0</v>
      </c>
      <c r="AA63" s="155">
        <v>0</v>
      </c>
      <c r="AB63" s="155">
        <v>0</v>
      </c>
      <c r="AC63" s="155">
        <v>0</v>
      </c>
      <c r="AD63" s="155">
        <v>0</v>
      </c>
      <c r="AE63" s="155">
        <v>0</v>
      </c>
      <c r="AF63" s="155">
        <v>0</v>
      </c>
      <c r="AG63" s="155">
        <v>0</v>
      </c>
      <c r="AH63" s="155">
        <v>0</v>
      </c>
      <c r="AI63" s="155">
        <v>0</v>
      </c>
      <c r="AJ63" s="155">
        <v>0</v>
      </c>
      <c r="AK63" s="155">
        <v>0</v>
      </c>
      <c r="AL63" s="155">
        <v>0</v>
      </c>
      <c r="AM63" s="155">
        <v>0</v>
      </c>
      <c r="AN63" s="155">
        <v>0</v>
      </c>
      <c r="AO63" s="155">
        <v>1</v>
      </c>
      <c r="AP63" s="155">
        <v>0</v>
      </c>
      <c r="AQ63" s="155">
        <v>0</v>
      </c>
      <c r="AR63" s="155">
        <v>0</v>
      </c>
      <c r="AS63" s="155">
        <v>1</v>
      </c>
      <c r="AT63" s="155">
        <v>0</v>
      </c>
      <c r="AU63" s="155"/>
      <c r="AV63" s="155"/>
      <c r="AW63" s="155"/>
      <c r="AX63" s="155"/>
      <c r="AY63" s="155"/>
      <c r="AZ63" s="155"/>
      <c r="BA63" s="155"/>
      <c r="BB63" s="155"/>
      <c r="BC63" s="155"/>
      <c r="BD63" s="155"/>
      <c r="BE63" s="155"/>
      <c r="BF63" s="155"/>
      <c r="BG63" s="155"/>
      <c r="BH63" s="155"/>
      <c r="BI63" s="155"/>
      <c r="BJ63" s="155"/>
      <c r="BK63" s="155"/>
    </row>
    <row r="64" spans="1:63" s="19" customFormat="1" ht="13.15" x14ac:dyDescent="0.35">
      <c r="A64" s="51">
        <f>COUNTIF(Survey!H:H,DOE!$A65)</f>
        <v>0</v>
      </c>
      <c r="B64" s="92">
        <v>62</v>
      </c>
      <c r="C64" s="93">
        <f>SUM(SurveyResultAggregation!$D64:$BK64)</f>
        <v>0</v>
      </c>
      <c r="D64" s="154">
        <v>0</v>
      </c>
      <c r="E64" s="154">
        <v>0</v>
      </c>
      <c r="F64" s="154">
        <v>0</v>
      </c>
      <c r="G64" s="154">
        <v>0</v>
      </c>
      <c r="H64" s="154">
        <v>0</v>
      </c>
      <c r="I64" s="154">
        <v>0</v>
      </c>
      <c r="J64" s="154">
        <v>0</v>
      </c>
      <c r="K64" s="154">
        <v>0</v>
      </c>
      <c r="L64" s="154">
        <v>0</v>
      </c>
      <c r="M64" s="154">
        <v>0</v>
      </c>
      <c r="N64" s="154">
        <v>0</v>
      </c>
      <c r="O64" s="154">
        <v>0</v>
      </c>
      <c r="P64" s="154">
        <v>0</v>
      </c>
      <c r="Q64" s="154">
        <v>0</v>
      </c>
      <c r="R64" s="154">
        <v>0</v>
      </c>
      <c r="S64" s="154"/>
      <c r="T64" s="154"/>
      <c r="U64" s="154"/>
      <c r="V64" s="154">
        <v>0</v>
      </c>
      <c r="W64" s="154">
        <v>0</v>
      </c>
      <c r="X64" s="154"/>
      <c r="Y64" s="154">
        <v>0</v>
      </c>
      <c r="Z64" s="154">
        <v>0</v>
      </c>
      <c r="AA64" s="154">
        <v>0</v>
      </c>
      <c r="AB64" s="154">
        <v>0</v>
      </c>
      <c r="AC64" s="154">
        <v>0</v>
      </c>
      <c r="AD64" s="154">
        <v>0</v>
      </c>
      <c r="AE64" s="154">
        <v>0</v>
      </c>
      <c r="AF64" s="154">
        <v>0</v>
      </c>
      <c r="AG64" s="154">
        <v>0</v>
      </c>
      <c r="AH64" s="154">
        <v>0</v>
      </c>
      <c r="AI64" s="154">
        <v>0</v>
      </c>
      <c r="AJ64" s="154">
        <v>0</v>
      </c>
      <c r="AK64" s="154">
        <v>0</v>
      </c>
      <c r="AL64" s="154">
        <v>0</v>
      </c>
      <c r="AM64" s="154">
        <v>0</v>
      </c>
      <c r="AN64" s="154">
        <v>0</v>
      </c>
      <c r="AO64" s="154">
        <v>0</v>
      </c>
      <c r="AP64" s="154">
        <v>0</v>
      </c>
      <c r="AQ64" s="154">
        <v>0</v>
      </c>
      <c r="AR64" s="154">
        <v>0</v>
      </c>
      <c r="AS64" s="154">
        <v>0</v>
      </c>
      <c r="AT64" s="154">
        <v>0</v>
      </c>
      <c r="AU64" s="154"/>
      <c r="AV64" s="154"/>
      <c r="AW64" s="154"/>
      <c r="AX64" s="154"/>
      <c r="AY64" s="154"/>
      <c r="AZ64" s="154"/>
      <c r="BA64" s="154"/>
      <c r="BB64" s="154"/>
      <c r="BC64" s="154"/>
      <c r="BD64" s="154"/>
      <c r="BE64" s="154"/>
      <c r="BF64" s="154"/>
      <c r="BG64" s="154"/>
      <c r="BH64" s="154"/>
      <c r="BI64" s="154"/>
      <c r="BJ64" s="154"/>
      <c r="BK64" s="154"/>
    </row>
    <row r="65" spans="1:63" s="19" customFormat="1" ht="13.15" x14ac:dyDescent="0.35">
      <c r="A65" s="50">
        <f>COUNTIF(Survey!H:H,DOE!$A66)</f>
        <v>0</v>
      </c>
      <c r="B65" s="92">
        <v>63</v>
      </c>
      <c r="C65" s="91">
        <f>SUM(SurveyResultAggregation!$D65:$BK65)</f>
        <v>0</v>
      </c>
      <c r="D65" s="155">
        <v>0</v>
      </c>
      <c r="E65" s="155">
        <v>0</v>
      </c>
      <c r="F65" s="155">
        <v>0</v>
      </c>
      <c r="G65" s="155">
        <v>0</v>
      </c>
      <c r="H65" s="155">
        <v>0</v>
      </c>
      <c r="I65" s="155">
        <v>0</v>
      </c>
      <c r="J65" s="155">
        <v>0</v>
      </c>
      <c r="K65" s="155">
        <v>0</v>
      </c>
      <c r="L65" s="155">
        <v>0</v>
      </c>
      <c r="M65" s="155">
        <v>0</v>
      </c>
      <c r="N65" s="155">
        <v>0</v>
      </c>
      <c r="O65" s="155">
        <v>0</v>
      </c>
      <c r="P65" s="155">
        <v>0</v>
      </c>
      <c r="Q65" s="155">
        <v>0</v>
      </c>
      <c r="R65" s="155">
        <v>0</v>
      </c>
      <c r="S65" s="155"/>
      <c r="T65" s="155"/>
      <c r="U65" s="155"/>
      <c r="V65" s="155">
        <v>0</v>
      </c>
      <c r="W65" s="155">
        <v>0</v>
      </c>
      <c r="X65" s="155"/>
      <c r="Y65" s="155">
        <v>0</v>
      </c>
      <c r="Z65" s="155">
        <v>0</v>
      </c>
      <c r="AA65" s="155">
        <v>0</v>
      </c>
      <c r="AB65" s="155">
        <v>0</v>
      </c>
      <c r="AC65" s="155">
        <v>0</v>
      </c>
      <c r="AD65" s="155">
        <v>0</v>
      </c>
      <c r="AE65" s="155">
        <v>0</v>
      </c>
      <c r="AF65" s="155">
        <v>0</v>
      </c>
      <c r="AG65" s="155">
        <v>0</v>
      </c>
      <c r="AH65" s="155">
        <v>0</v>
      </c>
      <c r="AI65" s="155">
        <v>0</v>
      </c>
      <c r="AJ65" s="155">
        <v>0</v>
      </c>
      <c r="AK65" s="155">
        <v>0</v>
      </c>
      <c r="AL65" s="155">
        <v>0</v>
      </c>
      <c r="AM65" s="155">
        <v>0</v>
      </c>
      <c r="AN65" s="155">
        <v>0</v>
      </c>
      <c r="AO65" s="155">
        <v>0</v>
      </c>
      <c r="AP65" s="155">
        <v>0</v>
      </c>
      <c r="AQ65" s="155">
        <v>0</v>
      </c>
      <c r="AR65" s="155">
        <v>0</v>
      </c>
      <c r="AS65" s="155">
        <v>0</v>
      </c>
      <c r="AT65" s="155">
        <v>0</v>
      </c>
      <c r="AU65" s="155"/>
      <c r="AV65" s="155"/>
      <c r="AW65" s="155"/>
      <c r="AX65" s="155"/>
      <c r="AY65" s="155"/>
      <c r="AZ65" s="155"/>
      <c r="BA65" s="155"/>
      <c r="BB65" s="155"/>
      <c r="BC65" s="155"/>
      <c r="BD65" s="155"/>
      <c r="BE65" s="155"/>
      <c r="BF65" s="155"/>
      <c r="BG65" s="155"/>
      <c r="BH65" s="155"/>
      <c r="BI65" s="155"/>
      <c r="BJ65" s="155"/>
      <c r="BK65" s="155"/>
    </row>
    <row r="66" spans="1:63" s="19" customFormat="1" ht="13.15" x14ac:dyDescent="0.35">
      <c r="A66" s="51">
        <f>COUNTIF(Survey!H:H,DOE!$A67)</f>
        <v>0</v>
      </c>
      <c r="B66" s="92">
        <v>64</v>
      </c>
      <c r="C66" s="93">
        <f>SUM(SurveyResultAggregation!$D66:$BK66)</f>
        <v>11</v>
      </c>
      <c r="D66" s="154">
        <v>4</v>
      </c>
      <c r="E66" s="154">
        <v>0</v>
      </c>
      <c r="F66" s="154">
        <v>1</v>
      </c>
      <c r="G66" s="154">
        <v>0</v>
      </c>
      <c r="H66" s="154">
        <v>0</v>
      </c>
      <c r="I66" s="154">
        <v>0</v>
      </c>
      <c r="J66" s="154">
        <v>0</v>
      </c>
      <c r="K66" s="154">
        <v>0</v>
      </c>
      <c r="L66" s="154">
        <v>0</v>
      </c>
      <c r="M66" s="154">
        <v>1</v>
      </c>
      <c r="N66" s="154">
        <v>0</v>
      </c>
      <c r="O66" s="154">
        <v>0</v>
      </c>
      <c r="P66" s="154">
        <v>0</v>
      </c>
      <c r="Q66" s="154">
        <v>0</v>
      </c>
      <c r="R66" s="154">
        <v>0</v>
      </c>
      <c r="S66" s="154"/>
      <c r="T66" s="154"/>
      <c r="U66" s="154"/>
      <c r="V66" s="154">
        <v>0</v>
      </c>
      <c r="W66" s="154">
        <v>0</v>
      </c>
      <c r="X66" s="154"/>
      <c r="Y66" s="154">
        <v>1</v>
      </c>
      <c r="Z66" s="154">
        <v>1</v>
      </c>
      <c r="AA66" s="154">
        <v>0</v>
      </c>
      <c r="AB66" s="154">
        <v>0</v>
      </c>
      <c r="AC66" s="154">
        <v>0</v>
      </c>
      <c r="AD66" s="154">
        <v>0</v>
      </c>
      <c r="AE66" s="154">
        <v>0</v>
      </c>
      <c r="AF66" s="154">
        <v>0</v>
      </c>
      <c r="AG66" s="154">
        <v>0</v>
      </c>
      <c r="AH66" s="154">
        <v>0</v>
      </c>
      <c r="AI66" s="154">
        <v>1</v>
      </c>
      <c r="AJ66" s="154">
        <v>0</v>
      </c>
      <c r="AK66" s="154">
        <v>1</v>
      </c>
      <c r="AL66" s="154">
        <v>0</v>
      </c>
      <c r="AM66" s="154">
        <v>0</v>
      </c>
      <c r="AN66" s="154">
        <v>0</v>
      </c>
      <c r="AO66" s="154">
        <v>0</v>
      </c>
      <c r="AP66" s="154">
        <v>0</v>
      </c>
      <c r="AQ66" s="154">
        <v>0</v>
      </c>
      <c r="AR66" s="154">
        <v>1</v>
      </c>
      <c r="AS66" s="154">
        <v>0</v>
      </c>
      <c r="AT66" s="154">
        <v>0</v>
      </c>
      <c r="AU66" s="154"/>
      <c r="AV66" s="154"/>
      <c r="AW66" s="154"/>
      <c r="AX66" s="154"/>
      <c r="AY66" s="154"/>
      <c r="AZ66" s="154"/>
      <c r="BA66" s="154"/>
      <c r="BB66" s="154"/>
      <c r="BC66" s="154"/>
      <c r="BD66" s="154"/>
      <c r="BE66" s="154"/>
      <c r="BF66" s="154"/>
      <c r="BG66" s="154"/>
      <c r="BH66" s="154"/>
      <c r="BI66" s="154"/>
      <c r="BJ66" s="154"/>
      <c r="BK66" s="154"/>
    </row>
    <row r="67" spans="1:63" s="19" customFormat="1" ht="13.15" x14ac:dyDescent="0.35">
      <c r="A67" s="50">
        <f>COUNTIF(Survey!H:H,DOE!$A68)</f>
        <v>0</v>
      </c>
      <c r="B67" s="92">
        <v>65</v>
      </c>
      <c r="C67" s="91">
        <f>SUM(SurveyResultAggregation!$D67:$BK67)</f>
        <v>4</v>
      </c>
      <c r="D67" s="155">
        <v>0</v>
      </c>
      <c r="E67" s="155">
        <v>0</v>
      </c>
      <c r="F67" s="155">
        <v>0</v>
      </c>
      <c r="G67" s="155">
        <v>1</v>
      </c>
      <c r="H67" s="155">
        <v>0</v>
      </c>
      <c r="I67" s="155">
        <v>0</v>
      </c>
      <c r="J67" s="155">
        <v>0</v>
      </c>
      <c r="K67" s="155">
        <v>0</v>
      </c>
      <c r="L67" s="155">
        <v>0</v>
      </c>
      <c r="M67" s="155">
        <v>0</v>
      </c>
      <c r="N67" s="155">
        <v>0</v>
      </c>
      <c r="O67" s="155">
        <v>0</v>
      </c>
      <c r="P67" s="155">
        <v>0</v>
      </c>
      <c r="Q67" s="155">
        <v>0</v>
      </c>
      <c r="R67" s="155">
        <v>1</v>
      </c>
      <c r="S67" s="155"/>
      <c r="T67" s="155"/>
      <c r="U67" s="155"/>
      <c r="V67" s="155">
        <v>0</v>
      </c>
      <c r="W67" s="155">
        <v>0</v>
      </c>
      <c r="X67" s="155"/>
      <c r="Y67" s="155">
        <v>0</v>
      </c>
      <c r="Z67" s="155">
        <v>0</v>
      </c>
      <c r="AA67" s="155">
        <v>0</v>
      </c>
      <c r="AB67" s="155">
        <v>0</v>
      </c>
      <c r="AC67" s="155">
        <v>0</v>
      </c>
      <c r="AD67" s="155">
        <v>0</v>
      </c>
      <c r="AE67" s="155">
        <v>0</v>
      </c>
      <c r="AF67" s="155">
        <v>0</v>
      </c>
      <c r="AG67" s="155">
        <v>1</v>
      </c>
      <c r="AH67" s="155">
        <v>0</v>
      </c>
      <c r="AI67" s="155">
        <v>0</v>
      </c>
      <c r="AJ67" s="155">
        <v>0</v>
      </c>
      <c r="AK67" s="155">
        <v>0</v>
      </c>
      <c r="AL67" s="155">
        <v>0</v>
      </c>
      <c r="AM67" s="155">
        <v>0</v>
      </c>
      <c r="AN67" s="155">
        <v>0</v>
      </c>
      <c r="AO67" s="155">
        <v>1</v>
      </c>
      <c r="AP67" s="155">
        <v>0</v>
      </c>
      <c r="AQ67" s="155">
        <v>0</v>
      </c>
      <c r="AR67" s="155">
        <v>0</v>
      </c>
      <c r="AS67" s="155">
        <v>0</v>
      </c>
      <c r="AT67" s="155">
        <v>0</v>
      </c>
      <c r="AU67" s="155"/>
      <c r="AV67" s="155"/>
      <c r="AW67" s="155"/>
      <c r="AX67" s="155"/>
      <c r="AY67" s="155"/>
      <c r="AZ67" s="155"/>
      <c r="BA67" s="155"/>
      <c r="BB67" s="155"/>
      <c r="BC67" s="155"/>
      <c r="BD67" s="155"/>
      <c r="BE67" s="155"/>
      <c r="BF67" s="155"/>
      <c r="BG67" s="155"/>
      <c r="BH67" s="155"/>
      <c r="BI67" s="155"/>
      <c r="BJ67" s="155"/>
      <c r="BK67" s="155"/>
    </row>
    <row r="68" spans="1:63" s="19" customFormat="1" ht="13.15" x14ac:dyDescent="0.35">
      <c r="A68" s="51">
        <f>COUNTIF(Survey!H:H,DOE!$A69)</f>
        <v>0</v>
      </c>
      <c r="B68" s="92">
        <v>66</v>
      </c>
      <c r="C68" s="93">
        <f>SUM(SurveyResultAggregation!$D68:$BK68)</f>
        <v>6</v>
      </c>
      <c r="D68" s="154">
        <v>0</v>
      </c>
      <c r="E68" s="154">
        <v>1</v>
      </c>
      <c r="F68" s="154">
        <v>0</v>
      </c>
      <c r="G68" s="154">
        <v>0</v>
      </c>
      <c r="H68" s="154">
        <v>0</v>
      </c>
      <c r="I68" s="154">
        <v>0</v>
      </c>
      <c r="J68" s="154">
        <v>0</v>
      </c>
      <c r="K68" s="154">
        <v>0</v>
      </c>
      <c r="L68" s="154">
        <v>1</v>
      </c>
      <c r="M68" s="154">
        <v>0</v>
      </c>
      <c r="N68" s="154">
        <v>0</v>
      </c>
      <c r="O68" s="154">
        <v>0</v>
      </c>
      <c r="P68" s="154">
        <v>0</v>
      </c>
      <c r="Q68" s="154">
        <v>0</v>
      </c>
      <c r="R68" s="154">
        <v>0</v>
      </c>
      <c r="S68" s="154"/>
      <c r="T68" s="154"/>
      <c r="U68" s="154"/>
      <c r="V68" s="154">
        <v>0</v>
      </c>
      <c r="W68" s="154">
        <v>0</v>
      </c>
      <c r="X68" s="154"/>
      <c r="Y68" s="154">
        <v>0</v>
      </c>
      <c r="Z68" s="154">
        <v>0</v>
      </c>
      <c r="AA68" s="154">
        <v>0</v>
      </c>
      <c r="AB68" s="154">
        <v>0</v>
      </c>
      <c r="AC68" s="154">
        <v>0</v>
      </c>
      <c r="AD68" s="154">
        <v>0</v>
      </c>
      <c r="AE68" s="154">
        <v>0</v>
      </c>
      <c r="AF68" s="154">
        <v>0</v>
      </c>
      <c r="AG68" s="154">
        <v>0</v>
      </c>
      <c r="AH68" s="154">
        <v>1</v>
      </c>
      <c r="AI68" s="154">
        <v>0</v>
      </c>
      <c r="AJ68" s="154">
        <v>1</v>
      </c>
      <c r="AK68" s="154">
        <v>0</v>
      </c>
      <c r="AL68" s="154">
        <v>0</v>
      </c>
      <c r="AM68" s="154">
        <v>0</v>
      </c>
      <c r="AN68" s="154">
        <v>0</v>
      </c>
      <c r="AO68" s="154">
        <v>1</v>
      </c>
      <c r="AP68" s="154">
        <v>0</v>
      </c>
      <c r="AQ68" s="154">
        <v>1</v>
      </c>
      <c r="AR68" s="154">
        <v>0</v>
      </c>
      <c r="AS68" s="154">
        <v>0</v>
      </c>
      <c r="AT68" s="154">
        <v>0</v>
      </c>
      <c r="AU68" s="154"/>
      <c r="AV68" s="154"/>
      <c r="AW68" s="154"/>
      <c r="AX68" s="154"/>
      <c r="AY68" s="154"/>
      <c r="AZ68" s="154"/>
      <c r="BA68" s="154"/>
      <c r="BB68" s="154"/>
      <c r="BC68" s="154"/>
      <c r="BD68" s="154"/>
      <c r="BE68" s="154"/>
      <c r="BF68" s="154"/>
      <c r="BG68" s="154"/>
      <c r="BH68" s="154"/>
      <c r="BI68" s="154"/>
      <c r="BJ68" s="154"/>
      <c r="BK68" s="154"/>
    </row>
    <row r="69" spans="1:63" s="19" customFormat="1" ht="13.15" x14ac:dyDescent="0.35">
      <c r="A69" s="50">
        <f>COUNTIF(Survey!H:H,DOE!$A70)</f>
        <v>0</v>
      </c>
      <c r="B69" s="92">
        <v>67</v>
      </c>
      <c r="C69" s="91">
        <f>SUM(SurveyResultAggregation!$D69:$BK69)</f>
        <v>5</v>
      </c>
      <c r="D69" s="155">
        <v>0</v>
      </c>
      <c r="E69" s="155">
        <v>0</v>
      </c>
      <c r="F69" s="155">
        <v>0</v>
      </c>
      <c r="G69" s="155">
        <v>0</v>
      </c>
      <c r="H69" s="155">
        <v>0</v>
      </c>
      <c r="I69" s="155">
        <v>1</v>
      </c>
      <c r="J69" s="155">
        <v>0</v>
      </c>
      <c r="K69" s="155">
        <v>0</v>
      </c>
      <c r="L69" s="155">
        <v>0</v>
      </c>
      <c r="M69" s="155">
        <v>0</v>
      </c>
      <c r="N69" s="155">
        <v>0</v>
      </c>
      <c r="O69" s="155">
        <v>0</v>
      </c>
      <c r="P69" s="155">
        <v>0</v>
      </c>
      <c r="Q69" s="155">
        <v>0</v>
      </c>
      <c r="R69" s="155">
        <v>0</v>
      </c>
      <c r="S69" s="155"/>
      <c r="T69" s="155"/>
      <c r="U69" s="155"/>
      <c r="V69" s="155">
        <v>0</v>
      </c>
      <c r="W69" s="155">
        <v>0</v>
      </c>
      <c r="X69" s="155"/>
      <c r="Y69" s="155">
        <v>2</v>
      </c>
      <c r="Z69" s="155">
        <v>0</v>
      </c>
      <c r="AA69" s="155">
        <v>0</v>
      </c>
      <c r="AB69" s="155">
        <v>0</v>
      </c>
      <c r="AC69" s="155">
        <v>1</v>
      </c>
      <c r="AD69" s="155">
        <v>0</v>
      </c>
      <c r="AE69" s="155">
        <v>0</v>
      </c>
      <c r="AF69" s="155">
        <v>0</v>
      </c>
      <c r="AG69" s="155">
        <v>0</v>
      </c>
      <c r="AH69" s="155">
        <v>0</v>
      </c>
      <c r="AI69" s="155">
        <v>0</v>
      </c>
      <c r="AJ69" s="155">
        <v>0</v>
      </c>
      <c r="AK69" s="155">
        <v>0</v>
      </c>
      <c r="AL69" s="155">
        <v>0</v>
      </c>
      <c r="AM69" s="155">
        <v>1</v>
      </c>
      <c r="AN69" s="155">
        <v>0</v>
      </c>
      <c r="AO69" s="155">
        <v>0</v>
      </c>
      <c r="AP69" s="155">
        <v>0</v>
      </c>
      <c r="AQ69" s="155">
        <v>0</v>
      </c>
      <c r="AR69" s="155">
        <v>0</v>
      </c>
      <c r="AS69" s="155">
        <v>0</v>
      </c>
      <c r="AT69" s="155">
        <v>0</v>
      </c>
      <c r="AU69" s="155"/>
      <c r="AV69" s="155"/>
      <c r="AW69" s="155"/>
      <c r="AX69" s="155"/>
      <c r="AY69" s="155"/>
      <c r="AZ69" s="155"/>
      <c r="BA69" s="155"/>
      <c r="BB69" s="155"/>
      <c r="BC69" s="155"/>
      <c r="BD69" s="155"/>
      <c r="BE69" s="155"/>
      <c r="BF69" s="155"/>
      <c r="BG69" s="155"/>
      <c r="BH69" s="155"/>
      <c r="BI69" s="155"/>
      <c r="BJ69" s="155"/>
      <c r="BK69" s="155"/>
    </row>
    <row r="70" spans="1:63" s="19" customFormat="1" ht="13.15" x14ac:dyDescent="0.35">
      <c r="A70" s="51">
        <f>COUNTIF(Survey!H:H,DOE!$A71)</f>
        <v>0</v>
      </c>
      <c r="B70" s="92">
        <v>68</v>
      </c>
      <c r="C70" s="93">
        <f>SUM(SurveyResultAggregation!$D70:$BK70)</f>
        <v>5</v>
      </c>
      <c r="D70" s="154">
        <v>0</v>
      </c>
      <c r="E70" s="154">
        <v>0</v>
      </c>
      <c r="F70" s="154">
        <v>0</v>
      </c>
      <c r="G70" s="154">
        <v>1</v>
      </c>
      <c r="H70" s="154">
        <v>0</v>
      </c>
      <c r="I70" s="154">
        <v>0</v>
      </c>
      <c r="J70" s="154">
        <v>0</v>
      </c>
      <c r="K70" s="154">
        <v>0</v>
      </c>
      <c r="L70" s="154">
        <v>0</v>
      </c>
      <c r="M70" s="154">
        <v>0</v>
      </c>
      <c r="N70" s="154">
        <v>0</v>
      </c>
      <c r="O70" s="154">
        <v>0</v>
      </c>
      <c r="P70" s="154">
        <v>2</v>
      </c>
      <c r="Q70" s="154">
        <v>0</v>
      </c>
      <c r="R70" s="154">
        <v>0</v>
      </c>
      <c r="S70" s="154"/>
      <c r="T70" s="154"/>
      <c r="U70" s="154"/>
      <c r="V70" s="154">
        <v>0</v>
      </c>
      <c r="W70" s="154">
        <v>0</v>
      </c>
      <c r="X70" s="154"/>
      <c r="Y70" s="154">
        <v>0</v>
      </c>
      <c r="Z70" s="154">
        <v>0</v>
      </c>
      <c r="AA70" s="154">
        <v>0</v>
      </c>
      <c r="AB70" s="154">
        <v>0</v>
      </c>
      <c r="AC70" s="154">
        <v>1</v>
      </c>
      <c r="AD70" s="154">
        <v>0</v>
      </c>
      <c r="AE70" s="154">
        <v>0</v>
      </c>
      <c r="AF70" s="154">
        <v>0</v>
      </c>
      <c r="AG70" s="154">
        <v>0</v>
      </c>
      <c r="AH70" s="154">
        <v>0</v>
      </c>
      <c r="AI70" s="154">
        <v>0</v>
      </c>
      <c r="AJ70" s="154">
        <v>0</v>
      </c>
      <c r="AK70" s="154">
        <v>0</v>
      </c>
      <c r="AL70" s="154">
        <v>0</v>
      </c>
      <c r="AM70" s="154">
        <v>0</v>
      </c>
      <c r="AN70" s="154">
        <v>1</v>
      </c>
      <c r="AO70" s="154">
        <v>0</v>
      </c>
      <c r="AP70" s="154">
        <v>0</v>
      </c>
      <c r="AQ70" s="154">
        <v>0</v>
      </c>
      <c r="AR70" s="154">
        <v>0</v>
      </c>
      <c r="AS70" s="154">
        <v>0</v>
      </c>
      <c r="AT70" s="154">
        <v>0</v>
      </c>
      <c r="AU70" s="154"/>
      <c r="AV70" s="154"/>
      <c r="AW70" s="154"/>
      <c r="AX70" s="154"/>
      <c r="AY70" s="154"/>
      <c r="AZ70" s="154"/>
      <c r="BA70" s="154"/>
      <c r="BB70" s="154"/>
      <c r="BC70" s="154"/>
      <c r="BD70" s="154"/>
      <c r="BE70" s="154"/>
      <c r="BF70" s="154"/>
      <c r="BG70" s="154"/>
      <c r="BH70" s="154"/>
      <c r="BI70" s="154"/>
      <c r="BJ70" s="154"/>
      <c r="BK70" s="154"/>
    </row>
    <row r="71" spans="1:63" s="19" customFormat="1" ht="13.15" x14ac:dyDescent="0.35">
      <c r="A71" s="50">
        <f>COUNTIF(Survey!H:H,DOE!$A72)</f>
        <v>0</v>
      </c>
      <c r="B71" s="92">
        <v>69</v>
      </c>
      <c r="C71" s="91">
        <f>SUM(SurveyResultAggregation!$D71:$BK71)</f>
        <v>6</v>
      </c>
      <c r="D71" s="155">
        <v>0</v>
      </c>
      <c r="E71" s="155">
        <v>0</v>
      </c>
      <c r="F71" s="155">
        <v>0</v>
      </c>
      <c r="G71" s="155">
        <v>0</v>
      </c>
      <c r="H71" s="155">
        <v>0</v>
      </c>
      <c r="I71" s="155">
        <v>2</v>
      </c>
      <c r="J71" s="155">
        <v>0</v>
      </c>
      <c r="K71" s="155">
        <v>0</v>
      </c>
      <c r="L71" s="155">
        <v>0</v>
      </c>
      <c r="M71" s="155">
        <v>1</v>
      </c>
      <c r="N71" s="155">
        <v>0</v>
      </c>
      <c r="O71" s="155">
        <v>0</v>
      </c>
      <c r="P71" s="155">
        <v>0</v>
      </c>
      <c r="Q71" s="155">
        <v>0</v>
      </c>
      <c r="R71" s="155">
        <v>0</v>
      </c>
      <c r="S71" s="155"/>
      <c r="T71" s="155"/>
      <c r="U71" s="155"/>
      <c r="V71" s="155">
        <v>0</v>
      </c>
      <c r="W71" s="155">
        <v>0</v>
      </c>
      <c r="X71" s="155"/>
      <c r="Y71" s="155">
        <v>0</v>
      </c>
      <c r="Z71" s="155">
        <v>0</v>
      </c>
      <c r="AA71" s="155">
        <v>1</v>
      </c>
      <c r="AB71" s="155">
        <v>0</v>
      </c>
      <c r="AC71" s="155">
        <v>0</v>
      </c>
      <c r="AD71" s="155">
        <v>0</v>
      </c>
      <c r="AE71" s="155">
        <v>0</v>
      </c>
      <c r="AF71" s="155">
        <v>0</v>
      </c>
      <c r="AG71" s="155">
        <v>0</v>
      </c>
      <c r="AH71" s="155">
        <v>0</v>
      </c>
      <c r="AI71" s="155">
        <v>1</v>
      </c>
      <c r="AJ71" s="155">
        <v>0</v>
      </c>
      <c r="AK71" s="155">
        <v>0</v>
      </c>
      <c r="AL71" s="155">
        <v>1</v>
      </c>
      <c r="AM71" s="155">
        <v>0</v>
      </c>
      <c r="AN71" s="155">
        <v>0</v>
      </c>
      <c r="AO71" s="155">
        <v>0</v>
      </c>
      <c r="AP71" s="155">
        <v>0</v>
      </c>
      <c r="AQ71" s="155">
        <v>0</v>
      </c>
      <c r="AR71" s="155">
        <v>0</v>
      </c>
      <c r="AS71" s="155">
        <v>0</v>
      </c>
      <c r="AT71" s="155">
        <v>0</v>
      </c>
      <c r="AU71" s="155"/>
      <c r="AV71" s="155"/>
      <c r="AW71" s="155"/>
      <c r="AX71" s="155"/>
      <c r="AY71" s="155"/>
      <c r="AZ71" s="155"/>
      <c r="BA71" s="155"/>
      <c r="BB71" s="155"/>
      <c r="BC71" s="155"/>
      <c r="BD71" s="155"/>
      <c r="BE71" s="155"/>
      <c r="BF71" s="155"/>
      <c r="BG71" s="155"/>
      <c r="BH71" s="155"/>
      <c r="BI71" s="155"/>
      <c r="BJ71" s="155"/>
      <c r="BK71" s="155"/>
    </row>
    <row r="72" spans="1:63" s="19" customFormat="1" ht="13.15" x14ac:dyDescent="0.35">
      <c r="A72" s="51">
        <f>COUNTIF(Survey!H:H,DOE!$A73)</f>
        <v>0</v>
      </c>
      <c r="B72" s="92">
        <v>70</v>
      </c>
      <c r="C72" s="93">
        <f>SUM(SurveyResultAggregation!$D72:$BK72)</f>
        <v>4</v>
      </c>
      <c r="D72" s="154">
        <v>0</v>
      </c>
      <c r="E72" s="154">
        <v>0</v>
      </c>
      <c r="F72" s="154">
        <v>0</v>
      </c>
      <c r="G72" s="154">
        <v>0</v>
      </c>
      <c r="H72" s="154">
        <v>0</v>
      </c>
      <c r="I72" s="154">
        <v>1</v>
      </c>
      <c r="J72" s="154">
        <v>0</v>
      </c>
      <c r="K72" s="154">
        <v>0</v>
      </c>
      <c r="L72" s="154">
        <v>0</v>
      </c>
      <c r="M72" s="154">
        <v>0</v>
      </c>
      <c r="N72" s="154">
        <v>0</v>
      </c>
      <c r="O72" s="154">
        <v>1</v>
      </c>
      <c r="P72" s="154">
        <v>0</v>
      </c>
      <c r="Q72" s="154">
        <v>0</v>
      </c>
      <c r="R72" s="154">
        <v>0</v>
      </c>
      <c r="S72" s="154"/>
      <c r="T72" s="154"/>
      <c r="U72" s="154"/>
      <c r="V72" s="154">
        <v>0</v>
      </c>
      <c r="W72" s="154">
        <v>0</v>
      </c>
      <c r="X72" s="154"/>
      <c r="Y72" s="154">
        <v>0</v>
      </c>
      <c r="Z72" s="154">
        <v>0</v>
      </c>
      <c r="AA72" s="154">
        <v>1</v>
      </c>
      <c r="AB72" s="154">
        <v>0</v>
      </c>
      <c r="AC72" s="154">
        <v>0</v>
      </c>
      <c r="AD72" s="154">
        <v>0</v>
      </c>
      <c r="AE72" s="154">
        <v>0</v>
      </c>
      <c r="AF72" s="154">
        <v>0</v>
      </c>
      <c r="AG72" s="154">
        <v>0</v>
      </c>
      <c r="AH72" s="154">
        <v>0</v>
      </c>
      <c r="AI72" s="154">
        <v>0</v>
      </c>
      <c r="AJ72" s="154">
        <v>0</v>
      </c>
      <c r="AK72" s="154">
        <v>0</v>
      </c>
      <c r="AL72" s="154">
        <v>0</v>
      </c>
      <c r="AM72" s="154">
        <v>0</v>
      </c>
      <c r="AN72" s="154">
        <v>0</v>
      </c>
      <c r="AO72" s="154">
        <v>0</v>
      </c>
      <c r="AP72" s="154">
        <v>0</v>
      </c>
      <c r="AQ72" s="154">
        <v>0</v>
      </c>
      <c r="AR72" s="154">
        <v>0</v>
      </c>
      <c r="AS72" s="154">
        <v>0</v>
      </c>
      <c r="AT72" s="154">
        <v>1</v>
      </c>
      <c r="AU72" s="154"/>
      <c r="AV72" s="154"/>
      <c r="AW72" s="154"/>
      <c r="AX72" s="154"/>
      <c r="AY72" s="154"/>
      <c r="AZ72" s="154"/>
      <c r="BA72" s="154"/>
      <c r="BB72" s="154"/>
      <c r="BC72" s="154"/>
      <c r="BD72" s="154"/>
      <c r="BE72" s="154"/>
      <c r="BF72" s="154"/>
      <c r="BG72" s="154"/>
      <c r="BH72" s="154"/>
      <c r="BI72" s="154"/>
      <c r="BJ72" s="154"/>
      <c r="BK72" s="154"/>
    </row>
    <row r="73" spans="1:63" s="19" customFormat="1" ht="13.15" x14ac:dyDescent="0.35">
      <c r="A73" s="50">
        <f>COUNTIF(Survey!H:H,DOE!$A74)</f>
        <v>0</v>
      </c>
      <c r="B73" s="92">
        <v>71</v>
      </c>
      <c r="C73" s="91">
        <f>SUM(SurveyResultAggregation!$D73:$BK73)</f>
        <v>1</v>
      </c>
      <c r="D73" s="155">
        <v>0</v>
      </c>
      <c r="E73" s="155">
        <v>0</v>
      </c>
      <c r="F73" s="155">
        <v>0</v>
      </c>
      <c r="G73" s="155">
        <v>0</v>
      </c>
      <c r="H73" s="155">
        <v>0</v>
      </c>
      <c r="I73" s="155">
        <v>0</v>
      </c>
      <c r="J73" s="155">
        <v>0</v>
      </c>
      <c r="K73" s="155">
        <v>0</v>
      </c>
      <c r="L73" s="155">
        <v>0</v>
      </c>
      <c r="M73" s="155">
        <v>1</v>
      </c>
      <c r="N73" s="155">
        <v>0</v>
      </c>
      <c r="O73" s="155">
        <v>0</v>
      </c>
      <c r="P73" s="155">
        <v>0</v>
      </c>
      <c r="Q73" s="155">
        <v>0</v>
      </c>
      <c r="R73" s="155">
        <v>0</v>
      </c>
      <c r="S73" s="155"/>
      <c r="T73" s="155"/>
      <c r="U73" s="155"/>
      <c r="V73" s="155">
        <v>0</v>
      </c>
      <c r="W73" s="155">
        <v>0</v>
      </c>
      <c r="X73" s="155"/>
      <c r="Y73" s="155">
        <v>0</v>
      </c>
      <c r="Z73" s="155">
        <v>0</v>
      </c>
      <c r="AA73" s="155">
        <v>0</v>
      </c>
      <c r="AB73" s="155">
        <v>0</v>
      </c>
      <c r="AC73" s="155">
        <v>0</v>
      </c>
      <c r="AD73" s="155">
        <v>0</v>
      </c>
      <c r="AE73" s="155">
        <v>0</v>
      </c>
      <c r="AF73" s="155">
        <v>0</v>
      </c>
      <c r="AG73" s="155">
        <v>0</v>
      </c>
      <c r="AH73" s="155">
        <v>0</v>
      </c>
      <c r="AI73" s="155">
        <v>0</v>
      </c>
      <c r="AJ73" s="155">
        <v>0</v>
      </c>
      <c r="AK73" s="155">
        <v>0</v>
      </c>
      <c r="AL73" s="155">
        <v>0</v>
      </c>
      <c r="AM73" s="155">
        <v>0</v>
      </c>
      <c r="AN73" s="155">
        <v>0</v>
      </c>
      <c r="AO73" s="155">
        <v>0</v>
      </c>
      <c r="AP73" s="155">
        <v>0</v>
      </c>
      <c r="AQ73" s="155">
        <v>0</v>
      </c>
      <c r="AR73" s="155">
        <v>0</v>
      </c>
      <c r="AS73" s="155">
        <v>0</v>
      </c>
      <c r="AT73" s="155">
        <v>0</v>
      </c>
      <c r="AU73" s="155"/>
      <c r="AV73" s="155"/>
      <c r="AW73" s="155"/>
      <c r="AX73" s="155"/>
      <c r="AY73" s="155"/>
      <c r="AZ73" s="155"/>
      <c r="BA73" s="155"/>
      <c r="BB73" s="155"/>
      <c r="BC73" s="155"/>
      <c r="BD73" s="155"/>
      <c r="BE73" s="155"/>
      <c r="BF73" s="155"/>
      <c r="BG73" s="155"/>
      <c r="BH73" s="155"/>
      <c r="BI73" s="155"/>
      <c r="BJ73" s="155"/>
      <c r="BK73" s="155"/>
    </row>
    <row r="74" spans="1:63" s="19" customFormat="1" ht="13.15" x14ac:dyDescent="0.35">
      <c r="A74" s="51">
        <f>COUNTIF(Survey!H:H,DOE!$A75)</f>
        <v>0</v>
      </c>
      <c r="B74" s="92">
        <v>72</v>
      </c>
      <c r="C74" s="93">
        <f>SUM(SurveyResultAggregation!$D74:$BK74)</f>
        <v>0</v>
      </c>
      <c r="D74" s="154">
        <v>0</v>
      </c>
      <c r="E74" s="154">
        <v>0</v>
      </c>
      <c r="F74" s="154">
        <v>0</v>
      </c>
      <c r="G74" s="154">
        <v>0</v>
      </c>
      <c r="H74" s="154">
        <v>0</v>
      </c>
      <c r="I74" s="154">
        <v>0</v>
      </c>
      <c r="J74" s="154">
        <v>0</v>
      </c>
      <c r="K74" s="154">
        <v>0</v>
      </c>
      <c r="L74" s="154">
        <v>0</v>
      </c>
      <c r="M74" s="154">
        <v>0</v>
      </c>
      <c r="N74" s="154">
        <v>0</v>
      </c>
      <c r="O74" s="154">
        <v>0</v>
      </c>
      <c r="P74" s="154">
        <v>0</v>
      </c>
      <c r="Q74" s="154">
        <v>0</v>
      </c>
      <c r="R74" s="154">
        <v>0</v>
      </c>
      <c r="S74" s="154"/>
      <c r="T74" s="154"/>
      <c r="U74" s="154"/>
      <c r="V74" s="154">
        <v>0</v>
      </c>
      <c r="W74" s="154">
        <v>0</v>
      </c>
      <c r="X74" s="154"/>
      <c r="Y74" s="154">
        <v>0</v>
      </c>
      <c r="Z74" s="154">
        <v>0</v>
      </c>
      <c r="AA74" s="154">
        <v>0</v>
      </c>
      <c r="AB74" s="154">
        <v>0</v>
      </c>
      <c r="AC74" s="154">
        <v>0</v>
      </c>
      <c r="AD74" s="154">
        <v>0</v>
      </c>
      <c r="AE74" s="154">
        <v>0</v>
      </c>
      <c r="AF74" s="154">
        <v>0</v>
      </c>
      <c r="AG74" s="154">
        <v>0</v>
      </c>
      <c r="AH74" s="154">
        <v>0</v>
      </c>
      <c r="AI74" s="154">
        <v>0</v>
      </c>
      <c r="AJ74" s="154">
        <v>0</v>
      </c>
      <c r="AK74" s="154">
        <v>0</v>
      </c>
      <c r="AL74" s="154">
        <v>0</v>
      </c>
      <c r="AM74" s="154">
        <v>0</v>
      </c>
      <c r="AN74" s="154">
        <v>0</v>
      </c>
      <c r="AO74" s="154">
        <v>0</v>
      </c>
      <c r="AP74" s="154">
        <v>0</v>
      </c>
      <c r="AQ74" s="154">
        <v>0</v>
      </c>
      <c r="AR74" s="154">
        <v>0</v>
      </c>
      <c r="AS74" s="154">
        <v>0</v>
      </c>
      <c r="AT74" s="154">
        <v>0</v>
      </c>
      <c r="AU74" s="154"/>
      <c r="AV74" s="154"/>
      <c r="AW74" s="154"/>
      <c r="AX74" s="154"/>
      <c r="AY74" s="154"/>
      <c r="AZ74" s="154"/>
      <c r="BA74" s="154"/>
      <c r="BB74" s="154"/>
      <c r="BC74" s="154"/>
      <c r="BD74" s="154"/>
      <c r="BE74" s="154"/>
      <c r="BF74" s="154"/>
      <c r="BG74" s="154"/>
      <c r="BH74" s="154"/>
      <c r="BI74" s="154"/>
      <c r="BJ74" s="154"/>
      <c r="BK74" s="154"/>
    </row>
    <row r="75" spans="1:63" s="19" customFormat="1" ht="13.15" x14ac:dyDescent="0.35">
      <c r="A75" s="50">
        <f>COUNTIF(Survey!H:H,DOE!$A76)</f>
        <v>2</v>
      </c>
      <c r="B75" s="92">
        <v>73</v>
      </c>
      <c r="C75" s="91">
        <f>SUM(SurveyResultAggregation!$D75:$BK75)</f>
        <v>19</v>
      </c>
      <c r="D75" s="155">
        <v>0</v>
      </c>
      <c r="E75" s="155">
        <v>0</v>
      </c>
      <c r="F75" s="155">
        <v>0</v>
      </c>
      <c r="G75" s="155">
        <v>2</v>
      </c>
      <c r="H75" s="155">
        <v>1</v>
      </c>
      <c r="I75" s="155">
        <v>1</v>
      </c>
      <c r="J75" s="155">
        <v>1</v>
      </c>
      <c r="K75" s="155">
        <v>1</v>
      </c>
      <c r="L75" s="155">
        <v>0</v>
      </c>
      <c r="M75" s="155">
        <v>2</v>
      </c>
      <c r="N75" s="155">
        <v>0</v>
      </c>
      <c r="O75" s="155">
        <v>1</v>
      </c>
      <c r="P75" s="155">
        <v>0</v>
      </c>
      <c r="Q75" s="155">
        <v>2</v>
      </c>
      <c r="R75" s="155">
        <v>0</v>
      </c>
      <c r="S75" s="155"/>
      <c r="T75" s="155"/>
      <c r="U75" s="155"/>
      <c r="V75" s="155">
        <v>0</v>
      </c>
      <c r="W75" s="155">
        <v>0</v>
      </c>
      <c r="X75" s="155"/>
      <c r="Y75" s="155">
        <v>1</v>
      </c>
      <c r="Z75" s="155">
        <v>0</v>
      </c>
      <c r="AA75" s="155">
        <v>1</v>
      </c>
      <c r="AB75" s="155">
        <v>1</v>
      </c>
      <c r="AC75" s="155">
        <v>0</v>
      </c>
      <c r="AD75" s="155">
        <v>0</v>
      </c>
      <c r="AE75" s="155">
        <v>1</v>
      </c>
      <c r="AF75" s="155">
        <v>0</v>
      </c>
      <c r="AG75" s="155">
        <v>0</v>
      </c>
      <c r="AH75" s="155">
        <v>1</v>
      </c>
      <c r="AI75" s="155">
        <v>0</v>
      </c>
      <c r="AJ75" s="155">
        <v>0</v>
      </c>
      <c r="AK75" s="155">
        <v>1</v>
      </c>
      <c r="AL75" s="155">
        <v>0</v>
      </c>
      <c r="AM75" s="155">
        <v>0</v>
      </c>
      <c r="AN75" s="155">
        <v>0</v>
      </c>
      <c r="AO75" s="155">
        <v>0</v>
      </c>
      <c r="AP75" s="155">
        <v>1</v>
      </c>
      <c r="AQ75" s="155">
        <v>0</v>
      </c>
      <c r="AR75" s="155">
        <v>0</v>
      </c>
      <c r="AS75" s="155">
        <v>1</v>
      </c>
      <c r="AT75" s="155">
        <v>0</v>
      </c>
      <c r="AU75" s="155"/>
      <c r="AV75" s="155"/>
      <c r="AW75" s="155"/>
      <c r="AX75" s="155"/>
      <c r="AY75" s="155"/>
      <c r="AZ75" s="155"/>
      <c r="BA75" s="155"/>
      <c r="BB75" s="155"/>
      <c r="BC75" s="155"/>
      <c r="BD75" s="155"/>
      <c r="BE75" s="155"/>
      <c r="BF75" s="155"/>
      <c r="BG75" s="155"/>
      <c r="BH75" s="155"/>
      <c r="BI75" s="155"/>
      <c r="BJ75" s="155"/>
      <c r="BK75" s="155"/>
    </row>
    <row r="76" spans="1:63" s="19" customFormat="1" ht="13.15" x14ac:dyDescent="0.35">
      <c r="A76" s="51">
        <f>COUNTIF(Survey!H:H,DOE!$A77)</f>
        <v>0</v>
      </c>
      <c r="B76" s="92">
        <v>74</v>
      </c>
      <c r="C76" s="93">
        <f>SUM(SurveyResultAggregation!$D76:$BK76)</f>
        <v>13</v>
      </c>
      <c r="D76" s="154">
        <v>0</v>
      </c>
      <c r="E76" s="154">
        <v>0</v>
      </c>
      <c r="F76" s="154">
        <v>0</v>
      </c>
      <c r="G76" s="154">
        <v>1</v>
      </c>
      <c r="H76" s="154">
        <v>0</v>
      </c>
      <c r="I76" s="154">
        <v>0</v>
      </c>
      <c r="J76" s="154">
        <v>0</v>
      </c>
      <c r="K76" s="154">
        <v>1</v>
      </c>
      <c r="L76" s="154">
        <v>0</v>
      </c>
      <c r="M76" s="154">
        <v>0</v>
      </c>
      <c r="N76" s="154">
        <v>0</v>
      </c>
      <c r="O76" s="154">
        <v>1</v>
      </c>
      <c r="P76" s="154">
        <v>0</v>
      </c>
      <c r="Q76" s="154">
        <v>0</v>
      </c>
      <c r="R76" s="154">
        <v>0</v>
      </c>
      <c r="S76" s="154"/>
      <c r="T76" s="154"/>
      <c r="U76" s="154"/>
      <c r="V76" s="154">
        <v>0</v>
      </c>
      <c r="W76" s="154">
        <v>0</v>
      </c>
      <c r="X76" s="154"/>
      <c r="Y76" s="154">
        <v>0</v>
      </c>
      <c r="Z76" s="154">
        <v>1</v>
      </c>
      <c r="AA76" s="154">
        <v>0</v>
      </c>
      <c r="AB76" s="154">
        <v>1</v>
      </c>
      <c r="AC76" s="154">
        <v>0</v>
      </c>
      <c r="AD76" s="154">
        <v>0</v>
      </c>
      <c r="AE76" s="154">
        <v>1</v>
      </c>
      <c r="AF76" s="154">
        <v>1</v>
      </c>
      <c r="AG76" s="154">
        <v>1</v>
      </c>
      <c r="AH76" s="154">
        <v>2</v>
      </c>
      <c r="AI76" s="154">
        <v>0</v>
      </c>
      <c r="AJ76" s="154">
        <v>1</v>
      </c>
      <c r="AK76" s="154">
        <v>0</v>
      </c>
      <c r="AL76" s="154">
        <v>0</v>
      </c>
      <c r="AM76" s="154">
        <v>2</v>
      </c>
      <c r="AN76" s="154">
        <v>0</v>
      </c>
      <c r="AO76" s="154">
        <v>0</v>
      </c>
      <c r="AP76" s="154">
        <v>0</v>
      </c>
      <c r="AQ76" s="154">
        <v>0</v>
      </c>
      <c r="AR76" s="154">
        <v>0</v>
      </c>
      <c r="AS76" s="154">
        <v>0</v>
      </c>
      <c r="AT76" s="154">
        <v>0</v>
      </c>
      <c r="AU76" s="154"/>
      <c r="AV76" s="154"/>
      <c r="AW76" s="154"/>
      <c r="AX76" s="154"/>
      <c r="AY76" s="154"/>
      <c r="AZ76" s="154"/>
      <c r="BA76" s="154"/>
      <c r="BB76" s="154"/>
      <c r="BC76" s="154"/>
      <c r="BD76" s="154"/>
      <c r="BE76" s="154"/>
      <c r="BF76" s="154"/>
      <c r="BG76" s="154"/>
      <c r="BH76" s="154"/>
      <c r="BI76" s="154"/>
      <c r="BJ76" s="154"/>
      <c r="BK76" s="154"/>
    </row>
    <row r="77" spans="1:63" s="19" customFormat="1" ht="13.15" x14ac:dyDescent="0.35">
      <c r="A77" s="50">
        <f>COUNTIF(Survey!H:H,DOE!$A78)</f>
        <v>0</v>
      </c>
      <c r="B77" s="92">
        <v>75</v>
      </c>
      <c r="C77" s="91">
        <f>SUM(SurveyResultAggregation!$D77:$BK77)</f>
        <v>7</v>
      </c>
      <c r="D77" s="155">
        <v>1</v>
      </c>
      <c r="E77" s="155">
        <v>0</v>
      </c>
      <c r="F77" s="155">
        <v>0</v>
      </c>
      <c r="G77" s="155">
        <v>0</v>
      </c>
      <c r="H77" s="155">
        <v>0</v>
      </c>
      <c r="I77" s="155">
        <v>0</v>
      </c>
      <c r="J77" s="155">
        <v>0</v>
      </c>
      <c r="K77" s="155">
        <v>1</v>
      </c>
      <c r="L77" s="155">
        <v>0</v>
      </c>
      <c r="M77" s="155">
        <v>0</v>
      </c>
      <c r="N77" s="155">
        <v>1</v>
      </c>
      <c r="O77" s="155">
        <v>1</v>
      </c>
      <c r="P77" s="155">
        <v>1</v>
      </c>
      <c r="Q77" s="155">
        <v>0</v>
      </c>
      <c r="R77" s="155">
        <v>0</v>
      </c>
      <c r="S77" s="155"/>
      <c r="T77" s="155"/>
      <c r="U77" s="155"/>
      <c r="V77" s="155">
        <v>0</v>
      </c>
      <c r="W77" s="155">
        <v>0</v>
      </c>
      <c r="X77" s="155"/>
      <c r="Y77" s="155">
        <v>0</v>
      </c>
      <c r="Z77" s="155">
        <v>0</v>
      </c>
      <c r="AA77" s="155">
        <v>0</v>
      </c>
      <c r="AB77" s="155">
        <v>0</v>
      </c>
      <c r="AC77" s="155">
        <v>0</v>
      </c>
      <c r="AD77" s="155">
        <v>1</v>
      </c>
      <c r="AE77" s="155">
        <v>0</v>
      </c>
      <c r="AF77" s="155">
        <v>0</v>
      </c>
      <c r="AG77" s="155">
        <v>0</v>
      </c>
      <c r="AH77" s="155">
        <v>0</v>
      </c>
      <c r="AI77" s="155">
        <v>0</v>
      </c>
      <c r="AJ77" s="155">
        <v>0</v>
      </c>
      <c r="AK77" s="155">
        <v>0</v>
      </c>
      <c r="AL77" s="155">
        <v>0</v>
      </c>
      <c r="AM77" s="155">
        <v>1</v>
      </c>
      <c r="AN77" s="155">
        <v>0</v>
      </c>
      <c r="AO77" s="155">
        <v>0</v>
      </c>
      <c r="AP77" s="155">
        <v>0</v>
      </c>
      <c r="AQ77" s="155">
        <v>0</v>
      </c>
      <c r="AR77" s="155">
        <v>0</v>
      </c>
      <c r="AS77" s="155">
        <v>0</v>
      </c>
      <c r="AT77" s="155">
        <v>0</v>
      </c>
      <c r="AU77" s="155"/>
      <c r="AV77" s="155"/>
      <c r="AW77" s="155"/>
      <c r="AX77" s="155"/>
      <c r="AY77" s="155"/>
      <c r="AZ77" s="155"/>
      <c r="BA77" s="155"/>
      <c r="BB77" s="155"/>
      <c r="BC77" s="155"/>
      <c r="BD77" s="155"/>
      <c r="BE77" s="155"/>
      <c r="BF77" s="155"/>
      <c r="BG77" s="155"/>
      <c r="BH77" s="155"/>
      <c r="BI77" s="155"/>
      <c r="BJ77" s="155"/>
      <c r="BK77" s="155"/>
    </row>
    <row r="78" spans="1:63" s="19" customFormat="1" ht="13.15" x14ac:dyDescent="0.35">
      <c r="A78" s="51">
        <f>COUNTIF(Survey!H:H,DOE!$A79)</f>
        <v>1</v>
      </c>
      <c r="B78" s="92">
        <v>76</v>
      </c>
      <c r="C78" s="93">
        <f>SUM(SurveyResultAggregation!$D78:$BK78)</f>
        <v>9</v>
      </c>
      <c r="D78" s="154">
        <v>1</v>
      </c>
      <c r="E78" s="154">
        <v>0</v>
      </c>
      <c r="F78" s="154">
        <v>0</v>
      </c>
      <c r="G78" s="154">
        <v>0</v>
      </c>
      <c r="H78" s="154">
        <v>0</v>
      </c>
      <c r="I78" s="154">
        <v>0</v>
      </c>
      <c r="J78" s="154">
        <v>0</v>
      </c>
      <c r="K78" s="154">
        <v>1</v>
      </c>
      <c r="L78" s="154">
        <v>0</v>
      </c>
      <c r="M78" s="154">
        <v>2</v>
      </c>
      <c r="N78" s="154">
        <v>0</v>
      </c>
      <c r="O78" s="154">
        <v>1</v>
      </c>
      <c r="P78" s="154">
        <v>0</v>
      </c>
      <c r="Q78" s="154">
        <v>1</v>
      </c>
      <c r="R78" s="154">
        <v>0</v>
      </c>
      <c r="S78" s="154"/>
      <c r="T78" s="154"/>
      <c r="U78" s="154"/>
      <c r="V78" s="154">
        <v>0</v>
      </c>
      <c r="W78" s="154">
        <v>1</v>
      </c>
      <c r="X78" s="154"/>
      <c r="Y78" s="154">
        <v>0</v>
      </c>
      <c r="Z78" s="154">
        <v>0</v>
      </c>
      <c r="AA78" s="154">
        <v>0</v>
      </c>
      <c r="AB78" s="154">
        <v>0</v>
      </c>
      <c r="AC78" s="154">
        <v>0</v>
      </c>
      <c r="AD78" s="154">
        <v>0</v>
      </c>
      <c r="AE78" s="154">
        <v>1</v>
      </c>
      <c r="AF78" s="154">
        <v>0</v>
      </c>
      <c r="AG78" s="154">
        <v>1</v>
      </c>
      <c r="AH78" s="154">
        <v>0</v>
      </c>
      <c r="AI78" s="154">
        <v>0</v>
      </c>
      <c r="AJ78" s="154">
        <v>0</v>
      </c>
      <c r="AK78" s="154">
        <v>0</v>
      </c>
      <c r="AL78" s="154">
        <v>0</v>
      </c>
      <c r="AM78" s="154">
        <v>0</v>
      </c>
      <c r="AN78" s="154">
        <v>0</v>
      </c>
      <c r="AO78" s="154">
        <v>0</v>
      </c>
      <c r="AP78" s="154">
        <v>0</v>
      </c>
      <c r="AQ78" s="154">
        <v>0</v>
      </c>
      <c r="AR78" s="154">
        <v>0</v>
      </c>
      <c r="AS78" s="154">
        <v>0</v>
      </c>
      <c r="AT78" s="154">
        <v>0</v>
      </c>
      <c r="AU78" s="154"/>
      <c r="AV78" s="154"/>
      <c r="AW78" s="154"/>
      <c r="AX78" s="154"/>
      <c r="AY78" s="154"/>
      <c r="AZ78" s="154"/>
      <c r="BA78" s="154"/>
      <c r="BB78" s="154"/>
      <c r="BC78" s="154"/>
      <c r="BD78" s="154"/>
      <c r="BE78" s="154"/>
      <c r="BF78" s="154"/>
      <c r="BG78" s="154"/>
      <c r="BH78" s="154"/>
      <c r="BI78" s="154"/>
      <c r="BJ78" s="154"/>
      <c r="BK78" s="154"/>
    </row>
    <row r="79" spans="1:63" s="19" customFormat="1" ht="13.15" x14ac:dyDescent="0.35">
      <c r="A79" s="50">
        <f>COUNTIF(Survey!H:H,DOE!$A80)</f>
        <v>0</v>
      </c>
      <c r="B79" s="92">
        <v>77</v>
      </c>
      <c r="C79" s="91">
        <f>SUM(SurveyResultAggregation!$D79:$BK79)</f>
        <v>7</v>
      </c>
      <c r="D79" s="155">
        <v>0</v>
      </c>
      <c r="E79" s="155">
        <v>0</v>
      </c>
      <c r="F79" s="155">
        <v>0</v>
      </c>
      <c r="G79" s="155">
        <v>0</v>
      </c>
      <c r="H79" s="155">
        <v>1</v>
      </c>
      <c r="I79" s="155">
        <v>0</v>
      </c>
      <c r="J79" s="155">
        <v>0</v>
      </c>
      <c r="K79" s="155">
        <v>2</v>
      </c>
      <c r="L79" s="155">
        <v>0</v>
      </c>
      <c r="M79" s="155">
        <v>0</v>
      </c>
      <c r="N79" s="155">
        <v>0</v>
      </c>
      <c r="O79" s="155">
        <v>0</v>
      </c>
      <c r="P79" s="155">
        <v>0</v>
      </c>
      <c r="Q79" s="155">
        <v>0</v>
      </c>
      <c r="R79" s="155">
        <v>0</v>
      </c>
      <c r="S79" s="155"/>
      <c r="T79" s="155"/>
      <c r="U79" s="155"/>
      <c r="V79" s="155">
        <v>0</v>
      </c>
      <c r="W79" s="155">
        <v>0</v>
      </c>
      <c r="X79" s="155"/>
      <c r="Y79" s="155">
        <v>0</v>
      </c>
      <c r="Z79" s="155">
        <v>0</v>
      </c>
      <c r="AA79" s="155">
        <v>0</v>
      </c>
      <c r="AB79" s="155">
        <v>0</v>
      </c>
      <c r="AC79" s="155">
        <v>0</v>
      </c>
      <c r="AD79" s="155">
        <v>0</v>
      </c>
      <c r="AE79" s="155">
        <v>0</v>
      </c>
      <c r="AF79" s="155">
        <v>1</v>
      </c>
      <c r="AG79" s="155">
        <v>0</v>
      </c>
      <c r="AH79" s="155">
        <v>0</v>
      </c>
      <c r="AI79" s="155">
        <v>0</v>
      </c>
      <c r="AJ79" s="155">
        <v>0</v>
      </c>
      <c r="AK79" s="155">
        <v>0</v>
      </c>
      <c r="AL79" s="155">
        <v>0</v>
      </c>
      <c r="AM79" s="155">
        <v>1</v>
      </c>
      <c r="AN79" s="155">
        <v>0</v>
      </c>
      <c r="AO79" s="155">
        <v>0</v>
      </c>
      <c r="AP79" s="155">
        <v>2</v>
      </c>
      <c r="AQ79" s="155">
        <v>0</v>
      </c>
      <c r="AR79" s="155">
        <v>0</v>
      </c>
      <c r="AS79" s="155">
        <v>0</v>
      </c>
      <c r="AT79" s="155">
        <v>0</v>
      </c>
      <c r="AU79" s="155"/>
      <c r="AV79" s="155"/>
      <c r="AW79" s="155"/>
      <c r="AX79" s="155"/>
      <c r="AY79" s="155"/>
      <c r="AZ79" s="155"/>
      <c r="BA79" s="155"/>
      <c r="BB79" s="155"/>
      <c r="BC79" s="155"/>
      <c r="BD79" s="155"/>
      <c r="BE79" s="155"/>
      <c r="BF79" s="155"/>
      <c r="BG79" s="155"/>
      <c r="BH79" s="155"/>
      <c r="BI79" s="155"/>
      <c r="BJ79" s="155"/>
      <c r="BK79" s="155"/>
    </row>
    <row r="80" spans="1:63" s="19" customFormat="1" ht="13.15" x14ac:dyDescent="0.35">
      <c r="A80" s="51">
        <f>COUNTIF(Survey!H:H,DOE!$A81)</f>
        <v>1</v>
      </c>
      <c r="B80" s="92">
        <v>78</v>
      </c>
      <c r="C80" s="93">
        <f>SUM(SurveyResultAggregation!$D80:$BK80)</f>
        <v>4</v>
      </c>
      <c r="D80" s="154">
        <v>0</v>
      </c>
      <c r="E80" s="154">
        <v>1</v>
      </c>
      <c r="F80" s="154">
        <v>0</v>
      </c>
      <c r="G80" s="154">
        <v>0</v>
      </c>
      <c r="H80" s="154">
        <v>0</v>
      </c>
      <c r="I80" s="154">
        <v>0</v>
      </c>
      <c r="J80" s="154">
        <v>0</v>
      </c>
      <c r="K80" s="154">
        <v>0</v>
      </c>
      <c r="L80" s="154">
        <v>0</v>
      </c>
      <c r="M80" s="154">
        <v>0</v>
      </c>
      <c r="N80" s="154">
        <v>0</v>
      </c>
      <c r="O80" s="154">
        <v>0</v>
      </c>
      <c r="P80" s="154">
        <v>0</v>
      </c>
      <c r="Q80" s="154">
        <v>1</v>
      </c>
      <c r="R80" s="154">
        <v>0</v>
      </c>
      <c r="S80" s="154"/>
      <c r="T80" s="154"/>
      <c r="U80" s="154"/>
      <c r="V80" s="154">
        <v>0</v>
      </c>
      <c r="W80" s="154">
        <v>0</v>
      </c>
      <c r="X80" s="154"/>
      <c r="Y80" s="154">
        <v>0</v>
      </c>
      <c r="Z80" s="154">
        <v>0</v>
      </c>
      <c r="AA80" s="154">
        <v>0</v>
      </c>
      <c r="AB80" s="154">
        <v>0</v>
      </c>
      <c r="AC80" s="154">
        <v>0</v>
      </c>
      <c r="AD80" s="154">
        <v>0</v>
      </c>
      <c r="AE80" s="154">
        <v>0</v>
      </c>
      <c r="AF80" s="154">
        <v>0</v>
      </c>
      <c r="AG80" s="154">
        <v>1</v>
      </c>
      <c r="AH80" s="154">
        <v>0</v>
      </c>
      <c r="AI80" s="154">
        <v>0</v>
      </c>
      <c r="AJ80" s="154">
        <v>0</v>
      </c>
      <c r="AK80" s="154">
        <v>0</v>
      </c>
      <c r="AL80" s="154">
        <v>0</v>
      </c>
      <c r="AM80" s="154">
        <v>0</v>
      </c>
      <c r="AN80" s="154">
        <v>0</v>
      </c>
      <c r="AO80" s="154">
        <v>0</v>
      </c>
      <c r="AP80" s="154">
        <v>0</v>
      </c>
      <c r="AQ80" s="154">
        <v>1</v>
      </c>
      <c r="AR80" s="154">
        <v>0</v>
      </c>
      <c r="AS80" s="154">
        <v>0</v>
      </c>
      <c r="AT80" s="154">
        <v>0</v>
      </c>
      <c r="AU80" s="154"/>
      <c r="AV80" s="154"/>
      <c r="AW80" s="154"/>
      <c r="AX80" s="154"/>
      <c r="AY80" s="154"/>
      <c r="AZ80" s="154"/>
      <c r="BA80" s="154"/>
      <c r="BB80" s="154"/>
      <c r="BC80" s="154"/>
      <c r="BD80" s="154"/>
      <c r="BE80" s="154"/>
      <c r="BF80" s="154"/>
      <c r="BG80" s="154"/>
      <c r="BH80" s="154"/>
      <c r="BI80" s="154"/>
      <c r="BJ80" s="154"/>
      <c r="BK80" s="154"/>
    </row>
    <row r="81" spans="1:63" s="19" customFormat="1" ht="13.15" x14ac:dyDescent="0.35">
      <c r="A81" s="50">
        <f>COUNTIF(Survey!H:H,DOE!$A82)</f>
        <v>0</v>
      </c>
      <c r="B81" s="92">
        <v>79</v>
      </c>
      <c r="C81" s="91">
        <f>SUM(SurveyResultAggregation!$D81:$BK81)</f>
        <v>6</v>
      </c>
      <c r="D81" s="155">
        <v>1</v>
      </c>
      <c r="E81" s="155">
        <v>0</v>
      </c>
      <c r="F81" s="155">
        <v>0</v>
      </c>
      <c r="G81" s="155">
        <v>0</v>
      </c>
      <c r="H81" s="155">
        <v>0</v>
      </c>
      <c r="I81" s="155">
        <v>0</v>
      </c>
      <c r="J81" s="155">
        <v>0</v>
      </c>
      <c r="K81" s="155">
        <v>0</v>
      </c>
      <c r="L81" s="155">
        <v>0</v>
      </c>
      <c r="M81" s="155">
        <v>0</v>
      </c>
      <c r="N81" s="155">
        <v>0</v>
      </c>
      <c r="O81" s="155">
        <v>0</v>
      </c>
      <c r="P81" s="155">
        <v>0</v>
      </c>
      <c r="Q81" s="155">
        <v>0</v>
      </c>
      <c r="R81" s="155">
        <v>0</v>
      </c>
      <c r="S81" s="155"/>
      <c r="T81" s="155"/>
      <c r="U81" s="155"/>
      <c r="V81" s="155">
        <v>0</v>
      </c>
      <c r="W81" s="155">
        <v>1</v>
      </c>
      <c r="X81" s="155"/>
      <c r="Y81" s="155">
        <v>1</v>
      </c>
      <c r="Z81" s="155">
        <v>0</v>
      </c>
      <c r="AA81" s="155">
        <v>0</v>
      </c>
      <c r="AB81" s="155">
        <v>0</v>
      </c>
      <c r="AC81" s="155">
        <v>0</v>
      </c>
      <c r="AD81" s="155">
        <v>0</v>
      </c>
      <c r="AE81" s="155">
        <v>0</v>
      </c>
      <c r="AF81" s="155">
        <v>0</v>
      </c>
      <c r="AG81" s="155">
        <v>0</v>
      </c>
      <c r="AH81" s="155">
        <v>0</v>
      </c>
      <c r="AI81" s="155">
        <v>0</v>
      </c>
      <c r="AJ81" s="155">
        <v>1</v>
      </c>
      <c r="AK81" s="155">
        <v>0</v>
      </c>
      <c r="AL81" s="155">
        <v>0</v>
      </c>
      <c r="AM81" s="155">
        <v>1</v>
      </c>
      <c r="AN81" s="155">
        <v>0</v>
      </c>
      <c r="AO81" s="155">
        <v>0</v>
      </c>
      <c r="AP81" s="155">
        <v>1</v>
      </c>
      <c r="AQ81" s="155">
        <v>0</v>
      </c>
      <c r="AR81" s="155">
        <v>0</v>
      </c>
      <c r="AS81" s="155">
        <v>0</v>
      </c>
      <c r="AT81" s="155">
        <v>0</v>
      </c>
      <c r="AU81" s="155"/>
      <c r="AV81" s="155"/>
      <c r="AW81" s="155"/>
      <c r="AX81" s="155"/>
      <c r="AY81" s="155"/>
      <c r="AZ81" s="155"/>
      <c r="BA81" s="155"/>
      <c r="BB81" s="155"/>
      <c r="BC81" s="155"/>
      <c r="BD81" s="155"/>
      <c r="BE81" s="155"/>
      <c r="BF81" s="155"/>
      <c r="BG81" s="155"/>
      <c r="BH81" s="155"/>
      <c r="BI81" s="155"/>
      <c r="BJ81" s="155"/>
      <c r="BK81" s="155"/>
    </row>
    <row r="82" spans="1:63" s="19" customFormat="1" ht="13.15" x14ac:dyDescent="0.35">
      <c r="A82" s="51">
        <f>COUNTIF(Survey!H:H,DOE!$A83)</f>
        <v>0</v>
      </c>
      <c r="B82" s="92">
        <v>80</v>
      </c>
      <c r="C82" s="93">
        <f>SUM(SurveyResultAggregation!$D82:$BK82)</f>
        <v>4</v>
      </c>
      <c r="D82" s="154">
        <v>0</v>
      </c>
      <c r="E82" s="154">
        <v>0</v>
      </c>
      <c r="F82" s="154">
        <v>0</v>
      </c>
      <c r="G82" s="154">
        <v>0</v>
      </c>
      <c r="H82" s="154">
        <v>0</v>
      </c>
      <c r="I82" s="154">
        <v>1</v>
      </c>
      <c r="J82" s="154">
        <v>1</v>
      </c>
      <c r="K82" s="154">
        <v>0</v>
      </c>
      <c r="L82" s="154">
        <v>0</v>
      </c>
      <c r="M82" s="154">
        <v>0</v>
      </c>
      <c r="N82" s="154">
        <v>0</v>
      </c>
      <c r="O82" s="154">
        <v>0</v>
      </c>
      <c r="P82" s="154">
        <v>0</v>
      </c>
      <c r="Q82" s="154">
        <v>0</v>
      </c>
      <c r="R82" s="154">
        <v>0</v>
      </c>
      <c r="S82" s="154"/>
      <c r="T82" s="154"/>
      <c r="U82" s="154"/>
      <c r="V82" s="154">
        <v>0</v>
      </c>
      <c r="W82" s="154">
        <v>0</v>
      </c>
      <c r="X82" s="154"/>
      <c r="Y82" s="154">
        <v>0</v>
      </c>
      <c r="Z82" s="154">
        <v>0</v>
      </c>
      <c r="AA82" s="154">
        <v>0</v>
      </c>
      <c r="AB82" s="154">
        <v>0</v>
      </c>
      <c r="AC82" s="154">
        <v>0</v>
      </c>
      <c r="AD82" s="154">
        <v>0</v>
      </c>
      <c r="AE82" s="154">
        <v>0</v>
      </c>
      <c r="AF82" s="154">
        <v>0</v>
      </c>
      <c r="AG82" s="154">
        <v>0</v>
      </c>
      <c r="AH82" s="154">
        <v>0</v>
      </c>
      <c r="AI82" s="154">
        <v>0</v>
      </c>
      <c r="AJ82" s="154">
        <v>0</v>
      </c>
      <c r="AK82" s="154">
        <v>0</v>
      </c>
      <c r="AL82" s="154">
        <v>0</v>
      </c>
      <c r="AM82" s="154">
        <v>0</v>
      </c>
      <c r="AN82" s="154">
        <v>0</v>
      </c>
      <c r="AO82" s="154">
        <v>1</v>
      </c>
      <c r="AP82" s="154">
        <v>0</v>
      </c>
      <c r="AQ82" s="154">
        <v>0</v>
      </c>
      <c r="AR82" s="154">
        <v>1</v>
      </c>
      <c r="AS82" s="154">
        <v>0</v>
      </c>
      <c r="AT82" s="154">
        <v>0</v>
      </c>
      <c r="AU82" s="154"/>
      <c r="AV82" s="154"/>
      <c r="AW82" s="154"/>
      <c r="AX82" s="154"/>
      <c r="AY82" s="154"/>
      <c r="AZ82" s="154"/>
      <c r="BA82" s="154"/>
      <c r="BB82" s="154"/>
      <c r="BC82" s="154"/>
      <c r="BD82" s="154"/>
      <c r="BE82" s="154"/>
      <c r="BF82" s="154"/>
      <c r="BG82" s="154"/>
      <c r="BH82" s="154"/>
      <c r="BI82" s="154"/>
      <c r="BJ82" s="154"/>
      <c r="BK82" s="154"/>
    </row>
    <row r="83" spans="1:63" s="19" customFormat="1" ht="13.15" x14ac:dyDescent="0.35">
      <c r="A83" s="52">
        <f>COUNTIF(Survey!H:H,DOE!$A84)</f>
        <v>0</v>
      </c>
      <c r="B83" s="92">
        <v>81</v>
      </c>
      <c r="C83" s="91">
        <f>SUM(SurveyResultAggregation!$D83:$BK83)</f>
        <v>2</v>
      </c>
      <c r="D83" s="155">
        <v>0</v>
      </c>
      <c r="E83" s="155">
        <v>0</v>
      </c>
      <c r="F83" s="155">
        <v>0</v>
      </c>
      <c r="G83" s="155">
        <v>0</v>
      </c>
      <c r="H83" s="155">
        <v>0</v>
      </c>
      <c r="I83" s="155">
        <v>0</v>
      </c>
      <c r="J83" s="155">
        <v>0</v>
      </c>
      <c r="K83" s="155">
        <v>0</v>
      </c>
      <c r="L83" s="155">
        <v>0</v>
      </c>
      <c r="M83" s="155">
        <v>0</v>
      </c>
      <c r="N83" s="155">
        <v>0</v>
      </c>
      <c r="O83" s="155">
        <v>0</v>
      </c>
      <c r="P83" s="155">
        <v>0</v>
      </c>
      <c r="Q83" s="155">
        <v>0</v>
      </c>
      <c r="R83" s="155">
        <v>0</v>
      </c>
      <c r="S83" s="155"/>
      <c r="T83" s="155"/>
      <c r="U83" s="155"/>
      <c r="V83" s="155">
        <v>0</v>
      </c>
      <c r="W83" s="155">
        <v>1</v>
      </c>
      <c r="X83" s="155"/>
      <c r="Y83" s="155">
        <v>0</v>
      </c>
      <c r="Z83" s="155">
        <v>0</v>
      </c>
      <c r="AA83" s="155">
        <v>1</v>
      </c>
      <c r="AB83" s="155">
        <v>0</v>
      </c>
      <c r="AC83" s="155">
        <v>0</v>
      </c>
      <c r="AD83" s="155">
        <v>0</v>
      </c>
      <c r="AE83" s="155">
        <v>0</v>
      </c>
      <c r="AF83" s="155">
        <v>0</v>
      </c>
      <c r="AG83" s="155">
        <v>0</v>
      </c>
      <c r="AH83" s="155">
        <v>0</v>
      </c>
      <c r="AI83" s="155">
        <v>0</v>
      </c>
      <c r="AJ83" s="155">
        <v>0</v>
      </c>
      <c r="AK83" s="155">
        <v>0</v>
      </c>
      <c r="AL83" s="155">
        <v>0</v>
      </c>
      <c r="AM83" s="155">
        <v>0</v>
      </c>
      <c r="AN83" s="155">
        <v>0</v>
      </c>
      <c r="AO83" s="155">
        <v>0</v>
      </c>
      <c r="AP83" s="155">
        <v>0</v>
      </c>
      <c r="AQ83" s="155">
        <v>0</v>
      </c>
      <c r="AR83" s="155">
        <v>0</v>
      </c>
      <c r="AS83" s="155">
        <v>0</v>
      </c>
      <c r="AT83" s="155">
        <v>0</v>
      </c>
      <c r="AU83" s="155"/>
      <c r="AV83" s="155"/>
      <c r="AW83" s="155"/>
      <c r="AX83" s="155"/>
      <c r="AY83" s="155"/>
      <c r="AZ83" s="155"/>
      <c r="BA83" s="155"/>
      <c r="BB83" s="155"/>
      <c r="BC83" s="155"/>
      <c r="BD83" s="155"/>
      <c r="BE83" s="155"/>
      <c r="BF83" s="155"/>
      <c r="BG83" s="155"/>
      <c r="BH83" s="155"/>
      <c r="BI83" s="155"/>
      <c r="BJ83" s="155"/>
      <c r="BK83" s="155"/>
    </row>
  </sheetData>
  <sheetProtection sheet="1" objects="1" scenarios="1"/>
  <mergeCells count="1">
    <mergeCell ref="B1:E1"/>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9">
    <tabColor rgb="FF00B0F0"/>
  </sheetPr>
  <dimension ref="A1:BN41"/>
  <sheetViews>
    <sheetView zoomScale="90" zoomScaleNormal="90" workbookViewId="0">
      <selection activeCell="E4" sqref="E4"/>
    </sheetView>
  </sheetViews>
  <sheetFormatPr defaultColWidth="8.796875" defaultRowHeight="12.75" x14ac:dyDescent="0.35"/>
  <cols>
    <col min="1" max="1" width="22.1328125" style="19" customWidth="1"/>
    <col min="2" max="5" width="15.33203125" style="18" customWidth="1"/>
    <col min="6" max="6" width="15.33203125" style="1" customWidth="1"/>
    <col min="7" max="9" width="15.33203125" style="19" customWidth="1"/>
    <col min="10" max="11" width="8.796875" style="19"/>
    <col min="12" max="12" width="6.796875" style="19" customWidth="1"/>
    <col min="13" max="65" width="8.796875" style="19"/>
    <col min="66" max="16384" width="8.796875" style="18"/>
  </cols>
  <sheetData>
    <row r="1" spans="1:66" ht="26.25" customHeight="1" thickBot="1" x14ac:dyDescent="0.4">
      <c r="A1" s="219" t="s">
        <v>193</v>
      </c>
      <c r="B1" s="219"/>
      <c r="C1" s="219"/>
      <c r="D1" s="219"/>
      <c r="E1" s="220"/>
      <c r="F1" s="55"/>
    </row>
    <row r="2" spans="1:66" ht="15" customHeight="1" thickTop="1" thickBot="1" x14ac:dyDescent="0.4">
      <c r="A2" s="56" t="s">
        <v>7</v>
      </c>
      <c r="B2" s="56" t="s">
        <v>8</v>
      </c>
      <c r="C2" s="97" t="s">
        <v>194</v>
      </c>
      <c r="D2" s="97" t="s">
        <v>195</v>
      </c>
      <c r="E2" s="97" t="s">
        <v>196</v>
      </c>
      <c r="F2" s="55"/>
    </row>
    <row r="3" spans="1:66" ht="15" customHeight="1" thickTop="1" x14ac:dyDescent="0.35">
      <c r="A3" s="106" t="str">
        <f>SurveySetup!A3</f>
        <v>Price</v>
      </c>
      <c r="B3" s="106" t="str">
        <f>SurveySetup!B3</f>
        <v>$</v>
      </c>
      <c r="C3" s="57">
        <f>MaxLikelihoodSolver!K12</f>
        <v>-1.4804314745852332E-3</v>
      </c>
      <c r="D3" s="57">
        <f>MaxLikelihoodSolver!M12</f>
        <v>1.4291137516815312E-4</v>
      </c>
      <c r="E3" s="94">
        <f>D3/ABS(C3)</f>
        <v>9.6533596874649033E-2</v>
      </c>
      <c r="F3" s="55"/>
    </row>
    <row r="4" spans="1:66" ht="15" customHeight="1" x14ac:dyDescent="0.35">
      <c r="A4" s="106" t="str">
        <f>SurveySetup!A4</f>
        <v>Number of Cuts</v>
      </c>
      <c r="B4" s="106" t="str">
        <f>SurveySetup!B4</f>
        <v>#</v>
      </c>
      <c r="C4" s="58">
        <f>MaxLikelihoodSolver!K13</f>
        <v>3.750089188154507E-3</v>
      </c>
      <c r="D4" s="58">
        <f>MaxLikelihoodSolver!M13</f>
        <v>5.0167056799383606E-4</v>
      </c>
      <c r="E4" s="95">
        <f t="shared" ref="E4:E6" si="0">D4/ABS(C4)</f>
        <v>0.13377563647778684</v>
      </c>
      <c r="F4" s="55"/>
    </row>
    <row r="5" spans="1:66" ht="15" customHeight="1" x14ac:dyDescent="0.35">
      <c r="A5" s="106" t="str">
        <f>SurveySetup!A5</f>
        <v>Weight</v>
      </c>
      <c r="B5" s="106" t="str">
        <f>SurveySetup!B5</f>
        <v>Kg</v>
      </c>
      <c r="C5" s="57">
        <f>MaxLikelihoodSolver!K14</f>
        <v>-0.13566724063937205</v>
      </c>
      <c r="D5" s="57">
        <f>MaxLikelihoodSolver!M14</f>
        <v>1.5237220670139488E-2</v>
      </c>
      <c r="E5" s="94">
        <f t="shared" si="0"/>
        <v>0.11231319070344155</v>
      </c>
      <c r="F5" s="55"/>
    </row>
    <row r="6" spans="1:66" ht="15" customHeight="1" x14ac:dyDescent="0.35">
      <c r="A6" s="106" t="str">
        <f>SurveySetup!A6</f>
        <v>Time of Cut</v>
      </c>
      <c r="B6" s="106" t="str">
        <f>SurveySetup!B6</f>
        <v>Sec</v>
      </c>
      <c r="C6" s="59">
        <f>MaxLikelihoodSolver!K15</f>
        <v>-9.7073823403041548E-2</v>
      </c>
      <c r="D6" s="59">
        <f>MaxLikelihoodSolver!M15</f>
        <v>1.1386443198128435E-2</v>
      </c>
      <c r="E6" s="96">
        <f t="shared" si="0"/>
        <v>0.11729674178849404</v>
      </c>
      <c r="F6" s="55"/>
    </row>
    <row r="7" spans="1:66" s="19" customFormat="1" x14ac:dyDescent="0.35">
      <c r="A7" s="18"/>
      <c r="B7" s="18"/>
      <c r="C7" s="18"/>
      <c r="D7" s="18"/>
      <c r="E7" s="18"/>
      <c r="F7" s="18"/>
      <c r="G7" s="18"/>
      <c r="H7" s="18"/>
      <c r="I7" s="18"/>
      <c r="J7" s="18"/>
      <c r="K7" s="18"/>
      <c r="BN7" s="18"/>
    </row>
    <row r="8" spans="1:66" s="19" customFormat="1" x14ac:dyDescent="0.35">
      <c r="A8" s="18"/>
      <c r="B8"/>
      <c r="C8"/>
      <c r="D8"/>
      <c r="E8"/>
      <c r="F8"/>
      <c r="G8" s="18"/>
      <c r="H8" s="18"/>
      <c r="I8" s="18"/>
      <c r="J8" s="18"/>
      <c r="K8" s="18"/>
      <c r="BN8" s="18"/>
    </row>
    <row r="9" spans="1:66" s="19" customFormat="1" ht="25.5" customHeight="1" x14ac:dyDescent="0.35">
      <c r="A9" s="222" t="s">
        <v>197</v>
      </c>
      <c r="B9" s="222"/>
      <c r="C9" s="222"/>
      <c r="D9" s="222"/>
      <c r="E9" s="222"/>
      <c r="F9" s="222"/>
      <c r="G9" s="222"/>
      <c r="H9" s="222"/>
      <c r="I9" s="222"/>
      <c r="J9" s="222"/>
      <c r="K9" s="222"/>
      <c r="L9" s="222"/>
      <c r="BN9" s="18"/>
    </row>
    <row r="10" spans="1:66" s="19" customFormat="1" x14ac:dyDescent="0.35">
      <c r="A10" s="18"/>
      <c r="B10" s="18"/>
      <c r="C10" s="18"/>
      <c r="D10" s="18"/>
      <c r="E10" s="18"/>
      <c r="F10" s="18"/>
      <c r="G10" s="18"/>
      <c r="H10" s="18"/>
      <c r="I10" s="18"/>
      <c r="J10" s="18"/>
      <c r="K10" s="18"/>
      <c r="BN10" s="18"/>
    </row>
    <row r="32" spans="1:66" s="19" customFormat="1" x14ac:dyDescent="0.35">
      <c r="A32" s="18"/>
      <c r="B32" s="18"/>
      <c r="C32" s="18"/>
      <c r="D32" s="18"/>
      <c r="E32" s="18"/>
      <c r="F32" s="18"/>
      <c r="G32" s="18"/>
      <c r="H32" s="18"/>
      <c r="I32" s="18"/>
      <c r="J32" s="18"/>
      <c r="K32" s="18"/>
      <c r="BN32" s="18"/>
    </row>
    <row r="33" spans="1:66" s="19" customFormat="1" x14ac:dyDescent="0.35">
      <c r="A33" s="18"/>
      <c r="B33" s="18"/>
      <c r="C33" s="18"/>
      <c r="D33" s="18"/>
      <c r="E33" s="18"/>
      <c r="F33" s="18"/>
      <c r="G33" s="18"/>
      <c r="H33" s="18"/>
      <c r="I33" s="18"/>
      <c r="J33" s="18"/>
      <c r="K33" s="18"/>
      <c r="BN33" s="18"/>
    </row>
    <row r="34" spans="1:66" s="19" customFormat="1" ht="29.25" customHeight="1" x14ac:dyDescent="0.35">
      <c r="A34" s="221" t="s">
        <v>198</v>
      </c>
      <c r="B34" s="221"/>
      <c r="C34" s="221"/>
      <c r="D34" s="221"/>
      <c r="E34" s="18"/>
      <c r="F34" s="18"/>
      <c r="G34" s="18"/>
      <c r="H34" s="18"/>
      <c r="I34" s="18"/>
      <c r="J34" s="18"/>
      <c r="K34" s="18"/>
      <c r="BN34" s="18"/>
    </row>
    <row r="35" spans="1:66" s="101" customFormat="1" ht="26.25" customHeight="1" thickBot="1" x14ac:dyDescent="0.4">
      <c r="A35" s="132" t="s">
        <v>199</v>
      </c>
      <c r="B35" s="133" t="s">
        <v>200</v>
      </c>
      <c r="C35" s="133" t="s">
        <v>201</v>
      </c>
      <c r="D35" s="133" t="s">
        <v>202</v>
      </c>
      <c r="E35" s="133" t="s">
        <v>203</v>
      </c>
      <c r="F35" s="133" t="s">
        <v>204</v>
      </c>
      <c r="G35" s="133" t="s">
        <v>205</v>
      </c>
      <c r="H35" s="133" t="s">
        <v>206</v>
      </c>
      <c r="I35" s="133" t="s">
        <v>207</v>
      </c>
    </row>
    <row r="36" spans="1:66" s="19" customFormat="1" ht="13.15" thickTop="1" x14ac:dyDescent="0.35">
      <c r="A36" s="134" t="s">
        <v>208</v>
      </c>
      <c r="B36" s="135">
        <f>MIN(SurveySetup!C3:E3)</f>
        <v>200</v>
      </c>
      <c r="C36" s="135">
        <f>MAX(SurveySetup!C3:E3)</f>
        <v>850</v>
      </c>
      <c r="D36" s="135">
        <v>0</v>
      </c>
      <c r="E36" s="135">
        <f>(C36-B36)*C3</f>
        <v>-0.96228045848040156</v>
      </c>
      <c r="F36" s="135">
        <v>0</v>
      </c>
      <c r="G36" s="135">
        <f>(C36-B36)*(C3-2*D3)</f>
        <v>-1.1480652461990006</v>
      </c>
      <c r="H36" s="135">
        <v>0</v>
      </c>
      <c r="I36" s="135">
        <f>(C36-B36)*(C3+2*D3)</f>
        <v>-0.77649567076180259</v>
      </c>
      <c r="J36" s="18"/>
      <c r="K36" s="18"/>
      <c r="BN36" s="18"/>
    </row>
    <row r="37" spans="1:66" s="19" customFormat="1" ht="15.75" x14ac:dyDescent="0.35">
      <c r="A37" s="134" t="s">
        <v>209</v>
      </c>
      <c r="B37" s="100">
        <f>MIN(SurveySetup!C4:E4)</f>
        <v>50</v>
      </c>
      <c r="C37" s="100">
        <f>MAX(SurveySetup!C4:E4)</f>
        <v>225</v>
      </c>
      <c r="D37" s="100">
        <v>0</v>
      </c>
      <c r="E37" s="100">
        <f>(C37-B37)*C4</f>
        <v>0.6562656079270387</v>
      </c>
      <c r="F37" s="100">
        <v>0</v>
      </c>
      <c r="G37" s="100">
        <f>(C37-B37)*(C4-2*D4)</f>
        <v>0.48068090912919609</v>
      </c>
      <c r="H37" s="100">
        <v>0</v>
      </c>
      <c r="I37" s="100">
        <f>(C37-B37)*(C4+2*D4)</f>
        <v>0.83185030672488147</v>
      </c>
      <c r="J37" s="18"/>
      <c r="K37" s="18"/>
      <c r="BN37" s="18"/>
    </row>
    <row r="38" spans="1:66" s="19" customFormat="1" ht="15.75" x14ac:dyDescent="0.35">
      <c r="A38" s="134" t="s">
        <v>210</v>
      </c>
      <c r="B38" s="136">
        <f>MIN(SurveySetup!C5:E5)</f>
        <v>3</v>
      </c>
      <c r="C38" s="136">
        <f>MAX(SurveySetup!C5:E5)</f>
        <v>9</v>
      </c>
      <c r="D38" s="136">
        <v>0</v>
      </c>
      <c r="E38" s="136">
        <f>(C38-B38)*C5</f>
        <v>-0.81400344383623224</v>
      </c>
      <c r="F38" s="136">
        <v>0</v>
      </c>
      <c r="G38" s="136">
        <f>(C38-B38)*(C5-2*D5)</f>
        <v>-0.99685009187790607</v>
      </c>
      <c r="H38" s="136">
        <v>0</v>
      </c>
      <c r="I38" s="136">
        <f>(C38-B38)*(C5+2*D5)</f>
        <v>-0.63115679579455841</v>
      </c>
      <c r="J38" s="18"/>
      <c r="K38" s="18"/>
      <c r="BN38" s="18"/>
    </row>
    <row r="39" spans="1:66" s="19" customFormat="1" ht="15.75" x14ac:dyDescent="0.35">
      <c r="A39" s="134" t="s">
        <v>211</v>
      </c>
      <c r="B39" s="100">
        <f>MIN(SurveySetup!C6:E6)</f>
        <v>2</v>
      </c>
      <c r="C39" s="100">
        <f>MAX(SurveySetup!C6:E6)</f>
        <v>10</v>
      </c>
      <c r="D39" s="100">
        <v>0</v>
      </c>
      <c r="E39" s="100">
        <f>(C39-B39)*C6</f>
        <v>-0.77659058722433238</v>
      </c>
      <c r="F39" s="100">
        <v>0</v>
      </c>
      <c r="G39" s="100">
        <f>(C39-B39)*(C6-2*D6)</f>
        <v>-0.95877367839438732</v>
      </c>
      <c r="H39" s="100">
        <v>0</v>
      </c>
      <c r="I39" s="100">
        <f>(C39-B39)*(C6+2*D6)</f>
        <v>-0.59440749605427745</v>
      </c>
      <c r="J39" s="18"/>
      <c r="K39" s="18"/>
      <c r="BN39" s="18"/>
    </row>
    <row r="40" spans="1:66" ht="13.15" x14ac:dyDescent="0.35">
      <c r="A40" s="102" t="s">
        <v>212</v>
      </c>
      <c r="B40" s="98">
        <f>MIN(ResultsInterpretation!$G$36:$G$39,ResultsInterpretation!$I$36:$I$39)</f>
        <v>-1.1480652461990006</v>
      </c>
    </row>
    <row r="41" spans="1:66" ht="13.15" x14ac:dyDescent="0.35">
      <c r="A41" s="102" t="s">
        <v>213</v>
      </c>
      <c r="B41" s="99">
        <f>MAX(ResultsInterpretation!$G$36:$G$39,ResultsInterpretation!$I$36:$I$39)</f>
        <v>0.83185030672488147</v>
      </c>
    </row>
  </sheetData>
  <sheetProtection sheet="1" objects="1" scenarios="1"/>
  <mergeCells count="3">
    <mergeCell ref="A1:E1"/>
    <mergeCell ref="A34:D34"/>
    <mergeCell ref="A9:L9"/>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tabColor rgb="FF00B0F0"/>
  </sheetPr>
  <dimension ref="A1:BM53"/>
  <sheetViews>
    <sheetView tabSelected="1" topLeftCell="A5" zoomScaleNormal="100" workbookViewId="0">
      <selection activeCell="H5" sqref="H5"/>
    </sheetView>
  </sheetViews>
  <sheetFormatPr defaultColWidth="8.796875" defaultRowHeight="12.75" x14ac:dyDescent="0.35"/>
  <cols>
    <col min="1" max="1" width="22.1328125" style="19" customWidth="1"/>
    <col min="2" max="2" width="12.46484375" style="18" customWidth="1"/>
    <col min="3" max="5" width="15.33203125" style="18" customWidth="1"/>
    <col min="6" max="6" width="15.33203125" style="1" customWidth="1"/>
    <col min="7" max="65" width="8.796875" style="19"/>
    <col min="66" max="16384" width="8.796875" style="18"/>
  </cols>
  <sheetData>
    <row r="1" spans="1:7" ht="25.5" customHeight="1" x14ac:dyDescent="0.35">
      <c r="A1" s="225" t="s">
        <v>214</v>
      </c>
      <c r="B1" s="225"/>
      <c r="C1" s="225"/>
      <c r="D1" s="225"/>
      <c r="E1" s="225"/>
      <c r="F1" s="225"/>
      <c r="G1" s="225"/>
    </row>
    <row r="2" spans="1:7" ht="12.75" customHeight="1" x14ac:dyDescent="0.35">
      <c r="B2" s="19"/>
    </row>
    <row r="3" spans="1:7" ht="21" thickBot="1" x14ac:dyDescent="0.4">
      <c r="A3" s="219" t="s">
        <v>193</v>
      </c>
      <c r="B3" s="219"/>
      <c r="C3" s="219"/>
      <c r="D3" s="219"/>
      <c r="E3" s="220"/>
    </row>
    <row r="4" spans="1:7" ht="15.4" thickTop="1" thickBot="1" x14ac:dyDescent="0.4">
      <c r="A4" s="56" t="s">
        <v>7</v>
      </c>
      <c r="B4" s="56" t="s">
        <v>8</v>
      </c>
      <c r="C4" s="97" t="s">
        <v>194</v>
      </c>
      <c r="D4" s="97" t="s">
        <v>195</v>
      </c>
      <c r="E4" s="97" t="s">
        <v>196</v>
      </c>
    </row>
    <row r="5" spans="1:7" ht="13.15" thickTop="1" x14ac:dyDescent="0.35">
      <c r="A5" s="106" t="str">
        <f>SurveySetup!A3</f>
        <v>Price</v>
      </c>
      <c r="B5" s="106" t="str">
        <f>SurveySetup!B3</f>
        <v>$</v>
      </c>
      <c r="C5" s="57">
        <f>MaxLikelihoodSolver!K12</f>
        <v>-1.4804314745852332E-3</v>
      </c>
      <c r="D5" s="57">
        <f>MaxLikelihoodSolver!M12</f>
        <v>1.4291137516815312E-4</v>
      </c>
      <c r="E5" s="94">
        <f>D5/ABS(C5)</f>
        <v>9.6533596874649033E-2</v>
      </c>
    </row>
    <row r="6" spans="1:7" x14ac:dyDescent="0.35">
      <c r="A6" s="106" t="str">
        <f>SurveySetup!A4</f>
        <v>Number of Cuts</v>
      </c>
      <c r="B6" s="106" t="str">
        <f>SurveySetup!B4</f>
        <v>#</v>
      </c>
      <c r="C6" s="57">
        <f>MaxLikelihoodSolver!K13</f>
        <v>3.750089188154507E-3</v>
      </c>
      <c r="D6" s="57">
        <f>MaxLikelihoodSolver!M13</f>
        <v>5.0167056799383606E-4</v>
      </c>
      <c r="E6" s="95">
        <f t="shared" ref="E6:E8" si="0">D6/ABS(C6)</f>
        <v>0.13377563647778684</v>
      </c>
    </row>
    <row r="7" spans="1:7" x14ac:dyDescent="0.35">
      <c r="A7" s="106" t="str">
        <f>SurveySetup!A5</f>
        <v>Weight</v>
      </c>
      <c r="B7" s="106" t="str">
        <f>SurveySetup!B5</f>
        <v>Kg</v>
      </c>
      <c r="C7" s="57">
        <f>MaxLikelihoodSolver!K14</f>
        <v>-0.13566724063937205</v>
      </c>
      <c r="D7" s="57">
        <f>MaxLikelihoodSolver!M14</f>
        <v>1.5237220670139488E-2</v>
      </c>
      <c r="E7" s="94">
        <f t="shared" si="0"/>
        <v>0.11231319070344155</v>
      </c>
      <c r="F7"/>
    </row>
    <row r="8" spans="1:7" x14ac:dyDescent="0.35">
      <c r="A8" s="106" t="str">
        <f>SurveySetup!A6</f>
        <v>Time of Cut</v>
      </c>
      <c r="B8" s="106" t="str">
        <f>SurveySetup!B6</f>
        <v>Sec</v>
      </c>
      <c r="C8" s="57">
        <f>MaxLikelihoodSolver!K15</f>
        <v>-9.7073823403041548E-2</v>
      </c>
      <c r="D8" s="57">
        <f>MaxLikelihoodSolver!M15</f>
        <v>1.1386443198128435E-2</v>
      </c>
      <c r="E8" s="96">
        <f t="shared" si="0"/>
        <v>0.11729674178849404</v>
      </c>
      <c r="F8"/>
    </row>
    <row r="10" spans="1:7" ht="21" thickBot="1" x14ac:dyDescent="0.4">
      <c r="A10" s="216" t="s">
        <v>215</v>
      </c>
      <c r="B10" s="216"/>
      <c r="C10" s="216"/>
      <c r="D10" s="216"/>
      <c r="E10" s="216"/>
      <c r="F10" s="216"/>
    </row>
    <row r="11" spans="1:7" ht="13.9" thickTop="1" thickBot="1" x14ac:dyDescent="0.4">
      <c r="A11" s="103" t="s">
        <v>7</v>
      </c>
      <c r="B11" s="103" t="s">
        <v>8</v>
      </c>
      <c r="C11" s="104" t="s">
        <v>216</v>
      </c>
      <c r="D11" s="104" t="s">
        <v>217</v>
      </c>
      <c r="E11" s="104" t="s">
        <v>218</v>
      </c>
      <c r="F11" s="104" t="s">
        <v>219</v>
      </c>
    </row>
    <row r="12" spans="1:7" ht="13.15" thickTop="1" x14ac:dyDescent="0.35">
      <c r="A12" s="109" t="str">
        <f>SurveySetup!A3</f>
        <v>Price</v>
      </c>
      <c r="B12" s="109" t="str">
        <f>SurveySetup!B3</f>
        <v>$</v>
      </c>
      <c r="C12" s="156">
        <v>260</v>
      </c>
      <c r="D12" s="156">
        <v>820</v>
      </c>
      <c r="E12" s="156">
        <v>250</v>
      </c>
      <c r="F12" s="156">
        <v>499</v>
      </c>
    </row>
    <row r="13" spans="1:7" x14ac:dyDescent="0.35">
      <c r="A13" s="109" t="str">
        <f>SurveySetup!A4</f>
        <v>Number of Cuts</v>
      </c>
      <c r="B13" s="109" t="str">
        <f>SurveySetup!B4</f>
        <v>#</v>
      </c>
      <c r="C13" s="157">
        <v>128</v>
      </c>
      <c r="D13" s="157">
        <v>225</v>
      </c>
      <c r="E13" s="157">
        <v>175</v>
      </c>
      <c r="F13" s="157">
        <v>135</v>
      </c>
    </row>
    <row r="14" spans="1:7" x14ac:dyDescent="0.35">
      <c r="A14" s="109" t="str">
        <f>SurveySetup!A5</f>
        <v>Weight</v>
      </c>
      <c r="B14" s="109" t="str">
        <f>SurveySetup!B5</f>
        <v>Kg</v>
      </c>
      <c r="C14" s="156">
        <v>5.23</v>
      </c>
      <c r="D14" s="156">
        <f>9.9/2</f>
        <v>4.95</v>
      </c>
      <c r="E14" s="156">
        <v>5.32</v>
      </c>
      <c r="F14" s="156">
        <v>10</v>
      </c>
    </row>
    <row r="15" spans="1:7" ht="13.15" thickBot="1" x14ac:dyDescent="0.4">
      <c r="A15" s="110" t="str">
        <f>SurveySetup!A6</f>
        <v>Time of Cut</v>
      </c>
      <c r="B15" s="110" t="str">
        <f>SurveySetup!B6</f>
        <v>Sec</v>
      </c>
      <c r="C15" s="157">
        <v>8</v>
      </c>
      <c r="D15" s="157">
        <v>9</v>
      </c>
      <c r="E15" s="157">
        <v>8</v>
      </c>
      <c r="F15" s="157">
        <v>5</v>
      </c>
    </row>
    <row r="16" spans="1:7" ht="13.15" thickTop="1" x14ac:dyDescent="0.35">
      <c r="D16" s="38"/>
      <c r="E16" s="38"/>
      <c r="F16" s="38"/>
    </row>
    <row r="17" spans="1:15" ht="13.5" thickBot="1" x14ac:dyDescent="0.4">
      <c r="A17" s="103" t="s">
        <v>220</v>
      </c>
      <c r="B17" s="103" t="s">
        <v>221</v>
      </c>
      <c r="C17" s="156">
        <v>50000</v>
      </c>
      <c r="F17" s="18"/>
    </row>
    <row r="18" spans="1:15" ht="13.15" thickTop="1" x14ac:dyDescent="0.35"/>
    <row r="19" spans="1:15" ht="21" thickBot="1" x14ac:dyDescent="0.4">
      <c r="A19" s="216" t="s">
        <v>222</v>
      </c>
      <c r="B19" s="216"/>
      <c r="C19" s="216"/>
      <c r="D19" s="216"/>
      <c r="E19" s="216"/>
      <c r="F19" s="216"/>
      <c r="G19" s="18"/>
      <c r="H19" s="18"/>
      <c r="I19" s="18"/>
      <c r="J19" s="18"/>
      <c r="K19" s="18"/>
      <c r="L19" s="18"/>
      <c r="M19" s="18"/>
      <c r="N19" s="18"/>
      <c r="O19" s="18"/>
    </row>
    <row r="20" spans="1:15" ht="13.9" thickTop="1" thickBot="1" x14ac:dyDescent="0.4">
      <c r="A20" s="103" t="s">
        <v>7</v>
      </c>
      <c r="B20" s="103" t="s">
        <v>8</v>
      </c>
      <c r="C20" s="226" t="s">
        <v>223</v>
      </c>
      <c r="D20" s="227"/>
      <c r="E20"/>
      <c r="F20"/>
      <c r="G20"/>
      <c r="H20" s="18"/>
      <c r="I20" s="18"/>
      <c r="J20" s="18"/>
      <c r="K20" s="18"/>
      <c r="L20" s="18"/>
      <c r="M20" s="18"/>
      <c r="N20" s="18"/>
      <c r="O20" s="18"/>
    </row>
    <row r="21" spans="1:15" ht="13.15" thickTop="1" x14ac:dyDescent="0.35">
      <c r="A21" s="109" t="s">
        <v>224</v>
      </c>
      <c r="B21" s="109" t="str">
        <f>SurveySetup!B3</f>
        <v>$</v>
      </c>
      <c r="C21" s="156">
        <v>2456800</v>
      </c>
      <c r="D21"/>
      <c r="E21"/>
      <c r="F21"/>
      <c r="G21"/>
      <c r="H21" s="18"/>
      <c r="I21" s="18"/>
      <c r="J21" s="18"/>
      <c r="K21" s="18"/>
      <c r="L21" s="18"/>
      <c r="M21" s="18"/>
      <c r="N21" s="18"/>
      <c r="O21" s="18"/>
    </row>
    <row r="22" spans="1:15" x14ac:dyDescent="0.35">
      <c r="A22" s="109" t="s">
        <v>225</v>
      </c>
      <c r="B22" s="108" t="str">
        <f>SurveySetup!B3</f>
        <v>$</v>
      </c>
      <c r="C22" s="178">
        <v>48</v>
      </c>
      <c r="D22"/>
      <c r="E22"/>
      <c r="F22"/>
      <c r="G22"/>
      <c r="H22" s="18"/>
      <c r="I22" s="18"/>
      <c r="J22" s="18"/>
      <c r="K22" s="18"/>
      <c r="L22" s="18"/>
      <c r="M22" s="18"/>
      <c r="N22" s="18"/>
      <c r="O22" s="18"/>
    </row>
    <row r="23" spans="1:15" x14ac:dyDescent="0.35">
      <c r="A23" s="109" t="s">
        <v>226</v>
      </c>
      <c r="B23" s="109" t="s">
        <v>227</v>
      </c>
      <c r="C23" s="156">
        <v>500000</v>
      </c>
      <c r="D23"/>
      <c r="E23"/>
      <c r="F23"/>
      <c r="G23"/>
      <c r="H23" s="18"/>
      <c r="I23" s="18"/>
      <c r="J23" s="18"/>
      <c r="K23" s="18"/>
      <c r="L23" s="18"/>
      <c r="M23" s="18"/>
      <c r="N23" s="18"/>
      <c r="O23" s="18"/>
    </row>
    <row r="24" spans="1:15" x14ac:dyDescent="0.35">
      <c r="A24" s="109" t="str">
        <f>SurveySetup!A4</f>
        <v>Number of Cuts</v>
      </c>
      <c r="B24" s="109" t="str">
        <f>SurveySetup!B4</f>
        <v>#</v>
      </c>
      <c r="C24" s="157">
        <v>225</v>
      </c>
      <c r="D24"/>
      <c r="E24"/>
      <c r="F24"/>
      <c r="G24"/>
      <c r="H24" s="18"/>
      <c r="I24" s="18"/>
      <c r="J24" s="18"/>
      <c r="K24" s="18"/>
      <c r="L24" s="18"/>
      <c r="M24" s="18"/>
      <c r="N24" s="18"/>
      <c r="O24" s="18"/>
    </row>
    <row r="25" spans="1:15" x14ac:dyDescent="0.35">
      <c r="A25" s="109" t="str">
        <f>SurveySetup!A5</f>
        <v>Weight</v>
      </c>
      <c r="B25" s="109" t="str">
        <f>SurveySetup!B5</f>
        <v>Kg</v>
      </c>
      <c r="C25" s="156">
        <v>4.95</v>
      </c>
      <c r="F25" s="18"/>
      <c r="G25" s="18"/>
      <c r="H25" s="18"/>
      <c r="I25" s="18"/>
      <c r="J25" s="18"/>
      <c r="K25" s="18"/>
      <c r="L25" s="18"/>
      <c r="M25" s="18"/>
      <c r="N25" s="18"/>
      <c r="O25" s="18"/>
    </row>
    <row r="26" spans="1:15" x14ac:dyDescent="0.35">
      <c r="A26" s="109" t="str">
        <f>SurveySetup!A6</f>
        <v>Time of Cut</v>
      </c>
      <c r="B26" s="109" t="str">
        <f>SurveySetup!B6</f>
        <v>Sec</v>
      </c>
      <c r="C26" s="157">
        <v>9</v>
      </c>
      <c r="F26" s="18"/>
      <c r="G26" s="18"/>
      <c r="H26" s="18"/>
      <c r="I26" s="18"/>
      <c r="J26" s="18"/>
      <c r="K26" s="18"/>
      <c r="L26" s="18"/>
      <c r="M26" s="18"/>
      <c r="N26" s="18"/>
      <c r="O26" s="18"/>
    </row>
    <row r="28" spans="1:15" ht="21" thickBot="1" x14ac:dyDescent="0.4">
      <c r="A28" s="219" t="s">
        <v>228</v>
      </c>
      <c r="B28" s="219"/>
      <c r="C28" s="219"/>
      <c r="D28" s="219"/>
      <c r="E28" s="220"/>
    </row>
    <row r="29" spans="1:15" ht="13.9" thickTop="1" thickBot="1" x14ac:dyDescent="0.4">
      <c r="A29" s="56" t="s">
        <v>7</v>
      </c>
      <c r="B29" s="56" t="s">
        <v>8</v>
      </c>
      <c r="C29" s="223" t="s">
        <v>229</v>
      </c>
      <c r="D29" s="224"/>
      <c r="E29"/>
    </row>
    <row r="30" spans="1:15" ht="12.75" customHeight="1" thickTop="1" x14ac:dyDescent="0.35">
      <c r="A30" s="107" t="s">
        <v>230</v>
      </c>
      <c r="B30" s="107" t="s">
        <v>227</v>
      </c>
      <c r="C30" s="172">
        <f>IF(PredictionSolver!$A$133&lt;=capacity,PredictionSolver!$A$133,capacity)</f>
        <v>7418.8380477409719</v>
      </c>
      <c r="D30"/>
      <c r="E30"/>
    </row>
    <row r="31" spans="1:15" ht="12.75" customHeight="1" x14ac:dyDescent="0.35">
      <c r="A31" s="107" t="s">
        <v>231</v>
      </c>
      <c r="B31" s="106" t="str">
        <f>SurveySetup!B3</f>
        <v>$</v>
      </c>
      <c r="C31" s="173">
        <f>IF(PredictionSolver!$A$133&lt;=capacity,PredictionSolver!$A$132,PredictionSolver!$A$137)</f>
        <v>841.16617694088359</v>
      </c>
      <c r="D31"/>
      <c r="E31"/>
      <c r="F31"/>
    </row>
    <row r="32" spans="1:15" ht="12.75" customHeight="1" x14ac:dyDescent="0.35">
      <c r="A32" s="107" t="s">
        <v>232</v>
      </c>
      <c r="B32" s="106" t="str">
        <f>SurveySetup!B3</f>
        <v>$</v>
      </c>
      <c r="C32" s="173">
        <f>price*demand</f>
        <v>6240475.6379618421</v>
      </c>
      <c r="D32"/>
      <c r="E32"/>
      <c r="F32" s="18"/>
      <c r="G32" s="18"/>
      <c r="H32" s="18"/>
      <c r="I32" s="18"/>
    </row>
    <row r="33" spans="1:15" ht="12.75" customHeight="1" x14ac:dyDescent="0.35">
      <c r="A33" s="107" t="s">
        <v>233</v>
      </c>
      <c r="B33" s="106" t="str">
        <f>SurveySetup!B3</f>
        <v>$</v>
      </c>
      <c r="C33" s="173">
        <f>demand*(price-marginalCost)-fixedCost</f>
        <v>3427571.411670275</v>
      </c>
      <c r="D33"/>
      <c r="E33"/>
      <c r="F33" s="18"/>
      <c r="G33" s="18"/>
      <c r="H33" s="18"/>
      <c r="I33" s="18"/>
    </row>
    <row r="34" spans="1:15" x14ac:dyDescent="0.35">
      <c r="A34"/>
      <c r="B34"/>
      <c r="C34"/>
      <c r="D34"/>
      <c r="F34" s="18"/>
      <c r="G34" s="18"/>
      <c r="H34" s="18"/>
      <c r="I34" s="18"/>
    </row>
    <row r="35" spans="1:15" x14ac:dyDescent="0.35">
      <c r="A35"/>
      <c r="B35"/>
      <c r="C35"/>
      <c r="D35"/>
      <c r="F35" s="18"/>
      <c r="G35" s="18"/>
      <c r="H35" s="18"/>
      <c r="I35" s="18"/>
    </row>
    <row r="36" spans="1:15" x14ac:dyDescent="0.35">
      <c r="A36"/>
      <c r="B36"/>
      <c r="C36"/>
      <c r="D36"/>
      <c r="F36" s="18"/>
      <c r="G36" s="18"/>
      <c r="H36" s="18"/>
      <c r="I36" s="18"/>
    </row>
    <row r="37" spans="1:15" x14ac:dyDescent="0.35">
      <c r="A37"/>
      <c r="B37"/>
      <c r="C37"/>
      <c r="D37"/>
      <c r="G37"/>
      <c r="H37"/>
    </row>
    <row r="38" spans="1:15" ht="13.15" x14ac:dyDescent="0.4">
      <c r="A38"/>
      <c r="B38"/>
      <c r="C38"/>
      <c r="D38"/>
      <c r="F38" s="2"/>
      <c r="G38" s="2"/>
      <c r="H38" s="2"/>
    </row>
    <row r="39" spans="1:15" x14ac:dyDescent="0.35">
      <c r="A39"/>
      <c r="B39"/>
      <c r="C39"/>
      <c r="D39"/>
      <c r="F39"/>
      <c r="G39"/>
      <c r="H39"/>
    </row>
    <row r="40" spans="1:15" x14ac:dyDescent="0.35">
      <c r="A40"/>
      <c r="B40"/>
      <c r="C40"/>
      <c r="D40"/>
      <c r="E40"/>
      <c r="F40"/>
      <c r="G40"/>
      <c r="H40"/>
    </row>
    <row r="41" spans="1:15" x14ac:dyDescent="0.35">
      <c r="A41"/>
      <c r="B41"/>
      <c r="C41"/>
      <c r="D41"/>
      <c r="E41"/>
      <c r="F41"/>
      <c r="G41"/>
      <c r="H41"/>
    </row>
    <row r="42" spans="1:15" x14ac:dyDescent="0.35">
      <c r="A42"/>
      <c r="B42"/>
      <c r="C42"/>
      <c r="D42"/>
      <c r="E42"/>
      <c r="F42"/>
      <c r="G42"/>
      <c r="H42"/>
    </row>
    <row r="43" spans="1:15" x14ac:dyDescent="0.35">
      <c r="A43"/>
      <c r="B43"/>
      <c r="C43"/>
      <c r="D43"/>
    </row>
    <row r="46" spans="1:15" x14ac:dyDescent="0.35">
      <c r="A46" s="18"/>
      <c r="F46" s="18"/>
      <c r="G46" s="18"/>
      <c r="H46" s="18"/>
      <c r="I46" s="18"/>
      <c r="J46" s="18"/>
      <c r="K46" s="18"/>
      <c r="L46" s="18"/>
      <c r="M46" s="18"/>
      <c r="N46" s="18"/>
      <c r="O46" s="18"/>
    </row>
    <row r="47" spans="1:15" x14ac:dyDescent="0.35">
      <c r="A47" s="18"/>
      <c r="F47" s="18"/>
      <c r="G47" s="18"/>
      <c r="H47" s="18"/>
      <c r="I47" s="18"/>
      <c r="J47" s="18"/>
      <c r="K47" s="18"/>
      <c r="L47" s="18"/>
      <c r="M47" s="18"/>
      <c r="N47" s="18"/>
      <c r="O47" s="18"/>
    </row>
    <row r="48" spans="1:15" x14ac:dyDescent="0.35">
      <c r="A48" s="18"/>
      <c r="F48" s="18"/>
      <c r="G48" s="18"/>
      <c r="H48" s="18"/>
      <c r="I48" s="18"/>
      <c r="J48" s="18"/>
      <c r="K48" s="18"/>
      <c r="L48" s="18"/>
      <c r="M48" s="18"/>
      <c r="N48" s="18"/>
      <c r="O48" s="18"/>
    </row>
    <row r="49" spans="1:15" x14ac:dyDescent="0.35">
      <c r="A49" s="18"/>
      <c r="F49" s="18"/>
      <c r="G49" s="18"/>
      <c r="H49" s="18"/>
      <c r="I49" s="18"/>
      <c r="J49" s="18"/>
      <c r="K49" s="18"/>
      <c r="L49" s="18"/>
      <c r="M49" s="18"/>
      <c r="N49" s="18"/>
      <c r="O49" s="18"/>
    </row>
    <row r="50" spans="1:15" x14ac:dyDescent="0.35">
      <c r="A50" s="18"/>
      <c r="F50" s="18"/>
      <c r="G50" s="18"/>
      <c r="H50" s="18"/>
      <c r="I50" s="18"/>
      <c r="J50" s="18"/>
      <c r="K50" s="18"/>
      <c r="L50" s="18"/>
      <c r="M50" s="18"/>
      <c r="N50" s="18"/>
      <c r="O50" s="18"/>
    </row>
    <row r="51" spans="1:15" x14ac:dyDescent="0.35">
      <c r="A51" s="18"/>
      <c r="F51" s="18"/>
      <c r="G51" s="18"/>
      <c r="H51" s="18"/>
      <c r="I51" s="18"/>
      <c r="J51" s="18"/>
      <c r="K51" s="18"/>
      <c r="L51" s="18"/>
      <c r="M51" s="18"/>
      <c r="N51" s="18"/>
      <c r="O51" s="18"/>
    </row>
    <row r="52" spans="1:15" x14ac:dyDescent="0.35">
      <c r="A52" s="18"/>
      <c r="F52" s="18"/>
      <c r="G52" s="18"/>
      <c r="H52" s="18"/>
      <c r="I52" s="18"/>
      <c r="J52" s="18"/>
      <c r="K52" s="18"/>
      <c r="L52" s="18"/>
      <c r="M52" s="18"/>
      <c r="N52" s="18"/>
      <c r="O52" s="18"/>
    </row>
    <row r="53" spans="1:15" x14ac:dyDescent="0.35">
      <c r="A53" s="18"/>
      <c r="F53" s="18"/>
      <c r="G53" s="18"/>
      <c r="H53" s="18"/>
      <c r="I53" s="18"/>
      <c r="J53" s="18"/>
      <c r="K53" s="18"/>
      <c r="L53" s="18"/>
      <c r="M53" s="18"/>
      <c r="N53" s="18"/>
      <c r="O53" s="18"/>
    </row>
  </sheetData>
  <sheetProtection sheet="1" objects="1" scenarios="1"/>
  <mergeCells count="7">
    <mergeCell ref="A28:E28"/>
    <mergeCell ref="C29:D29"/>
    <mergeCell ref="A1:G1"/>
    <mergeCell ref="A10:F10"/>
    <mergeCell ref="A3:E3"/>
    <mergeCell ref="A19:F19"/>
    <mergeCell ref="C20:D20"/>
  </mergeCells>
  <pageMargins left="0.7" right="0.7" top="0.75" bottom="0.75" header="0.3" footer="0.3"/>
  <pageSetup orientation="portrait" horizontalDpi="4294967293" verticalDpi="4294967293"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F0"/>
  </sheetPr>
  <dimension ref="A1:AA44"/>
  <sheetViews>
    <sheetView workbookViewId="0">
      <selection activeCell="C1" sqref="C1"/>
    </sheetView>
  </sheetViews>
  <sheetFormatPr defaultColWidth="8.796875" defaultRowHeight="12.75" x14ac:dyDescent="0.35"/>
  <cols>
    <col min="1" max="1" width="22.1328125" customWidth="1"/>
    <col min="2" max="2" width="12.46484375" customWidth="1"/>
    <col min="3" max="3" width="15.33203125" customWidth="1"/>
    <col min="6" max="6" width="31.33203125" bestFit="1" customWidth="1"/>
    <col min="7" max="7" width="11.1328125" bestFit="1" customWidth="1"/>
    <col min="8" max="8" width="12.1328125" bestFit="1" customWidth="1"/>
    <col min="9" max="9" width="25" bestFit="1" customWidth="1"/>
  </cols>
  <sheetData>
    <row r="1" spans="1:7" ht="13.15" x14ac:dyDescent="0.35">
      <c r="A1" s="174" t="s">
        <v>234</v>
      </c>
      <c r="B1" s="176" t="str">
        <f>SurveySetup!B3</f>
        <v>$</v>
      </c>
      <c r="C1" s="175">
        <v>3500000</v>
      </c>
    </row>
    <row r="2" spans="1:7" ht="14.25" x14ac:dyDescent="0.45">
      <c r="F2" s="198" t="s">
        <v>531</v>
      </c>
    </row>
    <row r="3" spans="1:7" x14ac:dyDescent="0.35">
      <c r="A3" s="177" t="s">
        <v>235</v>
      </c>
      <c r="B3" s="106" t="s">
        <v>236</v>
      </c>
      <c r="C3" s="57">
        <f>IF(riskTolerance&gt;profit*100000, profit - profit*profit/riskTolerance/2 + profit*profit*profit/riskTolerance/riskTolerance/6, riskTolerance*(1-EXP(-profit/riskTolerance)))</f>
        <v>2185499.3615636388</v>
      </c>
    </row>
    <row r="4" spans="1:7" x14ac:dyDescent="0.35">
      <c r="C4" s="29"/>
      <c r="F4" s="199" t="s">
        <v>532</v>
      </c>
    </row>
    <row r="5" spans="1:7" x14ac:dyDescent="0.35">
      <c r="F5" s="200" t="s">
        <v>533</v>
      </c>
      <c r="G5" s="205">
        <f>B10</f>
        <v>905553.32636717893</v>
      </c>
    </row>
    <row r="6" spans="1:7" x14ac:dyDescent="0.35">
      <c r="F6" s="200" t="s">
        <v>534</v>
      </c>
      <c r="G6" s="205">
        <f>B13</f>
        <v>1949906.1321168542</v>
      </c>
    </row>
    <row r="7" spans="1:7" x14ac:dyDescent="0.35">
      <c r="F7" s="200" t="s">
        <v>535</v>
      </c>
      <c r="G7" s="205">
        <f>B12</f>
        <v>3427571.411670275</v>
      </c>
    </row>
    <row r="9" spans="1:7" x14ac:dyDescent="0.35">
      <c r="F9" s="202" t="s">
        <v>536</v>
      </c>
    </row>
    <row r="10" spans="1:7" x14ac:dyDescent="0.35">
      <c r="A10" s="3" t="s">
        <v>524</v>
      </c>
      <c r="B10" s="197">
        <f>MIN(B17:B20)</f>
        <v>905553.32636717893</v>
      </c>
      <c r="F10" s="203" t="s">
        <v>530</v>
      </c>
      <c r="G10" s="201">
        <v>3500000</v>
      </c>
    </row>
    <row r="11" spans="1:7" x14ac:dyDescent="0.35">
      <c r="A11" s="3" t="s">
        <v>528</v>
      </c>
      <c r="B11" s="197">
        <f>AVERAGE(B12,B10)</f>
        <v>2166562.369018727</v>
      </c>
      <c r="F11" s="203" t="s">
        <v>537</v>
      </c>
      <c r="G11" s="204">
        <f>0.5*((1-EXP(-G5/G10))+(1-EXP(-G7/G10)))-(1-EXP(-G6/G10))</f>
        <v>-9.4292482067104277E-4</v>
      </c>
    </row>
    <row r="12" spans="1:7" x14ac:dyDescent="0.35">
      <c r="A12" s="3" t="s">
        <v>525</v>
      </c>
      <c r="B12" s="197">
        <f>MAX(B17:B20)</f>
        <v>3427571.411670275</v>
      </c>
    </row>
    <row r="13" spans="1:7" x14ac:dyDescent="0.35">
      <c r="A13" s="3" t="s">
        <v>529</v>
      </c>
      <c r="B13" s="197">
        <f>B11-0.1*B11</f>
        <v>1949906.1321168542</v>
      </c>
    </row>
    <row r="16" spans="1:7" x14ac:dyDescent="0.35">
      <c r="A16" s="3" t="s">
        <v>527</v>
      </c>
      <c r="B16" s="3" t="s">
        <v>526</v>
      </c>
    </row>
    <row r="17" spans="1:27" x14ac:dyDescent="0.35">
      <c r="A17">
        <v>1</v>
      </c>
      <c r="B17" s="197">
        <v>2061260.7093978822</v>
      </c>
    </row>
    <row r="18" spans="1:27" x14ac:dyDescent="0.35">
      <c r="A18">
        <v>2</v>
      </c>
      <c r="B18" s="197">
        <v>3427571.411670275</v>
      </c>
    </row>
    <row r="19" spans="1:27" x14ac:dyDescent="0.35">
      <c r="A19">
        <v>3</v>
      </c>
      <c r="B19" s="197">
        <v>2757985.3777259961</v>
      </c>
    </row>
    <row r="20" spans="1:27" x14ac:dyDescent="0.35">
      <c r="A20">
        <v>4</v>
      </c>
      <c r="B20" s="197">
        <v>905553.32636717893</v>
      </c>
    </row>
    <row r="23" spans="1:27" x14ac:dyDescent="0.35">
      <c r="A23" s="3"/>
      <c r="H23" t="s">
        <v>538</v>
      </c>
      <c r="I23" t="s">
        <v>539</v>
      </c>
    </row>
    <row r="24" spans="1:27" x14ac:dyDescent="0.35">
      <c r="H24">
        <f>G5</f>
        <v>905553.32636717893</v>
      </c>
      <c r="I24" s="206">
        <f>1-EXP(-H24/$G$10)</f>
        <v>0.22796818743388725</v>
      </c>
    </row>
    <row r="25" spans="1:27" x14ac:dyDescent="0.35">
      <c r="B25" s="3"/>
      <c r="C25" s="3"/>
      <c r="D25" s="3"/>
      <c r="E25" s="3"/>
      <c r="F25" s="3"/>
      <c r="G25" s="3"/>
      <c r="H25">
        <f>H24+($H$44-$H$24)/20</f>
        <v>1031654.2306323338</v>
      </c>
      <c r="I25" s="206">
        <f t="shared" ref="I25:I44" si="0">1-EXP(-H25/$G$10)</f>
        <v>0.25528847593428894</v>
      </c>
      <c r="J25" s="3"/>
      <c r="K25" s="3"/>
      <c r="L25" s="3"/>
      <c r="M25" s="3"/>
      <c r="N25" s="3"/>
      <c r="O25" s="3"/>
      <c r="P25" s="3"/>
      <c r="Q25" s="3"/>
      <c r="R25" s="3"/>
      <c r="S25" s="3"/>
      <c r="T25" s="3"/>
      <c r="U25" s="3"/>
      <c r="V25" s="3"/>
      <c r="W25" s="3"/>
      <c r="X25" s="3"/>
      <c r="Y25" s="3"/>
      <c r="Z25" s="3"/>
      <c r="AA25" s="3"/>
    </row>
    <row r="26" spans="1:27" x14ac:dyDescent="0.35">
      <c r="H26">
        <f t="shared" ref="H26:H43" si="1">H25+($H$44-$H$24)/20</f>
        <v>1157755.1348974886</v>
      </c>
      <c r="I26" s="206">
        <f t="shared" si="0"/>
        <v>0.28164196727478563</v>
      </c>
    </row>
    <row r="27" spans="1:27" x14ac:dyDescent="0.35">
      <c r="H27">
        <f t="shared" si="1"/>
        <v>1283856.0391626435</v>
      </c>
      <c r="I27" s="206">
        <f t="shared" si="0"/>
        <v>0.307062874005819</v>
      </c>
    </row>
    <row r="28" spans="1:27" x14ac:dyDescent="0.35">
      <c r="H28">
        <f t="shared" si="1"/>
        <v>1409956.9434277983</v>
      </c>
      <c r="I28" s="206">
        <f t="shared" si="0"/>
        <v>0.33158419798063776</v>
      </c>
    </row>
    <row r="29" spans="1:27" x14ac:dyDescent="0.35">
      <c r="H29">
        <f t="shared" si="1"/>
        <v>1536057.8476929532</v>
      </c>
      <c r="I29" s="206">
        <f t="shared" si="0"/>
        <v>0.35523777319886429</v>
      </c>
    </row>
    <row r="30" spans="1:27" x14ac:dyDescent="0.35">
      <c r="H30">
        <f t="shared" si="1"/>
        <v>1662158.751958108</v>
      </c>
      <c r="I30" s="206">
        <f t="shared" si="0"/>
        <v>0.37805430713393451</v>
      </c>
    </row>
    <row r="31" spans="1:27" x14ac:dyDescent="0.35">
      <c r="H31">
        <f t="shared" si="1"/>
        <v>1788259.6562232629</v>
      </c>
      <c r="I31" s="206">
        <f t="shared" si="0"/>
        <v>0.40006342059806133</v>
      </c>
    </row>
    <row r="32" spans="1:27" x14ac:dyDescent="0.35">
      <c r="H32">
        <f t="shared" si="1"/>
        <v>1914360.5604884177</v>
      </c>
      <c r="I32" s="206">
        <f t="shared" si="0"/>
        <v>0.42129368619647733</v>
      </c>
    </row>
    <row r="33" spans="8:9" x14ac:dyDescent="0.35">
      <c r="H33">
        <f t="shared" si="1"/>
        <v>2040461.4647535726</v>
      </c>
      <c r="I33" s="206">
        <f t="shared" si="0"/>
        <v>0.4417726654208759</v>
      </c>
    </row>
    <row r="34" spans="8:9" x14ac:dyDescent="0.35">
      <c r="H34">
        <f t="shared" si="1"/>
        <v>2166562.3690187274</v>
      </c>
      <c r="I34" s="206">
        <f t="shared" si="0"/>
        <v>0.46152694443020881</v>
      </c>
    </row>
    <row r="35" spans="8:9" x14ac:dyDescent="0.35">
      <c r="H35">
        <f t="shared" si="1"/>
        <v>2292663.2732838821</v>
      </c>
      <c r="I35" s="206">
        <f t="shared" si="0"/>
        <v>0.4805821685652889</v>
      </c>
    </row>
    <row r="36" spans="8:9" x14ac:dyDescent="0.35">
      <c r="H36">
        <f t="shared" si="1"/>
        <v>2418764.1775490367</v>
      </c>
      <c r="I36" s="206">
        <f t="shared" si="0"/>
        <v>0.4989630756420087</v>
      </c>
    </row>
    <row r="37" spans="8:9" x14ac:dyDescent="0.35">
      <c r="H37">
        <f t="shared" si="1"/>
        <v>2544865.0818141913</v>
      </c>
      <c r="I37" s="206">
        <f t="shared" si="0"/>
        <v>0.51669352806639246</v>
      </c>
    </row>
    <row r="38" spans="8:9" x14ac:dyDescent="0.35">
      <c r="H38">
        <f t="shared" si="1"/>
        <v>2670965.9860793459</v>
      </c>
      <c r="I38" s="206">
        <f t="shared" si="0"/>
        <v>0.53379654381317776</v>
      </c>
    </row>
    <row r="39" spans="8:9" x14ac:dyDescent="0.35">
      <c r="H39">
        <f t="shared" si="1"/>
        <v>2797066.8903445005</v>
      </c>
      <c r="I39" s="206">
        <f t="shared" si="0"/>
        <v>0.55029432630814146</v>
      </c>
    </row>
    <row r="40" spans="8:9" x14ac:dyDescent="0.35">
      <c r="H40">
        <f t="shared" si="1"/>
        <v>2923167.7946096552</v>
      </c>
      <c r="I40" s="206">
        <f t="shared" si="0"/>
        <v>0.56620829325296462</v>
      </c>
    </row>
    <row r="41" spans="8:9" x14ac:dyDescent="0.35">
      <c r="H41">
        <f t="shared" si="1"/>
        <v>3049268.6988748098</v>
      </c>
      <c r="I41" s="206">
        <f t="shared" si="0"/>
        <v>0.58155910443005676</v>
      </c>
    </row>
    <row r="42" spans="8:9" x14ac:dyDescent="0.35">
      <c r="H42">
        <f t="shared" si="1"/>
        <v>3175369.6031399644</v>
      </c>
      <c r="I42" s="206">
        <f t="shared" si="0"/>
        <v>0.59636668852343688</v>
      </c>
    </row>
    <row r="43" spans="8:9" x14ac:dyDescent="0.35">
      <c r="H43">
        <f t="shared" si="1"/>
        <v>3301470.507405119</v>
      </c>
      <c r="I43" s="206">
        <f t="shared" si="0"/>
        <v>0.61065026899048891</v>
      </c>
    </row>
    <row r="44" spans="8:9" x14ac:dyDescent="0.35">
      <c r="H44">
        <f>G7</f>
        <v>3427571.411670275</v>
      </c>
      <c r="I44" s="206">
        <f t="shared" si="0"/>
        <v>0.62442838901818254</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9999"/>
  </sheetPr>
  <dimension ref="A1:CC90"/>
  <sheetViews>
    <sheetView workbookViewId="0">
      <selection activeCell="L95" sqref="L95"/>
    </sheetView>
  </sheetViews>
  <sheetFormatPr defaultColWidth="8.796875" defaultRowHeight="12.75" x14ac:dyDescent="0.35"/>
  <cols>
    <col min="2" max="5" width="19.46484375" style="43" customWidth="1"/>
  </cols>
  <sheetData>
    <row r="1" spans="1:64" s="18" customFormat="1" ht="33.75" customHeight="1" x14ac:dyDescent="0.35">
      <c r="A1" s="228" t="s">
        <v>237</v>
      </c>
      <c r="B1" s="228"/>
      <c r="C1" s="228"/>
      <c r="D1" s="228"/>
      <c r="E1" s="228"/>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row>
    <row r="2" spans="1:64" s="60" customFormat="1" ht="26.25" x14ac:dyDescent="0.35">
      <c r="A2" s="62"/>
      <c r="B2" s="63" t="str">
        <f>CONCATENATE(SurveySetup!A3, "
(",  SurveySetup!B3,  ")")</f>
        <v>Price
($)</v>
      </c>
      <c r="C2" s="63" t="str">
        <f>CONCATENATE(SurveySetup!A4, "
(",  SurveySetup!B4, ")")</f>
        <v>Number of Cuts
(#)</v>
      </c>
      <c r="D2" s="63" t="str">
        <f>CONCATENATE(SurveySetup!A5, "
(",  SurveySetup!B5,  ")")</f>
        <v>Weight
(Kg)</v>
      </c>
      <c r="E2" s="63" t="str">
        <f>CONCATENATE(SurveySetup!A6, "
(",  SurveySetup!B6,  ")")</f>
        <v>Time of Cut
(Sec)</v>
      </c>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row>
    <row r="3" spans="1:64" s="18" customFormat="1" ht="13.5" thickBot="1" x14ac:dyDescent="0.45">
      <c r="A3" s="124" t="s">
        <v>116</v>
      </c>
      <c r="B3" s="125" t="s">
        <v>238</v>
      </c>
      <c r="C3" s="126" t="s">
        <v>239</v>
      </c>
      <c r="D3" s="126" t="s">
        <v>240</v>
      </c>
      <c r="E3" s="126" t="s">
        <v>241</v>
      </c>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row>
    <row r="4" spans="1:64" s="18" customFormat="1" ht="13.15" thickTop="1" x14ac:dyDescent="0.35">
      <c r="A4" s="127">
        <v>1</v>
      </c>
      <c r="B4" s="128">
        <f>SurveySetup!$C$3</f>
        <v>200</v>
      </c>
      <c r="C4" s="128">
        <f>SurveySetup!$C$4</f>
        <v>50</v>
      </c>
      <c r="D4" s="128">
        <f>SurveySetup!$C$5</f>
        <v>3</v>
      </c>
      <c r="E4" s="128">
        <f>SurveySetup!$C$6</f>
        <v>2</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row>
    <row r="5" spans="1:64" s="18" customFormat="1" x14ac:dyDescent="0.35">
      <c r="A5" s="129">
        <v>2</v>
      </c>
      <c r="B5" s="130">
        <f>SurveySetup!$C$3</f>
        <v>200</v>
      </c>
      <c r="C5" s="130">
        <f>SurveySetup!$C$4</f>
        <v>50</v>
      </c>
      <c r="D5" s="130">
        <f>SurveySetup!$C$5</f>
        <v>3</v>
      </c>
      <c r="E5" s="130">
        <f>SurveySetup!$D$6</f>
        <v>6</v>
      </c>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row>
    <row r="6" spans="1:64" s="18" customFormat="1" x14ac:dyDescent="0.35">
      <c r="A6" s="131">
        <v>3</v>
      </c>
      <c r="B6" s="86">
        <f>SurveySetup!$C$3</f>
        <v>200</v>
      </c>
      <c r="C6" s="86">
        <f>SurveySetup!$C$4</f>
        <v>50</v>
      </c>
      <c r="D6" s="86">
        <f>SurveySetup!$C$5</f>
        <v>3</v>
      </c>
      <c r="E6" s="86">
        <f>SurveySetup!$E$6</f>
        <v>10</v>
      </c>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row>
    <row r="7" spans="1:64" s="18" customFormat="1" x14ac:dyDescent="0.35">
      <c r="A7" s="129">
        <v>4</v>
      </c>
      <c r="B7" s="130">
        <f>SurveySetup!$C$3</f>
        <v>200</v>
      </c>
      <c r="C7" s="130">
        <f>SurveySetup!$C$4</f>
        <v>50</v>
      </c>
      <c r="D7" s="130">
        <f>SurveySetup!$D$5</f>
        <v>6</v>
      </c>
      <c r="E7" s="130">
        <f>SurveySetup!$C$6</f>
        <v>2</v>
      </c>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row>
    <row r="8" spans="1:64" s="18" customFormat="1" x14ac:dyDescent="0.35">
      <c r="A8" s="131">
        <v>5</v>
      </c>
      <c r="B8" s="86">
        <f>SurveySetup!$C$3</f>
        <v>200</v>
      </c>
      <c r="C8" s="86">
        <f>SurveySetup!$C$4</f>
        <v>50</v>
      </c>
      <c r="D8" s="86">
        <f>SurveySetup!$D$5</f>
        <v>6</v>
      </c>
      <c r="E8" s="86">
        <f>SurveySetup!$D$6</f>
        <v>6</v>
      </c>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row>
    <row r="9" spans="1:64" s="18" customFormat="1" x14ac:dyDescent="0.35">
      <c r="A9" s="129">
        <v>6</v>
      </c>
      <c r="B9" s="130">
        <f>SurveySetup!$C$3</f>
        <v>200</v>
      </c>
      <c r="C9" s="130">
        <f>SurveySetup!$C$4</f>
        <v>50</v>
      </c>
      <c r="D9" s="130">
        <f>SurveySetup!$D$5</f>
        <v>6</v>
      </c>
      <c r="E9" s="130">
        <f>SurveySetup!$E$6</f>
        <v>10</v>
      </c>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row>
    <row r="10" spans="1:64" s="18" customFormat="1" x14ac:dyDescent="0.35">
      <c r="A10" s="131">
        <v>7</v>
      </c>
      <c r="B10" s="86">
        <f>SurveySetup!$C$3</f>
        <v>200</v>
      </c>
      <c r="C10" s="86">
        <f>SurveySetup!$C$4</f>
        <v>50</v>
      </c>
      <c r="D10" s="86">
        <f>SurveySetup!$E$5</f>
        <v>9</v>
      </c>
      <c r="E10" s="86">
        <f>SurveySetup!$C$6</f>
        <v>2</v>
      </c>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row>
    <row r="11" spans="1:64" s="18" customFormat="1" x14ac:dyDescent="0.35">
      <c r="A11" s="129">
        <v>8</v>
      </c>
      <c r="B11" s="130">
        <f>SurveySetup!$C$3</f>
        <v>200</v>
      </c>
      <c r="C11" s="130">
        <f>SurveySetup!$C$4</f>
        <v>50</v>
      </c>
      <c r="D11" s="130">
        <f>SurveySetup!$E$5</f>
        <v>9</v>
      </c>
      <c r="E11" s="130">
        <f>SurveySetup!$D$6</f>
        <v>6</v>
      </c>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row>
    <row r="12" spans="1:64" s="18" customFormat="1" x14ac:dyDescent="0.35">
      <c r="A12" s="131">
        <v>9</v>
      </c>
      <c r="B12" s="86">
        <f>SurveySetup!$C$3</f>
        <v>200</v>
      </c>
      <c r="C12" s="86">
        <f>SurveySetup!$C$4</f>
        <v>50</v>
      </c>
      <c r="D12" s="86">
        <f>SurveySetup!$E$5</f>
        <v>9</v>
      </c>
      <c r="E12" s="86">
        <f>SurveySetup!$E$6</f>
        <v>10</v>
      </c>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row>
    <row r="13" spans="1:64" s="18" customFormat="1" x14ac:dyDescent="0.35">
      <c r="A13" s="129">
        <v>10</v>
      </c>
      <c r="B13" s="130">
        <f>SurveySetup!$C$3</f>
        <v>200</v>
      </c>
      <c r="C13" s="130">
        <f>SurveySetup!$D$4</f>
        <v>125</v>
      </c>
      <c r="D13" s="130">
        <f>SurveySetup!$C$5</f>
        <v>3</v>
      </c>
      <c r="E13" s="130">
        <f>SurveySetup!$C$6</f>
        <v>2</v>
      </c>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row>
    <row r="14" spans="1:64" s="18" customFormat="1" x14ac:dyDescent="0.35">
      <c r="A14" s="131">
        <v>11</v>
      </c>
      <c r="B14" s="86">
        <f>SurveySetup!$C$3</f>
        <v>200</v>
      </c>
      <c r="C14" s="86">
        <f>SurveySetup!$D$4</f>
        <v>125</v>
      </c>
      <c r="D14" s="86">
        <f>SurveySetup!$C$5</f>
        <v>3</v>
      </c>
      <c r="E14" s="86">
        <f>SurveySetup!$D$6</f>
        <v>6</v>
      </c>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row>
    <row r="15" spans="1:64" s="18" customFormat="1" x14ac:dyDescent="0.35">
      <c r="A15" s="129">
        <v>12</v>
      </c>
      <c r="B15" s="130">
        <f>SurveySetup!$C$3</f>
        <v>200</v>
      </c>
      <c r="C15" s="130">
        <f>SurveySetup!$D$4</f>
        <v>125</v>
      </c>
      <c r="D15" s="130">
        <f>SurveySetup!$C$5</f>
        <v>3</v>
      </c>
      <c r="E15" s="130">
        <f>SurveySetup!$E$6</f>
        <v>10</v>
      </c>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row>
    <row r="16" spans="1:64" s="18" customFormat="1" x14ac:dyDescent="0.35">
      <c r="A16" s="131">
        <v>13</v>
      </c>
      <c r="B16" s="86">
        <f>SurveySetup!$C$3</f>
        <v>200</v>
      </c>
      <c r="C16" s="86">
        <f>SurveySetup!$D$4</f>
        <v>125</v>
      </c>
      <c r="D16" s="86">
        <f>SurveySetup!$D$5</f>
        <v>6</v>
      </c>
      <c r="E16" s="86">
        <f>SurveySetup!$C$6</f>
        <v>2</v>
      </c>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row>
    <row r="17" spans="1:64" s="18" customFormat="1" x14ac:dyDescent="0.35">
      <c r="A17" s="129">
        <v>14</v>
      </c>
      <c r="B17" s="130">
        <f>SurveySetup!$C$3</f>
        <v>200</v>
      </c>
      <c r="C17" s="130">
        <f>SurveySetup!$D$4</f>
        <v>125</v>
      </c>
      <c r="D17" s="130">
        <f>SurveySetup!$D$5</f>
        <v>6</v>
      </c>
      <c r="E17" s="130">
        <f>SurveySetup!$D$6</f>
        <v>6</v>
      </c>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row>
    <row r="18" spans="1:64" s="18" customFormat="1" x14ac:dyDescent="0.35">
      <c r="A18" s="131">
        <v>15</v>
      </c>
      <c r="B18" s="86">
        <f>SurveySetup!$C$3</f>
        <v>200</v>
      </c>
      <c r="C18" s="86">
        <f>SurveySetup!$D$4</f>
        <v>125</v>
      </c>
      <c r="D18" s="86">
        <f>SurveySetup!$D$5</f>
        <v>6</v>
      </c>
      <c r="E18" s="86">
        <f>SurveySetup!$E$6</f>
        <v>10</v>
      </c>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row>
    <row r="19" spans="1:64" s="18" customFormat="1" x14ac:dyDescent="0.35">
      <c r="A19" s="129">
        <v>16</v>
      </c>
      <c r="B19" s="130">
        <f>SurveySetup!$C$3</f>
        <v>200</v>
      </c>
      <c r="C19" s="130">
        <f>SurveySetup!$D$4</f>
        <v>125</v>
      </c>
      <c r="D19" s="130">
        <f>SurveySetup!$E$5</f>
        <v>9</v>
      </c>
      <c r="E19" s="130">
        <f>SurveySetup!$C$6</f>
        <v>2</v>
      </c>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row>
    <row r="20" spans="1:64" s="18" customFormat="1" x14ac:dyDescent="0.35">
      <c r="A20" s="131">
        <v>17</v>
      </c>
      <c r="B20" s="86">
        <f>SurveySetup!$C$3</f>
        <v>200</v>
      </c>
      <c r="C20" s="86">
        <f>SurveySetup!$D$4</f>
        <v>125</v>
      </c>
      <c r="D20" s="86">
        <f>SurveySetup!$E$5</f>
        <v>9</v>
      </c>
      <c r="E20" s="86">
        <f>SurveySetup!$D$6</f>
        <v>6</v>
      </c>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row>
    <row r="21" spans="1:64" s="18" customFormat="1" x14ac:dyDescent="0.35">
      <c r="A21" s="129">
        <v>18</v>
      </c>
      <c r="B21" s="130">
        <f>SurveySetup!$C$3</f>
        <v>200</v>
      </c>
      <c r="C21" s="130">
        <f>SurveySetup!$D$4</f>
        <v>125</v>
      </c>
      <c r="D21" s="130">
        <f>SurveySetup!$E$5</f>
        <v>9</v>
      </c>
      <c r="E21" s="130">
        <f>SurveySetup!$E$6</f>
        <v>10</v>
      </c>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row>
    <row r="22" spans="1:64" s="18" customFormat="1" x14ac:dyDescent="0.35">
      <c r="A22" s="131">
        <v>19</v>
      </c>
      <c r="B22" s="86">
        <f>SurveySetup!$C$3</f>
        <v>200</v>
      </c>
      <c r="C22" s="86">
        <f>SurveySetup!$E$4</f>
        <v>225</v>
      </c>
      <c r="D22" s="86">
        <f>SurveySetup!$C$5</f>
        <v>3</v>
      </c>
      <c r="E22" s="86">
        <f>SurveySetup!$C$6</f>
        <v>2</v>
      </c>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row>
    <row r="23" spans="1:64" s="18" customFormat="1" x14ac:dyDescent="0.35">
      <c r="A23" s="129">
        <v>20</v>
      </c>
      <c r="B23" s="130">
        <f>SurveySetup!$C$3</f>
        <v>200</v>
      </c>
      <c r="C23" s="130">
        <f>SurveySetup!$E$4</f>
        <v>225</v>
      </c>
      <c r="D23" s="130">
        <f>SurveySetup!$C$5</f>
        <v>3</v>
      </c>
      <c r="E23" s="130">
        <f>SurveySetup!$D$6</f>
        <v>6</v>
      </c>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row>
    <row r="24" spans="1:64" s="18" customFormat="1" x14ac:dyDescent="0.35">
      <c r="A24" s="131">
        <v>21</v>
      </c>
      <c r="B24" s="86">
        <f>SurveySetup!$C$3</f>
        <v>200</v>
      </c>
      <c r="C24" s="86">
        <f>SurveySetup!$E$4</f>
        <v>225</v>
      </c>
      <c r="D24" s="86">
        <f>SurveySetup!$C$5</f>
        <v>3</v>
      </c>
      <c r="E24" s="86">
        <f>SurveySetup!$E$6</f>
        <v>10</v>
      </c>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row>
    <row r="25" spans="1:64" s="18" customFormat="1" x14ac:dyDescent="0.35">
      <c r="A25" s="129">
        <v>22</v>
      </c>
      <c r="B25" s="130">
        <f>SurveySetup!$C$3</f>
        <v>200</v>
      </c>
      <c r="C25" s="130">
        <f>SurveySetup!$E$4</f>
        <v>225</v>
      </c>
      <c r="D25" s="130">
        <f>SurveySetup!$D$5</f>
        <v>6</v>
      </c>
      <c r="E25" s="130">
        <f>SurveySetup!$C$6</f>
        <v>2</v>
      </c>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row>
    <row r="26" spans="1:64" s="18" customFormat="1" x14ac:dyDescent="0.35">
      <c r="A26" s="131">
        <v>23</v>
      </c>
      <c r="B26" s="86">
        <f>SurveySetup!$C$3</f>
        <v>200</v>
      </c>
      <c r="C26" s="86">
        <f>SurveySetup!$E$4</f>
        <v>225</v>
      </c>
      <c r="D26" s="86">
        <f>SurveySetup!$D$5</f>
        <v>6</v>
      </c>
      <c r="E26" s="86">
        <f>SurveySetup!$D$6</f>
        <v>6</v>
      </c>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row>
    <row r="27" spans="1:64" s="18" customFormat="1" x14ac:dyDescent="0.35">
      <c r="A27" s="129">
        <v>24</v>
      </c>
      <c r="B27" s="130">
        <f>SurveySetup!$C$3</f>
        <v>200</v>
      </c>
      <c r="C27" s="130">
        <f>SurveySetup!$E$4</f>
        <v>225</v>
      </c>
      <c r="D27" s="130">
        <f>SurveySetup!$D$5</f>
        <v>6</v>
      </c>
      <c r="E27" s="130">
        <f>SurveySetup!$E$6</f>
        <v>10</v>
      </c>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row>
    <row r="28" spans="1:64" s="18" customFormat="1" x14ac:dyDescent="0.35">
      <c r="A28" s="131">
        <v>25</v>
      </c>
      <c r="B28" s="86">
        <f>SurveySetup!$C$3</f>
        <v>200</v>
      </c>
      <c r="C28" s="86">
        <f>SurveySetup!$E$4</f>
        <v>225</v>
      </c>
      <c r="D28" s="86">
        <f>SurveySetup!$E$5</f>
        <v>9</v>
      </c>
      <c r="E28" s="86">
        <f>SurveySetup!$C$6</f>
        <v>2</v>
      </c>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row>
    <row r="29" spans="1:64" s="18" customFormat="1" x14ac:dyDescent="0.35">
      <c r="A29" s="129">
        <v>26</v>
      </c>
      <c r="B29" s="130">
        <f>SurveySetup!$C$3</f>
        <v>200</v>
      </c>
      <c r="C29" s="130">
        <f>SurveySetup!$E$4</f>
        <v>225</v>
      </c>
      <c r="D29" s="130">
        <f>SurveySetup!$E$5</f>
        <v>9</v>
      </c>
      <c r="E29" s="130">
        <f>SurveySetup!$D$6</f>
        <v>6</v>
      </c>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row>
    <row r="30" spans="1:64" s="18" customFormat="1" x14ac:dyDescent="0.35">
      <c r="A30" s="131">
        <v>27</v>
      </c>
      <c r="B30" s="86">
        <f>SurveySetup!$C$3</f>
        <v>200</v>
      </c>
      <c r="C30" s="86">
        <f>SurveySetup!$E$4</f>
        <v>225</v>
      </c>
      <c r="D30" s="86">
        <f>SurveySetup!$E$5</f>
        <v>9</v>
      </c>
      <c r="E30" s="86">
        <f>SurveySetup!$E$6</f>
        <v>10</v>
      </c>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row>
    <row r="31" spans="1:64" s="18" customFormat="1" x14ac:dyDescent="0.35">
      <c r="A31" s="129">
        <v>28</v>
      </c>
      <c r="B31" s="130">
        <f>SurveySetup!$D$3</f>
        <v>525</v>
      </c>
      <c r="C31" s="130">
        <f>SurveySetup!$C$4</f>
        <v>50</v>
      </c>
      <c r="D31" s="130">
        <f>SurveySetup!$C$5</f>
        <v>3</v>
      </c>
      <c r="E31" s="130">
        <f>SurveySetup!$C$6</f>
        <v>2</v>
      </c>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row>
    <row r="32" spans="1:64" s="18" customFormat="1" x14ac:dyDescent="0.35">
      <c r="A32" s="131">
        <v>29</v>
      </c>
      <c r="B32" s="86">
        <f>SurveySetup!$D$3</f>
        <v>525</v>
      </c>
      <c r="C32" s="86">
        <f>SurveySetup!$C$4</f>
        <v>50</v>
      </c>
      <c r="D32" s="86">
        <f>SurveySetup!$C$5</f>
        <v>3</v>
      </c>
      <c r="E32" s="86">
        <f>SurveySetup!$D$6</f>
        <v>6</v>
      </c>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row>
    <row r="33" spans="1:64" s="18" customFormat="1" x14ac:dyDescent="0.35">
      <c r="A33" s="129">
        <v>30</v>
      </c>
      <c r="B33" s="130">
        <f>SurveySetup!$D$3</f>
        <v>525</v>
      </c>
      <c r="C33" s="130">
        <f>SurveySetup!$C$4</f>
        <v>50</v>
      </c>
      <c r="D33" s="130">
        <f>SurveySetup!$C$5</f>
        <v>3</v>
      </c>
      <c r="E33" s="130">
        <f>SurveySetup!$E$6</f>
        <v>10</v>
      </c>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row>
    <row r="34" spans="1:64" s="18" customFormat="1" x14ac:dyDescent="0.35">
      <c r="A34" s="131">
        <v>31</v>
      </c>
      <c r="B34" s="86">
        <f>SurveySetup!$D$3</f>
        <v>525</v>
      </c>
      <c r="C34" s="86">
        <f>SurveySetup!$C$4</f>
        <v>50</v>
      </c>
      <c r="D34" s="86">
        <f>SurveySetup!$D$5</f>
        <v>6</v>
      </c>
      <c r="E34" s="86">
        <f>SurveySetup!$C$6</f>
        <v>2</v>
      </c>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row>
    <row r="35" spans="1:64" s="18" customFormat="1" x14ac:dyDescent="0.35">
      <c r="A35" s="129">
        <v>32</v>
      </c>
      <c r="B35" s="130">
        <f>SurveySetup!$D$3</f>
        <v>525</v>
      </c>
      <c r="C35" s="130">
        <f>SurveySetup!$C$4</f>
        <v>50</v>
      </c>
      <c r="D35" s="130">
        <f>SurveySetup!$D$5</f>
        <v>6</v>
      </c>
      <c r="E35" s="130">
        <f>SurveySetup!$D$6</f>
        <v>6</v>
      </c>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row>
    <row r="36" spans="1:64" s="18" customFormat="1" x14ac:dyDescent="0.35">
      <c r="A36" s="131">
        <v>33</v>
      </c>
      <c r="B36" s="86">
        <f>SurveySetup!$D$3</f>
        <v>525</v>
      </c>
      <c r="C36" s="86">
        <f>SurveySetup!$C$4</f>
        <v>50</v>
      </c>
      <c r="D36" s="86">
        <f>SurveySetup!$D$5</f>
        <v>6</v>
      </c>
      <c r="E36" s="86">
        <f>SurveySetup!$E$6</f>
        <v>10</v>
      </c>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row>
    <row r="37" spans="1:64" s="18" customFormat="1" x14ac:dyDescent="0.35">
      <c r="A37" s="129">
        <v>34</v>
      </c>
      <c r="B37" s="130">
        <f>SurveySetup!$D$3</f>
        <v>525</v>
      </c>
      <c r="C37" s="130">
        <f>SurveySetup!$C$4</f>
        <v>50</v>
      </c>
      <c r="D37" s="130">
        <f>SurveySetup!$E$5</f>
        <v>9</v>
      </c>
      <c r="E37" s="130">
        <f>SurveySetup!$C$6</f>
        <v>2</v>
      </c>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row>
    <row r="38" spans="1:64" s="18" customFormat="1" x14ac:dyDescent="0.35">
      <c r="A38" s="131">
        <v>35</v>
      </c>
      <c r="B38" s="86">
        <f>SurveySetup!$D$3</f>
        <v>525</v>
      </c>
      <c r="C38" s="86">
        <f>SurveySetup!$C$4</f>
        <v>50</v>
      </c>
      <c r="D38" s="86">
        <f>SurveySetup!$E$5</f>
        <v>9</v>
      </c>
      <c r="E38" s="86">
        <f>SurveySetup!$D$6</f>
        <v>6</v>
      </c>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row>
    <row r="39" spans="1:64" s="18" customFormat="1" x14ac:dyDescent="0.35">
      <c r="A39" s="129">
        <v>36</v>
      </c>
      <c r="B39" s="130">
        <f>SurveySetup!$D$3</f>
        <v>525</v>
      </c>
      <c r="C39" s="130">
        <f>SurveySetup!$C$4</f>
        <v>50</v>
      </c>
      <c r="D39" s="130">
        <f>SurveySetup!$E$5</f>
        <v>9</v>
      </c>
      <c r="E39" s="130">
        <f>SurveySetup!$E$6</f>
        <v>10</v>
      </c>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row>
    <row r="40" spans="1:64" s="18" customFormat="1" x14ac:dyDescent="0.35">
      <c r="A40" s="131">
        <v>37</v>
      </c>
      <c r="B40" s="86">
        <f>SurveySetup!$D$3</f>
        <v>525</v>
      </c>
      <c r="C40" s="86">
        <f>SurveySetup!$D$4</f>
        <v>125</v>
      </c>
      <c r="D40" s="86">
        <f>SurveySetup!$C$5</f>
        <v>3</v>
      </c>
      <c r="E40" s="86">
        <f>SurveySetup!$C$6</f>
        <v>2</v>
      </c>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row>
    <row r="41" spans="1:64" s="18" customFormat="1" x14ac:dyDescent="0.35">
      <c r="A41" s="129">
        <v>38</v>
      </c>
      <c r="B41" s="130">
        <f>SurveySetup!$D$3</f>
        <v>525</v>
      </c>
      <c r="C41" s="130">
        <f>SurveySetup!$D$4</f>
        <v>125</v>
      </c>
      <c r="D41" s="130">
        <f>SurveySetup!$C$5</f>
        <v>3</v>
      </c>
      <c r="E41" s="130">
        <f>SurveySetup!$D$6</f>
        <v>6</v>
      </c>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row>
    <row r="42" spans="1:64" s="18" customFormat="1" x14ac:dyDescent="0.35">
      <c r="A42" s="131">
        <v>39</v>
      </c>
      <c r="B42" s="86">
        <f>SurveySetup!$D$3</f>
        <v>525</v>
      </c>
      <c r="C42" s="86">
        <f>SurveySetup!$D$4</f>
        <v>125</v>
      </c>
      <c r="D42" s="86">
        <f>SurveySetup!$C$5</f>
        <v>3</v>
      </c>
      <c r="E42" s="86">
        <f>SurveySetup!$E$6</f>
        <v>10</v>
      </c>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row>
    <row r="43" spans="1:64" s="18" customFormat="1" x14ac:dyDescent="0.35">
      <c r="A43" s="129">
        <v>40</v>
      </c>
      <c r="B43" s="130">
        <f>SurveySetup!$D$3</f>
        <v>525</v>
      </c>
      <c r="C43" s="130">
        <f>SurveySetup!$D$4</f>
        <v>125</v>
      </c>
      <c r="D43" s="130">
        <f>SurveySetup!$D$5</f>
        <v>6</v>
      </c>
      <c r="E43" s="130">
        <f>SurveySetup!$C$6</f>
        <v>2</v>
      </c>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row>
    <row r="44" spans="1:64" s="18" customFormat="1" x14ac:dyDescent="0.35">
      <c r="A44" s="131">
        <v>41</v>
      </c>
      <c r="B44" s="86">
        <f>SurveySetup!$D$3</f>
        <v>525</v>
      </c>
      <c r="C44" s="86">
        <f>SurveySetup!$D$4</f>
        <v>125</v>
      </c>
      <c r="D44" s="86">
        <f>SurveySetup!$D$5</f>
        <v>6</v>
      </c>
      <c r="E44" s="86">
        <f>SurveySetup!$D$6</f>
        <v>6</v>
      </c>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row>
    <row r="45" spans="1:64" s="18" customFormat="1" x14ac:dyDescent="0.35">
      <c r="A45" s="129">
        <v>42</v>
      </c>
      <c r="B45" s="130">
        <f>SurveySetup!$D$3</f>
        <v>525</v>
      </c>
      <c r="C45" s="130">
        <f>SurveySetup!$D$4</f>
        <v>125</v>
      </c>
      <c r="D45" s="130">
        <f>SurveySetup!$D$5</f>
        <v>6</v>
      </c>
      <c r="E45" s="130">
        <f>SurveySetup!$E$6</f>
        <v>10</v>
      </c>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row>
    <row r="46" spans="1:64" s="18" customFormat="1" x14ac:dyDescent="0.35">
      <c r="A46" s="131">
        <v>43</v>
      </c>
      <c r="B46" s="86">
        <f>SurveySetup!$D$3</f>
        <v>525</v>
      </c>
      <c r="C46" s="86">
        <f>SurveySetup!$D$4</f>
        <v>125</v>
      </c>
      <c r="D46" s="86">
        <f>SurveySetup!$E$5</f>
        <v>9</v>
      </c>
      <c r="E46" s="86">
        <f>SurveySetup!$C$6</f>
        <v>2</v>
      </c>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row>
    <row r="47" spans="1:64" s="18" customFormat="1" x14ac:dyDescent="0.35">
      <c r="A47" s="129">
        <v>44</v>
      </c>
      <c r="B47" s="130">
        <f>SurveySetup!$D$3</f>
        <v>525</v>
      </c>
      <c r="C47" s="130">
        <f>SurveySetup!$D$4</f>
        <v>125</v>
      </c>
      <c r="D47" s="130">
        <f>SurveySetup!$E$5</f>
        <v>9</v>
      </c>
      <c r="E47" s="130">
        <f>SurveySetup!$D$6</f>
        <v>6</v>
      </c>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row>
    <row r="48" spans="1:64" s="18" customFormat="1" x14ac:dyDescent="0.35">
      <c r="A48" s="131">
        <v>45</v>
      </c>
      <c r="B48" s="86">
        <f>SurveySetup!$D$3</f>
        <v>525</v>
      </c>
      <c r="C48" s="86">
        <f>SurveySetup!$D$4</f>
        <v>125</v>
      </c>
      <c r="D48" s="86">
        <f>SurveySetup!$E$5</f>
        <v>9</v>
      </c>
      <c r="E48" s="86">
        <f>SurveySetup!$E$6</f>
        <v>10</v>
      </c>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row>
    <row r="49" spans="1:64" s="18" customFormat="1" x14ac:dyDescent="0.35">
      <c r="A49" s="129">
        <v>46</v>
      </c>
      <c r="B49" s="130">
        <f>SurveySetup!$D$3</f>
        <v>525</v>
      </c>
      <c r="C49" s="130">
        <f>SurveySetup!$E$4</f>
        <v>225</v>
      </c>
      <c r="D49" s="130">
        <f>SurveySetup!$C$5</f>
        <v>3</v>
      </c>
      <c r="E49" s="130">
        <f>SurveySetup!$C$6</f>
        <v>2</v>
      </c>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row>
    <row r="50" spans="1:64" s="18" customFormat="1" x14ac:dyDescent="0.35">
      <c r="A50" s="131">
        <v>47</v>
      </c>
      <c r="B50" s="86">
        <f>SurveySetup!$D$3</f>
        <v>525</v>
      </c>
      <c r="C50" s="86">
        <f>SurveySetup!$E$4</f>
        <v>225</v>
      </c>
      <c r="D50" s="86">
        <f>SurveySetup!$C$5</f>
        <v>3</v>
      </c>
      <c r="E50" s="86">
        <f>SurveySetup!$D$6</f>
        <v>6</v>
      </c>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row>
    <row r="51" spans="1:64" s="18" customFormat="1" x14ac:dyDescent="0.35">
      <c r="A51" s="129">
        <v>48</v>
      </c>
      <c r="B51" s="130">
        <f>SurveySetup!$D$3</f>
        <v>525</v>
      </c>
      <c r="C51" s="130">
        <f>SurveySetup!$E$4</f>
        <v>225</v>
      </c>
      <c r="D51" s="130">
        <f>SurveySetup!$C$5</f>
        <v>3</v>
      </c>
      <c r="E51" s="130">
        <f>SurveySetup!$E$6</f>
        <v>10</v>
      </c>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row>
    <row r="52" spans="1:64" s="18" customFormat="1" x14ac:dyDescent="0.35">
      <c r="A52" s="131">
        <v>49</v>
      </c>
      <c r="B52" s="86">
        <f>SurveySetup!$D$3</f>
        <v>525</v>
      </c>
      <c r="C52" s="86">
        <f>SurveySetup!$E$4</f>
        <v>225</v>
      </c>
      <c r="D52" s="86">
        <f>SurveySetup!$D$5</f>
        <v>6</v>
      </c>
      <c r="E52" s="86">
        <f>SurveySetup!$C$6</f>
        <v>2</v>
      </c>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row>
    <row r="53" spans="1:64" s="18" customFormat="1" x14ac:dyDescent="0.35">
      <c r="A53" s="129">
        <v>50</v>
      </c>
      <c r="B53" s="130">
        <f>SurveySetup!$D$3</f>
        <v>525</v>
      </c>
      <c r="C53" s="130">
        <f>SurveySetup!$E$4</f>
        <v>225</v>
      </c>
      <c r="D53" s="130">
        <f>SurveySetup!$D$5</f>
        <v>6</v>
      </c>
      <c r="E53" s="130">
        <f>SurveySetup!$D$6</f>
        <v>6</v>
      </c>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row>
    <row r="54" spans="1:64" s="18" customFormat="1" x14ac:dyDescent="0.35">
      <c r="A54" s="131">
        <v>51</v>
      </c>
      <c r="B54" s="86">
        <f>SurveySetup!$D$3</f>
        <v>525</v>
      </c>
      <c r="C54" s="86">
        <f>SurveySetup!$E$4</f>
        <v>225</v>
      </c>
      <c r="D54" s="86">
        <f>SurveySetup!$D$5</f>
        <v>6</v>
      </c>
      <c r="E54" s="86">
        <f>SurveySetup!$E$6</f>
        <v>10</v>
      </c>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row>
    <row r="55" spans="1:64" s="18" customFormat="1" x14ac:dyDescent="0.35">
      <c r="A55" s="129">
        <v>52</v>
      </c>
      <c r="B55" s="130">
        <f>SurveySetup!$D$3</f>
        <v>525</v>
      </c>
      <c r="C55" s="130">
        <f>SurveySetup!$E$4</f>
        <v>225</v>
      </c>
      <c r="D55" s="130">
        <f>SurveySetup!$E$5</f>
        <v>9</v>
      </c>
      <c r="E55" s="130">
        <f>SurveySetup!$C$6</f>
        <v>2</v>
      </c>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row>
    <row r="56" spans="1:64" s="18" customFormat="1" x14ac:dyDescent="0.35">
      <c r="A56" s="131">
        <v>53</v>
      </c>
      <c r="B56" s="86">
        <f>SurveySetup!$D$3</f>
        <v>525</v>
      </c>
      <c r="C56" s="86">
        <f>SurveySetup!$E$4</f>
        <v>225</v>
      </c>
      <c r="D56" s="86">
        <f>SurveySetup!$E$5</f>
        <v>9</v>
      </c>
      <c r="E56" s="86">
        <f>SurveySetup!$D$6</f>
        <v>6</v>
      </c>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row>
    <row r="57" spans="1:64" s="18" customFormat="1" x14ac:dyDescent="0.35">
      <c r="A57" s="129">
        <v>54</v>
      </c>
      <c r="B57" s="130">
        <f>SurveySetup!$D$3</f>
        <v>525</v>
      </c>
      <c r="C57" s="130">
        <f>SurveySetup!$E$4</f>
        <v>225</v>
      </c>
      <c r="D57" s="130">
        <f>SurveySetup!$E$5</f>
        <v>9</v>
      </c>
      <c r="E57" s="130">
        <f>SurveySetup!$E$6</f>
        <v>10</v>
      </c>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row>
    <row r="58" spans="1:64" s="18" customFormat="1" x14ac:dyDescent="0.35">
      <c r="A58" s="131">
        <v>55</v>
      </c>
      <c r="B58" s="86">
        <f>SurveySetup!$E$3</f>
        <v>850</v>
      </c>
      <c r="C58" s="86">
        <f>SurveySetup!$C$4</f>
        <v>50</v>
      </c>
      <c r="D58" s="86">
        <f>SurveySetup!$C$5</f>
        <v>3</v>
      </c>
      <c r="E58" s="86">
        <f>SurveySetup!$C$6</f>
        <v>2</v>
      </c>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row>
    <row r="59" spans="1:64" s="18" customFormat="1" x14ac:dyDescent="0.35">
      <c r="A59" s="129">
        <v>56</v>
      </c>
      <c r="B59" s="130">
        <f>SurveySetup!$E$3</f>
        <v>850</v>
      </c>
      <c r="C59" s="130">
        <f>SurveySetup!$C$4</f>
        <v>50</v>
      </c>
      <c r="D59" s="130">
        <f>SurveySetup!$C$5</f>
        <v>3</v>
      </c>
      <c r="E59" s="130">
        <f>SurveySetup!$D$6</f>
        <v>6</v>
      </c>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row>
    <row r="60" spans="1:64" s="18" customFormat="1" x14ac:dyDescent="0.35">
      <c r="A60" s="131">
        <v>57</v>
      </c>
      <c r="B60" s="86">
        <f>SurveySetup!$E$3</f>
        <v>850</v>
      </c>
      <c r="C60" s="86">
        <f>SurveySetup!$C$4</f>
        <v>50</v>
      </c>
      <c r="D60" s="86">
        <f>SurveySetup!$C$5</f>
        <v>3</v>
      </c>
      <c r="E60" s="86">
        <f>SurveySetup!$E$6</f>
        <v>10</v>
      </c>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row>
    <row r="61" spans="1:64" s="18" customFormat="1" x14ac:dyDescent="0.35">
      <c r="A61" s="129">
        <v>58</v>
      </c>
      <c r="B61" s="130">
        <f>SurveySetup!$E$3</f>
        <v>850</v>
      </c>
      <c r="C61" s="130">
        <f>SurveySetup!$C$4</f>
        <v>50</v>
      </c>
      <c r="D61" s="130">
        <f>SurveySetup!$D$5</f>
        <v>6</v>
      </c>
      <c r="E61" s="130">
        <f>SurveySetup!$C$6</f>
        <v>2</v>
      </c>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row>
    <row r="62" spans="1:64" s="18" customFormat="1" x14ac:dyDescent="0.35">
      <c r="A62" s="131">
        <v>59</v>
      </c>
      <c r="B62" s="86">
        <f>SurveySetup!$E$3</f>
        <v>850</v>
      </c>
      <c r="C62" s="86">
        <f>SurveySetup!$C$4</f>
        <v>50</v>
      </c>
      <c r="D62" s="86">
        <f>SurveySetup!$D$5</f>
        <v>6</v>
      </c>
      <c r="E62" s="86">
        <f>SurveySetup!$D$6</f>
        <v>6</v>
      </c>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row>
    <row r="63" spans="1:64" s="18" customFormat="1" x14ac:dyDescent="0.35">
      <c r="A63" s="129">
        <v>60</v>
      </c>
      <c r="B63" s="130">
        <f>SurveySetup!$E$3</f>
        <v>850</v>
      </c>
      <c r="C63" s="130">
        <f>SurveySetup!$C$4</f>
        <v>50</v>
      </c>
      <c r="D63" s="130">
        <f>SurveySetup!$D$5</f>
        <v>6</v>
      </c>
      <c r="E63" s="130">
        <f>SurveySetup!$E$6</f>
        <v>10</v>
      </c>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row>
    <row r="64" spans="1:64" s="18" customFormat="1" x14ac:dyDescent="0.35">
      <c r="A64" s="131">
        <v>61</v>
      </c>
      <c r="B64" s="86">
        <f>SurveySetup!$E$3</f>
        <v>850</v>
      </c>
      <c r="C64" s="86">
        <f>SurveySetup!$C$4</f>
        <v>50</v>
      </c>
      <c r="D64" s="86">
        <f>SurveySetup!$E$5</f>
        <v>9</v>
      </c>
      <c r="E64" s="86">
        <f>SurveySetup!$C$6</f>
        <v>2</v>
      </c>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row>
    <row r="65" spans="1:64" s="18" customFormat="1" x14ac:dyDescent="0.35">
      <c r="A65" s="129">
        <v>62</v>
      </c>
      <c r="B65" s="130">
        <f>SurveySetup!$E$3</f>
        <v>850</v>
      </c>
      <c r="C65" s="130">
        <f>SurveySetup!$C$4</f>
        <v>50</v>
      </c>
      <c r="D65" s="130">
        <f>SurveySetup!$E$5</f>
        <v>9</v>
      </c>
      <c r="E65" s="130">
        <f>SurveySetup!$D$6</f>
        <v>6</v>
      </c>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row>
    <row r="66" spans="1:64" s="18" customFormat="1" x14ac:dyDescent="0.35">
      <c r="A66" s="131">
        <v>63</v>
      </c>
      <c r="B66" s="86">
        <f>SurveySetup!$E$3</f>
        <v>850</v>
      </c>
      <c r="C66" s="86">
        <f>SurveySetup!$C$4</f>
        <v>50</v>
      </c>
      <c r="D66" s="86">
        <f>SurveySetup!$E$5</f>
        <v>9</v>
      </c>
      <c r="E66" s="86">
        <f>SurveySetup!$E$6</f>
        <v>10</v>
      </c>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row>
    <row r="67" spans="1:64" s="18" customFormat="1" x14ac:dyDescent="0.35">
      <c r="A67" s="129">
        <v>64</v>
      </c>
      <c r="B67" s="130">
        <f>SurveySetup!$E$3</f>
        <v>850</v>
      </c>
      <c r="C67" s="130">
        <f>SurveySetup!$D$4</f>
        <v>125</v>
      </c>
      <c r="D67" s="130">
        <f>SurveySetup!$C$5</f>
        <v>3</v>
      </c>
      <c r="E67" s="130">
        <f>SurveySetup!$C$6</f>
        <v>2</v>
      </c>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row>
    <row r="68" spans="1:64" s="18" customFormat="1" x14ac:dyDescent="0.35">
      <c r="A68" s="131">
        <v>65</v>
      </c>
      <c r="B68" s="86">
        <f>SurveySetup!$E$3</f>
        <v>850</v>
      </c>
      <c r="C68" s="86">
        <f>SurveySetup!$D$4</f>
        <v>125</v>
      </c>
      <c r="D68" s="86">
        <f>SurveySetup!$C$5</f>
        <v>3</v>
      </c>
      <c r="E68" s="86">
        <f>SurveySetup!$D$6</f>
        <v>6</v>
      </c>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row>
    <row r="69" spans="1:64" s="18" customFormat="1" x14ac:dyDescent="0.35">
      <c r="A69" s="129">
        <v>66</v>
      </c>
      <c r="B69" s="130">
        <f>SurveySetup!$E$3</f>
        <v>850</v>
      </c>
      <c r="C69" s="130">
        <f>SurveySetup!$D$4</f>
        <v>125</v>
      </c>
      <c r="D69" s="130">
        <f>SurveySetup!$C$5</f>
        <v>3</v>
      </c>
      <c r="E69" s="130">
        <f>SurveySetup!$E$6</f>
        <v>10</v>
      </c>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row>
    <row r="70" spans="1:64" s="18" customFormat="1" x14ac:dyDescent="0.35">
      <c r="A70" s="131">
        <v>67</v>
      </c>
      <c r="B70" s="86">
        <f>SurveySetup!$E$3</f>
        <v>850</v>
      </c>
      <c r="C70" s="86">
        <f>SurveySetup!$D$4</f>
        <v>125</v>
      </c>
      <c r="D70" s="86">
        <f>SurveySetup!$D$5</f>
        <v>6</v>
      </c>
      <c r="E70" s="86">
        <f>SurveySetup!$C$6</f>
        <v>2</v>
      </c>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row>
    <row r="71" spans="1:64" s="18" customFormat="1" x14ac:dyDescent="0.35">
      <c r="A71" s="129">
        <v>68</v>
      </c>
      <c r="B71" s="130">
        <f>SurveySetup!$E$3</f>
        <v>850</v>
      </c>
      <c r="C71" s="130">
        <f>SurveySetup!$D$4</f>
        <v>125</v>
      </c>
      <c r="D71" s="130">
        <f>SurveySetup!$D$5</f>
        <v>6</v>
      </c>
      <c r="E71" s="130">
        <f>SurveySetup!$D$6</f>
        <v>6</v>
      </c>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row>
    <row r="72" spans="1:64" s="18" customFormat="1" x14ac:dyDescent="0.35">
      <c r="A72" s="131">
        <v>69</v>
      </c>
      <c r="B72" s="86">
        <f>SurveySetup!$E$3</f>
        <v>850</v>
      </c>
      <c r="C72" s="86">
        <f>SurveySetup!$D$4</f>
        <v>125</v>
      </c>
      <c r="D72" s="86">
        <f>SurveySetup!$D$5</f>
        <v>6</v>
      </c>
      <c r="E72" s="86">
        <f>SurveySetup!$E$6</f>
        <v>10</v>
      </c>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row>
    <row r="73" spans="1:64" s="18" customFormat="1" x14ac:dyDescent="0.35">
      <c r="A73" s="129">
        <v>70</v>
      </c>
      <c r="B73" s="130">
        <f>SurveySetup!$E$3</f>
        <v>850</v>
      </c>
      <c r="C73" s="130">
        <f>SurveySetup!$D$4</f>
        <v>125</v>
      </c>
      <c r="D73" s="130">
        <f>SurveySetup!$E$5</f>
        <v>9</v>
      </c>
      <c r="E73" s="130">
        <f>SurveySetup!$C$6</f>
        <v>2</v>
      </c>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row>
    <row r="74" spans="1:64" s="18" customFormat="1" x14ac:dyDescent="0.35">
      <c r="A74" s="131">
        <v>71</v>
      </c>
      <c r="B74" s="86">
        <f>SurveySetup!$E$3</f>
        <v>850</v>
      </c>
      <c r="C74" s="86">
        <f>SurveySetup!$D$4</f>
        <v>125</v>
      </c>
      <c r="D74" s="86">
        <f>SurveySetup!$E$5</f>
        <v>9</v>
      </c>
      <c r="E74" s="86">
        <f>SurveySetup!$D$6</f>
        <v>6</v>
      </c>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row>
    <row r="75" spans="1:64" s="18" customFormat="1" x14ac:dyDescent="0.35">
      <c r="A75" s="129">
        <v>72</v>
      </c>
      <c r="B75" s="130">
        <f>SurveySetup!$E$3</f>
        <v>850</v>
      </c>
      <c r="C75" s="130">
        <f>SurveySetup!$D$4</f>
        <v>125</v>
      </c>
      <c r="D75" s="130">
        <f>SurveySetup!$E$5</f>
        <v>9</v>
      </c>
      <c r="E75" s="130">
        <f>SurveySetup!$E$6</f>
        <v>10</v>
      </c>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row>
    <row r="76" spans="1:64" s="18" customFormat="1" x14ac:dyDescent="0.35">
      <c r="A76" s="131">
        <v>73</v>
      </c>
      <c r="B76" s="86">
        <f>SurveySetup!$E$3</f>
        <v>850</v>
      </c>
      <c r="C76" s="86">
        <f>SurveySetup!$E$4</f>
        <v>225</v>
      </c>
      <c r="D76" s="86">
        <f>SurveySetup!$C$5</f>
        <v>3</v>
      </c>
      <c r="E76" s="86">
        <f>SurveySetup!$C$6</f>
        <v>2</v>
      </c>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row>
    <row r="77" spans="1:64" s="18" customFormat="1" x14ac:dyDescent="0.35">
      <c r="A77" s="129">
        <v>74</v>
      </c>
      <c r="B77" s="130">
        <f>SurveySetup!$E$3</f>
        <v>850</v>
      </c>
      <c r="C77" s="130">
        <f>SurveySetup!$E$4</f>
        <v>225</v>
      </c>
      <c r="D77" s="130">
        <f>SurveySetup!$C$5</f>
        <v>3</v>
      </c>
      <c r="E77" s="130">
        <f>SurveySetup!$D$6</f>
        <v>6</v>
      </c>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row>
    <row r="78" spans="1:64" s="18" customFormat="1" x14ac:dyDescent="0.35">
      <c r="A78" s="131">
        <v>75</v>
      </c>
      <c r="B78" s="86">
        <f>SurveySetup!$E$3</f>
        <v>850</v>
      </c>
      <c r="C78" s="86">
        <f>SurveySetup!$E$4</f>
        <v>225</v>
      </c>
      <c r="D78" s="86">
        <f>SurveySetup!$C$5</f>
        <v>3</v>
      </c>
      <c r="E78" s="86">
        <f>SurveySetup!$E$6</f>
        <v>10</v>
      </c>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row>
    <row r="79" spans="1:64" s="18" customFormat="1" x14ac:dyDescent="0.35">
      <c r="A79" s="129">
        <v>76</v>
      </c>
      <c r="B79" s="130">
        <f>SurveySetup!$E$3</f>
        <v>850</v>
      </c>
      <c r="C79" s="130">
        <f>SurveySetup!$E$4</f>
        <v>225</v>
      </c>
      <c r="D79" s="130">
        <f>SurveySetup!$D$5</f>
        <v>6</v>
      </c>
      <c r="E79" s="130">
        <f>SurveySetup!$C$6</f>
        <v>2</v>
      </c>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row>
    <row r="80" spans="1:64" s="18" customFormat="1" x14ac:dyDescent="0.35">
      <c r="A80" s="131">
        <v>77</v>
      </c>
      <c r="B80" s="86">
        <f>SurveySetup!$E$3</f>
        <v>850</v>
      </c>
      <c r="C80" s="86">
        <f>SurveySetup!$E$4</f>
        <v>225</v>
      </c>
      <c r="D80" s="86">
        <f>SurveySetup!$D$5</f>
        <v>6</v>
      </c>
      <c r="E80" s="86">
        <f>SurveySetup!$D$6</f>
        <v>6</v>
      </c>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row>
    <row r="81" spans="1:81" s="18" customFormat="1" x14ac:dyDescent="0.35">
      <c r="A81" s="129">
        <v>78</v>
      </c>
      <c r="B81" s="130">
        <f>SurveySetup!$E$3</f>
        <v>850</v>
      </c>
      <c r="C81" s="130">
        <f>SurveySetup!$E$4</f>
        <v>225</v>
      </c>
      <c r="D81" s="130">
        <f>SurveySetup!$D$5</f>
        <v>6</v>
      </c>
      <c r="E81" s="130">
        <f>SurveySetup!$E$6</f>
        <v>10</v>
      </c>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row>
    <row r="82" spans="1:81" s="18" customFormat="1" x14ac:dyDescent="0.35">
      <c r="A82" s="131">
        <v>79</v>
      </c>
      <c r="B82" s="86">
        <f>SurveySetup!$E$3</f>
        <v>850</v>
      </c>
      <c r="C82" s="86">
        <f>SurveySetup!$E$4</f>
        <v>225</v>
      </c>
      <c r="D82" s="86">
        <f>SurveySetup!$E$5</f>
        <v>9</v>
      </c>
      <c r="E82" s="86">
        <f>SurveySetup!$C$6</f>
        <v>2</v>
      </c>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row>
    <row r="83" spans="1:81" s="18" customFormat="1" x14ac:dyDescent="0.35">
      <c r="A83" s="129">
        <v>80</v>
      </c>
      <c r="B83" s="130">
        <f>SurveySetup!$E$3</f>
        <v>850</v>
      </c>
      <c r="C83" s="130">
        <f>SurveySetup!$E$4</f>
        <v>225</v>
      </c>
      <c r="D83" s="130">
        <f>SurveySetup!$E$5</f>
        <v>9</v>
      </c>
      <c r="E83" s="130">
        <f>SurveySetup!$D$6</f>
        <v>6</v>
      </c>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row>
    <row r="84" spans="1:81" s="18" customFormat="1" x14ac:dyDescent="0.35">
      <c r="A84" s="131">
        <v>81</v>
      </c>
      <c r="B84" s="86">
        <f>SurveySetup!$E$3</f>
        <v>850</v>
      </c>
      <c r="C84" s="86">
        <f>SurveySetup!$E$4</f>
        <v>225</v>
      </c>
      <c r="D84" s="86">
        <f>SurveySetup!$E$5</f>
        <v>9</v>
      </c>
      <c r="E84" s="86">
        <f>SurveySetup!$E$6</f>
        <v>10</v>
      </c>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row>
    <row r="85" spans="1:81" s="18" customFormat="1" x14ac:dyDescent="0.35">
      <c r="A85" s="19"/>
      <c r="B85" s="1"/>
      <c r="C85" s="1"/>
      <c r="D85" s="1"/>
      <c r="E85" s="1"/>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row>
    <row r="86" spans="1:81" x14ac:dyDescent="0.35">
      <c r="A86" s="3" t="s">
        <v>242</v>
      </c>
    </row>
    <row r="87" spans="1:81" x14ac:dyDescent="0.35">
      <c r="A87" s="50">
        <f>SurveySetup!$C$3</f>
        <v>200</v>
      </c>
      <c r="B87" s="50">
        <f>SurveySetup!$C$3</f>
        <v>200</v>
      </c>
      <c r="C87" s="50">
        <f>SurveySetup!$C$3</f>
        <v>200</v>
      </c>
      <c r="D87" s="50">
        <f>SurveySetup!$C$3</f>
        <v>200</v>
      </c>
      <c r="E87" s="50">
        <f>SurveySetup!$C$3</f>
        <v>200</v>
      </c>
      <c r="F87" s="50">
        <f>SurveySetup!$C$3</f>
        <v>200</v>
      </c>
      <c r="G87" s="50">
        <f>SurveySetup!$C$3</f>
        <v>200</v>
      </c>
      <c r="H87" s="50">
        <f>SurveySetup!$C$3</f>
        <v>200</v>
      </c>
      <c r="I87" s="50">
        <f>SurveySetup!$C$3</f>
        <v>200</v>
      </c>
      <c r="J87" s="50">
        <f>SurveySetup!$C$3</f>
        <v>200</v>
      </c>
      <c r="K87" s="50">
        <f>SurveySetup!$C$3</f>
        <v>200</v>
      </c>
      <c r="L87" s="50">
        <f>SurveySetup!$C$3</f>
        <v>200</v>
      </c>
      <c r="M87" s="50">
        <f>SurveySetup!$C$3</f>
        <v>200</v>
      </c>
      <c r="N87" s="50">
        <f>SurveySetup!$C$3</f>
        <v>200</v>
      </c>
      <c r="O87" s="50">
        <f>SurveySetup!$C$3</f>
        <v>200</v>
      </c>
      <c r="P87" s="50">
        <f>SurveySetup!$C$3</f>
        <v>200</v>
      </c>
      <c r="Q87" s="50">
        <f>SurveySetup!$C$3</f>
        <v>200</v>
      </c>
      <c r="R87" s="50">
        <f>SurveySetup!$C$3</f>
        <v>200</v>
      </c>
      <c r="S87" s="50">
        <f>SurveySetup!$C$3</f>
        <v>200</v>
      </c>
      <c r="T87" s="50">
        <f>SurveySetup!$C$3</f>
        <v>200</v>
      </c>
      <c r="U87" s="50">
        <f>SurveySetup!$C$3</f>
        <v>200</v>
      </c>
      <c r="V87" s="50">
        <f>SurveySetup!$C$3</f>
        <v>200</v>
      </c>
      <c r="W87" s="50">
        <f>SurveySetup!$C$3</f>
        <v>200</v>
      </c>
      <c r="X87" s="50">
        <f>SurveySetup!$C$3</f>
        <v>200</v>
      </c>
      <c r="Y87" s="50">
        <f>SurveySetup!$C$3</f>
        <v>200</v>
      </c>
      <c r="Z87" s="50">
        <f>SurveySetup!$C$3</f>
        <v>200</v>
      </c>
      <c r="AA87" s="50">
        <f>SurveySetup!$C$3</f>
        <v>200</v>
      </c>
      <c r="AB87" s="50">
        <f>SurveySetup!$D$3</f>
        <v>525</v>
      </c>
      <c r="AC87" s="50">
        <f>SurveySetup!$D$3</f>
        <v>525</v>
      </c>
      <c r="AD87" s="50">
        <f>SurveySetup!$D$3</f>
        <v>525</v>
      </c>
      <c r="AE87" s="50">
        <f>SurveySetup!$D$3</f>
        <v>525</v>
      </c>
      <c r="AF87" s="50">
        <f>SurveySetup!$D$3</f>
        <v>525</v>
      </c>
      <c r="AG87" s="50">
        <f>SurveySetup!$D$3</f>
        <v>525</v>
      </c>
      <c r="AH87" s="50">
        <f>SurveySetup!$D$3</f>
        <v>525</v>
      </c>
      <c r="AI87" s="50">
        <f>SurveySetup!$D$3</f>
        <v>525</v>
      </c>
      <c r="AJ87" s="50">
        <f>SurveySetup!$D$3</f>
        <v>525</v>
      </c>
      <c r="AK87" s="50">
        <f>SurveySetup!$D$3</f>
        <v>525</v>
      </c>
      <c r="AL87" s="50">
        <f>SurveySetup!$D$3</f>
        <v>525</v>
      </c>
      <c r="AM87" s="50">
        <f>SurveySetup!$D$3</f>
        <v>525</v>
      </c>
      <c r="AN87" s="50">
        <f>SurveySetup!$D$3</f>
        <v>525</v>
      </c>
      <c r="AO87" s="50">
        <f>SurveySetup!$D$3</f>
        <v>525</v>
      </c>
      <c r="AP87" s="50">
        <f>SurveySetup!$D$3</f>
        <v>525</v>
      </c>
      <c r="AQ87" s="50">
        <f>SurveySetup!$D$3</f>
        <v>525</v>
      </c>
      <c r="AR87" s="50">
        <f>SurveySetup!$D$3</f>
        <v>525</v>
      </c>
      <c r="AS87" s="50">
        <f>SurveySetup!$D$3</f>
        <v>525</v>
      </c>
      <c r="AT87" s="50">
        <f>SurveySetup!$D$3</f>
        <v>525</v>
      </c>
      <c r="AU87" s="50">
        <f>SurveySetup!$D$3</f>
        <v>525</v>
      </c>
      <c r="AV87" s="50">
        <f>SurveySetup!$D$3</f>
        <v>525</v>
      </c>
      <c r="AW87" s="50">
        <f>SurveySetup!$D$3</f>
        <v>525</v>
      </c>
      <c r="AX87" s="50">
        <f>SurveySetup!$D$3</f>
        <v>525</v>
      </c>
      <c r="AY87" s="50">
        <f>SurveySetup!$D$3</f>
        <v>525</v>
      </c>
      <c r="AZ87" s="50">
        <f>SurveySetup!$D$3</f>
        <v>525</v>
      </c>
      <c r="BA87" s="50">
        <f>SurveySetup!$D$3</f>
        <v>525</v>
      </c>
      <c r="BB87" s="50">
        <f>SurveySetup!$D$3</f>
        <v>525</v>
      </c>
      <c r="BC87" s="50">
        <f>SurveySetup!$E$3</f>
        <v>850</v>
      </c>
      <c r="BD87" s="50">
        <f>SurveySetup!$E$3</f>
        <v>850</v>
      </c>
      <c r="BE87" s="50">
        <f>SurveySetup!$E$3</f>
        <v>850</v>
      </c>
      <c r="BF87" s="50">
        <f>SurveySetup!$E$3</f>
        <v>850</v>
      </c>
      <c r="BG87" s="50">
        <f>SurveySetup!$E$3</f>
        <v>850</v>
      </c>
      <c r="BH87" s="50">
        <f>SurveySetup!$E$3</f>
        <v>850</v>
      </c>
      <c r="BI87" s="50">
        <f>SurveySetup!$E$3</f>
        <v>850</v>
      </c>
      <c r="BJ87" s="50">
        <f>SurveySetup!$E$3</f>
        <v>850</v>
      </c>
      <c r="BK87" s="50">
        <f>SurveySetup!$E$3</f>
        <v>850</v>
      </c>
      <c r="BL87" s="50">
        <f>SurveySetup!$E$3</f>
        <v>850</v>
      </c>
      <c r="BM87" s="50">
        <f>SurveySetup!$E$3</f>
        <v>850</v>
      </c>
      <c r="BN87" s="50">
        <f>SurveySetup!$E$3</f>
        <v>850</v>
      </c>
      <c r="BO87" s="50">
        <f>SurveySetup!$E$3</f>
        <v>850</v>
      </c>
      <c r="BP87" s="50">
        <f>SurveySetup!$E$3</f>
        <v>850</v>
      </c>
      <c r="BQ87" s="50">
        <f>SurveySetup!$E$3</f>
        <v>850</v>
      </c>
      <c r="BR87" s="50">
        <f>SurveySetup!$E$3</f>
        <v>850</v>
      </c>
      <c r="BS87" s="50">
        <f>SurveySetup!$E$3</f>
        <v>850</v>
      </c>
      <c r="BT87" s="50">
        <f>SurveySetup!$E$3</f>
        <v>850</v>
      </c>
      <c r="BU87" s="50">
        <f>SurveySetup!$E$3</f>
        <v>850</v>
      </c>
      <c r="BV87" s="50">
        <f>SurveySetup!$E$3</f>
        <v>850</v>
      </c>
      <c r="BW87" s="50">
        <f>SurveySetup!$E$3</f>
        <v>850</v>
      </c>
      <c r="BX87" s="50">
        <f>SurveySetup!$E$3</f>
        <v>850</v>
      </c>
      <c r="BY87" s="50">
        <f>SurveySetup!$E$3</f>
        <v>850</v>
      </c>
      <c r="BZ87" s="50">
        <f>SurveySetup!$E$3</f>
        <v>850</v>
      </c>
      <c r="CA87" s="50">
        <f>SurveySetup!$E$3</f>
        <v>850</v>
      </c>
      <c r="CB87" s="50">
        <f>SurveySetup!$E$3</f>
        <v>850</v>
      </c>
      <c r="CC87" s="50">
        <f>SurveySetup!$E$3</f>
        <v>850</v>
      </c>
    </row>
    <row r="88" spans="1:81" x14ac:dyDescent="0.35">
      <c r="A88" s="51">
        <f>SurveySetup!$C$4</f>
        <v>50</v>
      </c>
      <c r="B88" s="51">
        <f>SurveySetup!$C$4</f>
        <v>50</v>
      </c>
      <c r="C88" s="51">
        <f>SurveySetup!$C$4</f>
        <v>50</v>
      </c>
      <c r="D88" s="51">
        <f>SurveySetup!$C$4</f>
        <v>50</v>
      </c>
      <c r="E88" s="51">
        <f>SurveySetup!$C$4</f>
        <v>50</v>
      </c>
      <c r="F88" s="51">
        <f>SurveySetup!$C$4</f>
        <v>50</v>
      </c>
      <c r="G88" s="51">
        <f>SurveySetup!$C$4</f>
        <v>50</v>
      </c>
      <c r="H88" s="51">
        <f>SurveySetup!$C$4</f>
        <v>50</v>
      </c>
      <c r="I88" s="51">
        <f>SurveySetup!$C$4</f>
        <v>50</v>
      </c>
      <c r="J88" s="51">
        <f>SurveySetup!$D$4</f>
        <v>125</v>
      </c>
      <c r="K88" s="51">
        <f>SurveySetup!$D$4</f>
        <v>125</v>
      </c>
      <c r="L88" s="51">
        <f>SurveySetup!$D$4</f>
        <v>125</v>
      </c>
      <c r="M88" s="51">
        <f>SurveySetup!$D$4</f>
        <v>125</v>
      </c>
      <c r="N88" s="51">
        <f>SurveySetup!$D$4</f>
        <v>125</v>
      </c>
      <c r="O88" s="51">
        <f>SurveySetup!$D$4</f>
        <v>125</v>
      </c>
      <c r="P88" s="51">
        <f>SurveySetup!$D$4</f>
        <v>125</v>
      </c>
      <c r="Q88" s="51">
        <f>SurveySetup!$D$4</f>
        <v>125</v>
      </c>
      <c r="R88" s="51">
        <f>SurveySetup!$D$4</f>
        <v>125</v>
      </c>
      <c r="S88" s="51">
        <f>SurveySetup!$E$4</f>
        <v>225</v>
      </c>
      <c r="T88" s="51">
        <f>SurveySetup!$E$4</f>
        <v>225</v>
      </c>
      <c r="U88" s="51">
        <f>SurveySetup!$E$4</f>
        <v>225</v>
      </c>
      <c r="V88" s="51">
        <f>SurveySetup!$E$4</f>
        <v>225</v>
      </c>
      <c r="W88" s="51">
        <f>SurveySetup!$E$4</f>
        <v>225</v>
      </c>
      <c r="X88" s="51">
        <f>SurveySetup!$E$4</f>
        <v>225</v>
      </c>
      <c r="Y88" s="51">
        <f>SurveySetup!$E$4</f>
        <v>225</v>
      </c>
      <c r="Z88" s="51">
        <f>SurveySetup!$E$4</f>
        <v>225</v>
      </c>
      <c r="AA88" s="51">
        <f>SurveySetup!$E$4</f>
        <v>225</v>
      </c>
      <c r="AB88" s="51">
        <f>SurveySetup!$C$4</f>
        <v>50</v>
      </c>
      <c r="AC88" s="51">
        <f>SurveySetup!$C$4</f>
        <v>50</v>
      </c>
      <c r="AD88" s="51">
        <f>SurveySetup!$C$4</f>
        <v>50</v>
      </c>
      <c r="AE88" s="51">
        <f>SurveySetup!$C$4</f>
        <v>50</v>
      </c>
      <c r="AF88" s="51">
        <f>SurveySetup!$C$4</f>
        <v>50</v>
      </c>
      <c r="AG88" s="51">
        <f>SurveySetup!$C$4</f>
        <v>50</v>
      </c>
      <c r="AH88" s="51">
        <f>SurveySetup!$C$4</f>
        <v>50</v>
      </c>
      <c r="AI88" s="51">
        <f>SurveySetup!$C$4</f>
        <v>50</v>
      </c>
      <c r="AJ88" s="51">
        <f>SurveySetup!$C$4</f>
        <v>50</v>
      </c>
      <c r="AK88" s="51">
        <f>SurveySetup!$D$4</f>
        <v>125</v>
      </c>
      <c r="AL88" s="51">
        <f>SurveySetup!$D$4</f>
        <v>125</v>
      </c>
      <c r="AM88" s="51">
        <f>SurveySetup!$D$4</f>
        <v>125</v>
      </c>
      <c r="AN88" s="51">
        <f>SurveySetup!$D$4</f>
        <v>125</v>
      </c>
      <c r="AO88" s="51">
        <f>SurveySetup!$D$4</f>
        <v>125</v>
      </c>
      <c r="AP88" s="51">
        <f>SurveySetup!$D$4</f>
        <v>125</v>
      </c>
      <c r="AQ88" s="51">
        <f>SurveySetup!$D$4</f>
        <v>125</v>
      </c>
      <c r="AR88" s="51">
        <f>SurveySetup!$D$4</f>
        <v>125</v>
      </c>
      <c r="AS88" s="51">
        <f>SurveySetup!$D$4</f>
        <v>125</v>
      </c>
      <c r="AT88" s="51">
        <f>SurveySetup!$E$4</f>
        <v>225</v>
      </c>
      <c r="AU88" s="51">
        <f>SurveySetup!$E$4</f>
        <v>225</v>
      </c>
      <c r="AV88" s="51">
        <f>SurveySetup!$E$4</f>
        <v>225</v>
      </c>
      <c r="AW88" s="51">
        <f>SurveySetup!$E$4</f>
        <v>225</v>
      </c>
      <c r="AX88" s="51">
        <f>SurveySetup!$E$4</f>
        <v>225</v>
      </c>
      <c r="AY88" s="51">
        <f>SurveySetup!$E$4</f>
        <v>225</v>
      </c>
      <c r="AZ88" s="51">
        <f>SurveySetup!$E$4</f>
        <v>225</v>
      </c>
      <c r="BA88" s="51">
        <f>SurveySetup!$E$4</f>
        <v>225</v>
      </c>
      <c r="BB88" s="51">
        <f>SurveySetup!$E$4</f>
        <v>225</v>
      </c>
      <c r="BC88" s="51">
        <f>SurveySetup!$C$4</f>
        <v>50</v>
      </c>
      <c r="BD88" s="51">
        <f>SurveySetup!$C$4</f>
        <v>50</v>
      </c>
      <c r="BE88" s="51">
        <f>SurveySetup!$C$4</f>
        <v>50</v>
      </c>
      <c r="BF88" s="51">
        <f>SurveySetup!$C$4</f>
        <v>50</v>
      </c>
      <c r="BG88" s="51">
        <f>SurveySetup!$C$4</f>
        <v>50</v>
      </c>
      <c r="BH88" s="51">
        <f>SurveySetup!$C$4</f>
        <v>50</v>
      </c>
      <c r="BI88" s="51">
        <f>SurveySetup!$C$4</f>
        <v>50</v>
      </c>
      <c r="BJ88" s="51">
        <f>SurveySetup!$C$4</f>
        <v>50</v>
      </c>
      <c r="BK88" s="51">
        <f>SurveySetup!$C$4</f>
        <v>50</v>
      </c>
      <c r="BL88" s="51">
        <f>SurveySetup!$D$4</f>
        <v>125</v>
      </c>
      <c r="BM88" s="51">
        <f>SurveySetup!$D$4</f>
        <v>125</v>
      </c>
      <c r="BN88" s="51">
        <f>SurveySetup!$D$4</f>
        <v>125</v>
      </c>
      <c r="BO88" s="51">
        <f>SurveySetup!$D$4</f>
        <v>125</v>
      </c>
      <c r="BP88" s="51">
        <f>SurveySetup!$D$4</f>
        <v>125</v>
      </c>
      <c r="BQ88" s="51">
        <f>SurveySetup!$D$4</f>
        <v>125</v>
      </c>
      <c r="BR88" s="51">
        <f>SurveySetup!$D$4</f>
        <v>125</v>
      </c>
      <c r="BS88" s="51">
        <f>SurveySetup!$D$4</f>
        <v>125</v>
      </c>
      <c r="BT88" s="51">
        <f>SurveySetup!$D$4</f>
        <v>125</v>
      </c>
      <c r="BU88" s="51">
        <f>SurveySetup!$E$4</f>
        <v>225</v>
      </c>
      <c r="BV88" s="51">
        <f>SurveySetup!$E$4</f>
        <v>225</v>
      </c>
      <c r="BW88" s="51">
        <f>SurveySetup!$E$4</f>
        <v>225</v>
      </c>
      <c r="BX88" s="51">
        <f>SurveySetup!$E$4</f>
        <v>225</v>
      </c>
      <c r="BY88" s="51">
        <f>SurveySetup!$E$4</f>
        <v>225</v>
      </c>
      <c r="BZ88" s="51">
        <f>SurveySetup!$E$4</f>
        <v>225</v>
      </c>
      <c r="CA88" s="51">
        <f>SurveySetup!$E$4</f>
        <v>225</v>
      </c>
      <c r="CB88" s="51">
        <f>SurveySetup!$E$4</f>
        <v>225</v>
      </c>
      <c r="CC88" s="51">
        <f>SurveySetup!$E$4</f>
        <v>225</v>
      </c>
    </row>
    <row r="89" spans="1:81" x14ac:dyDescent="0.35">
      <c r="A89" s="50">
        <f>SurveySetup!$C$5</f>
        <v>3</v>
      </c>
      <c r="B89" s="50">
        <f>SurveySetup!$C$5</f>
        <v>3</v>
      </c>
      <c r="C89" s="50">
        <f>SurveySetup!$C$5</f>
        <v>3</v>
      </c>
      <c r="D89" s="50">
        <f>SurveySetup!$D$5</f>
        <v>6</v>
      </c>
      <c r="E89" s="50">
        <f>SurveySetup!$D$5</f>
        <v>6</v>
      </c>
      <c r="F89" s="50">
        <f>SurveySetup!$D$5</f>
        <v>6</v>
      </c>
      <c r="G89" s="50">
        <f>SurveySetup!$E$5</f>
        <v>9</v>
      </c>
      <c r="H89" s="50">
        <f>SurveySetup!$E$5</f>
        <v>9</v>
      </c>
      <c r="I89" s="50">
        <f>SurveySetup!$E$5</f>
        <v>9</v>
      </c>
      <c r="J89" s="50">
        <f>SurveySetup!$C$5</f>
        <v>3</v>
      </c>
      <c r="K89" s="50">
        <f>SurveySetup!$C$5</f>
        <v>3</v>
      </c>
      <c r="L89" s="50">
        <f>SurveySetup!$C$5</f>
        <v>3</v>
      </c>
      <c r="M89" s="50">
        <f>SurveySetup!$D$5</f>
        <v>6</v>
      </c>
      <c r="N89" s="50">
        <f>SurveySetup!$D$5</f>
        <v>6</v>
      </c>
      <c r="O89" s="50">
        <f>SurveySetup!$D$5</f>
        <v>6</v>
      </c>
      <c r="P89" s="50">
        <f>SurveySetup!$E$5</f>
        <v>9</v>
      </c>
      <c r="Q89" s="50">
        <f>SurveySetup!$E$5</f>
        <v>9</v>
      </c>
      <c r="R89" s="50">
        <f>SurveySetup!$E$5</f>
        <v>9</v>
      </c>
      <c r="S89" s="50">
        <f>SurveySetup!$C$5</f>
        <v>3</v>
      </c>
      <c r="T89" s="50">
        <f>SurveySetup!$C$5</f>
        <v>3</v>
      </c>
      <c r="U89" s="50">
        <f>SurveySetup!$C$5</f>
        <v>3</v>
      </c>
      <c r="V89" s="50">
        <f>SurveySetup!$D$5</f>
        <v>6</v>
      </c>
      <c r="W89" s="50">
        <f>SurveySetup!$D$5</f>
        <v>6</v>
      </c>
      <c r="X89" s="50">
        <f>SurveySetup!$D$5</f>
        <v>6</v>
      </c>
      <c r="Y89" s="50">
        <f>SurveySetup!$E$5</f>
        <v>9</v>
      </c>
      <c r="Z89" s="50">
        <f>SurveySetup!$E$5</f>
        <v>9</v>
      </c>
      <c r="AA89" s="50">
        <f>SurveySetup!$E$5</f>
        <v>9</v>
      </c>
      <c r="AB89" s="50">
        <f>SurveySetup!$C$5</f>
        <v>3</v>
      </c>
      <c r="AC89" s="50">
        <f>SurveySetup!$C$5</f>
        <v>3</v>
      </c>
      <c r="AD89" s="50">
        <f>SurveySetup!$C$5</f>
        <v>3</v>
      </c>
      <c r="AE89" s="50">
        <f>SurveySetup!$D$5</f>
        <v>6</v>
      </c>
      <c r="AF89" s="50">
        <f>SurveySetup!$D$5</f>
        <v>6</v>
      </c>
      <c r="AG89" s="50">
        <f>SurveySetup!$D$5</f>
        <v>6</v>
      </c>
      <c r="AH89" s="50">
        <f>SurveySetup!$E$5</f>
        <v>9</v>
      </c>
      <c r="AI89" s="50">
        <f>SurveySetup!$E$5</f>
        <v>9</v>
      </c>
      <c r="AJ89" s="50">
        <f>SurveySetup!$E$5</f>
        <v>9</v>
      </c>
      <c r="AK89" s="50">
        <f>SurveySetup!$C$5</f>
        <v>3</v>
      </c>
      <c r="AL89" s="50">
        <f>SurveySetup!$C$5</f>
        <v>3</v>
      </c>
      <c r="AM89" s="50">
        <f>SurveySetup!$C$5</f>
        <v>3</v>
      </c>
      <c r="AN89" s="50">
        <f>SurveySetup!$D$5</f>
        <v>6</v>
      </c>
      <c r="AO89" s="50">
        <f>SurveySetup!$D$5</f>
        <v>6</v>
      </c>
      <c r="AP89" s="50">
        <f>SurveySetup!$D$5</f>
        <v>6</v>
      </c>
      <c r="AQ89" s="50">
        <f>SurveySetup!$E$5</f>
        <v>9</v>
      </c>
      <c r="AR89" s="50">
        <f>SurveySetup!$E$5</f>
        <v>9</v>
      </c>
      <c r="AS89" s="50">
        <f>SurveySetup!$E$5</f>
        <v>9</v>
      </c>
      <c r="AT89" s="50">
        <f>SurveySetup!$C$5</f>
        <v>3</v>
      </c>
      <c r="AU89" s="50">
        <f>SurveySetup!$C$5</f>
        <v>3</v>
      </c>
      <c r="AV89" s="50">
        <f>SurveySetup!$C$5</f>
        <v>3</v>
      </c>
      <c r="AW89" s="50">
        <f>SurveySetup!$D$5</f>
        <v>6</v>
      </c>
      <c r="AX89" s="50">
        <f>SurveySetup!$D$5</f>
        <v>6</v>
      </c>
      <c r="AY89" s="50">
        <f>SurveySetup!$D$5</f>
        <v>6</v>
      </c>
      <c r="AZ89" s="50">
        <f>SurveySetup!$E$5</f>
        <v>9</v>
      </c>
      <c r="BA89" s="50">
        <f>SurveySetup!$E$5</f>
        <v>9</v>
      </c>
      <c r="BB89" s="50">
        <f>SurveySetup!$E$5</f>
        <v>9</v>
      </c>
      <c r="BC89" s="50">
        <f>SurveySetup!$C$5</f>
        <v>3</v>
      </c>
      <c r="BD89" s="50">
        <f>SurveySetup!$C$5</f>
        <v>3</v>
      </c>
      <c r="BE89" s="50">
        <f>SurveySetup!$C$5</f>
        <v>3</v>
      </c>
      <c r="BF89" s="50">
        <f>SurveySetup!$D$5</f>
        <v>6</v>
      </c>
      <c r="BG89" s="50">
        <f>SurveySetup!$D$5</f>
        <v>6</v>
      </c>
      <c r="BH89" s="50">
        <f>SurveySetup!$D$5</f>
        <v>6</v>
      </c>
      <c r="BI89" s="50">
        <f>SurveySetup!$E$5</f>
        <v>9</v>
      </c>
      <c r="BJ89" s="50">
        <f>SurveySetup!$E$5</f>
        <v>9</v>
      </c>
      <c r="BK89" s="50">
        <f>SurveySetup!$E$5</f>
        <v>9</v>
      </c>
      <c r="BL89" s="50">
        <f>SurveySetup!$C$5</f>
        <v>3</v>
      </c>
      <c r="BM89" s="50">
        <f>SurveySetup!$C$5</f>
        <v>3</v>
      </c>
      <c r="BN89" s="50">
        <f>SurveySetup!$C$5</f>
        <v>3</v>
      </c>
      <c r="BO89" s="50">
        <f>SurveySetup!$D$5</f>
        <v>6</v>
      </c>
      <c r="BP89" s="50">
        <f>SurveySetup!$D$5</f>
        <v>6</v>
      </c>
      <c r="BQ89" s="50">
        <f>SurveySetup!$D$5</f>
        <v>6</v>
      </c>
      <c r="BR89" s="50">
        <f>SurveySetup!$E$5</f>
        <v>9</v>
      </c>
      <c r="BS89" s="50">
        <f>SurveySetup!$E$5</f>
        <v>9</v>
      </c>
      <c r="BT89" s="50">
        <f>SurveySetup!$E$5</f>
        <v>9</v>
      </c>
      <c r="BU89" s="50">
        <f>SurveySetup!$C$5</f>
        <v>3</v>
      </c>
      <c r="BV89" s="50">
        <f>SurveySetup!$C$5</f>
        <v>3</v>
      </c>
      <c r="BW89" s="50">
        <f>SurveySetup!$C$5</f>
        <v>3</v>
      </c>
      <c r="BX89" s="50">
        <f>SurveySetup!$D$5</f>
        <v>6</v>
      </c>
      <c r="BY89" s="50">
        <f>SurveySetup!$D$5</f>
        <v>6</v>
      </c>
      <c r="BZ89" s="50">
        <f>SurveySetup!$D$5</f>
        <v>6</v>
      </c>
      <c r="CA89" s="50">
        <f>SurveySetup!$E$5</f>
        <v>9</v>
      </c>
      <c r="CB89" s="50">
        <f>SurveySetup!$E$5</f>
        <v>9</v>
      </c>
      <c r="CC89" s="50">
        <f>SurveySetup!$E$5</f>
        <v>9</v>
      </c>
    </row>
    <row r="90" spans="1:81" x14ac:dyDescent="0.35">
      <c r="A90" s="51">
        <f>SurveySetup!$C$6</f>
        <v>2</v>
      </c>
      <c r="B90" s="51">
        <f>SurveySetup!$D$6</f>
        <v>6</v>
      </c>
      <c r="C90" s="51">
        <f>SurveySetup!$E$6</f>
        <v>10</v>
      </c>
      <c r="D90" s="51">
        <f>SurveySetup!$C$6</f>
        <v>2</v>
      </c>
      <c r="E90" s="51">
        <f>SurveySetup!$D$6</f>
        <v>6</v>
      </c>
      <c r="F90" s="51">
        <f>SurveySetup!$E$6</f>
        <v>10</v>
      </c>
      <c r="G90" s="51">
        <f>SurveySetup!$C$6</f>
        <v>2</v>
      </c>
      <c r="H90" s="51">
        <f>SurveySetup!$D$6</f>
        <v>6</v>
      </c>
      <c r="I90" s="51">
        <f>SurveySetup!$E$6</f>
        <v>10</v>
      </c>
      <c r="J90" s="51">
        <f>SurveySetup!$C$6</f>
        <v>2</v>
      </c>
      <c r="K90" s="51">
        <f>SurveySetup!$D$6</f>
        <v>6</v>
      </c>
      <c r="L90" s="51">
        <f>SurveySetup!$E$6</f>
        <v>10</v>
      </c>
      <c r="M90" s="51">
        <f>SurveySetup!$C$6</f>
        <v>2</v>
      </c>
      <c r="N90" s="51">
        <f>SurveySetup!$D$6</f>
        <v>6</v>
      </c>
      <c r="O90" s="51">
        <f>SurveySetup!$E$6</f>
        <v>10</v>
      </c>
      <c r="P90" s="51">
        <f>SurveySetup!$C$6</f>
        <v>2</v>
      </c>
      <c r="Q90" s="51">
        <f>SurveySetup!$D$6</f>
        <v>6</v>
      </c>
      <c r="R90" s="51">
        <f>SurveySetup!$E$6</f>
        <v>10</v>
      </c>
      <c r="S90" s="51">
        <f>SurveySetup!$C$6</f>
        <v>2</v>
      </c>
      <c r="T90" s="51">
        <f>SurveySetup!$D$6</f>
        <v>6</v>
      </c>
      <c r="U90" s="51">
        <f>SurveySetup!$E$6</f>
        <v>10</v>
      </c>
      <c r="V90" s="51">
        <f>SurveySetup!$C$6</f>
        <v>2</v>
      </c>
      <c r="W90" s="51">
        <f>SurveySetup!$D$6</f>
        <v>6</v>
      </c>
      <c r="X90" s="51">
        <f>SurveySetup!$E$6</f>
        <v>10</v>
      </c>
      <c r="Y90" s="51">
        <f>SurveySetup!$C$6</f>
        <v>2</v>
      </c>
      <c r="Z90" s="51">
        <f>SurveySetup!$D$6</f>
        <v>6</v>
      </c>
      <c r="AA90" s="51">
        <f>SurveySetup!$E$6</f>
        <v>10</v>
      </c>
      <c r="AB90" s="51">
        <f>SurveySetup!$C$6</f>
        <v>2</v>
      </c>
      <c r="AC90" s="51">
        <f>SurveySetup!$D$6</f>
        <v>6</v>
      </c>
      <c r="AD90" s="51">
        <f>SurveySetup!$E$6</f>
        <v>10</v>
      </c>
      <c r="AE90" s="51">
        <f>SurveySetup!$C$6</f>
        <v>2</v>
      </c>
      <c r="AF90" s="51">
        <f>SurveySetup!$D$6</f>
        <v>6</v>
      </c>
      <c r="AG90" s="51">
        <f>SurveySetup!$E$6</f>
        <v>10</v>
      </c>
      <c r="AH90" s="51">
        <f>SurveySetup!$C$6</f>
        <v>2</v>
      </c>
      <c r="AI90" s="51">
        <f>SurveySetup!$D$6</f>
        <v>6</v>
      </c>
      <c r="AJ90" s="51">
        <f>SurveySetup!$E$6</f>
        <v>10</v>
      </c>
      <c r="AK90" s="51">
        <f>SurveySetup!$C$6</f>
        <v>2</v>
      </c>
      <c r="AL90" s="51">
        <f>SurveySetup!$D$6</f>
        <v>6</v>
      </c>
      <c r="AM90" s="51">
        <f>SurveySetup!$E$6</f>
        <v>10</v>
      </c>
      <c r="AN90" s="51">
        <f>SurveySetup!$C$6</f>
        <v>2</v>
      </c>
      <c r="AO90" s="51">
        <f>SurveySetup!$D$6</f>
        <v>6</v>
      </c>
      <c r="AP90" s="51">
        <f>SurveySetup!$E$6</f>
        <v>10</v>
      </c>
      <c r="AQ90" s="51">
        <f>SurveySetup!$C$6</f>
        <v>2</v>
      </c>
      <c r="AR90" s="51">
        <f>SurveySetup!$D$6</f>
        <v>6</v>
      </c>
      <c r="AS90" s="51">
        <f>SurveySetup!$E$6</f>
        <v>10</v>
      </c>
      <c r="AT90" s="51">
        <f>SurveySetup!$C$6</f>
        <v>2</v>
      </c>
      <c r="AU90" s="51">
        <f>SurveySetup!$D$6</f>
        <v>6</v>
      </c>
      <c r="AV90" s="51">
        <f>SurveySetup!$E$6</f>
        <v>10</v>
      </c>
      <c r="AW90" s="51">
        <f>SurveySetup!$C$6</f>
        <v>2</v>
      </c>
      <c r="AX90" s="51">
        <f>SurveySetup!$D$6</f>
        <v>6</v>
      </c>
      <c r="AY90" s="51">
        <f>SurveySetup!$E$6</f>
        <v>10</v>
      </c>
      <c r="AZ90" s="51">
        <f>SurveySetup!$C$6</f>
        <v>2</v>
      </c>
      <c r="BA90" s="51">
        <f>SurveySetup!$D$6</f>
        <v>6</v>
      </c>
      <c r="BB90" s="51">
        <f>SurveySetup!$E$6</f>
        <v>10</v>
      </c>
      <c r="BC90" s="51">
        <f>SurveySetup!$C$6</f>
        <v>2</v>
      </c>
      <c r="BD90" s="51">
        <f>SurveySetup!$D$6</f>
        <v>6</v>
      </c>
      <c r="BE90" s="51">
        <f>SurveySetup!$E$6</f>
        <v>10</v>
      </c>
      <c r="BF90" s="51">
        <f>SurveySetup!$C$6</f>
        <v>2</v>
      </c>
      <c r="BG90" s="51">
        <f>SurveySetup!$D$6</f>
        <v>6</v>
      </c>
      <c r="BH90" s="51">
        <f>SurveySetup!$E$6</f>
        <v>10</v>
      </c>
      <c r="BI90" s="51">
        <f>SurveySetup!$C$6</f>
        <v>2</v>
      </c>
      <c r="BJ90" s="51">
        <f>SurveySetup!$D$6</f>
        <v>6</v>
      </c>
      <c r="BK90" s="51">
        <f>SurveySetup!$E$6</f>
        <v>10</v>
      </c>
      <c r="BL90" s="51">
        <f>SurveySetup!$C$6</f>
        <v>2</v>
      </c>
      <c r="BM90" s="51">
        <f>SurveySetup!$D$6</f>
        <v>6</v>
      </c>
      <c r="BN90" s="51">
        <f>SurveySetup!$E$6</f>
        <v>10</v>
      </c>
      <c r="BO90" s="51">
        <f>SurveySetup!$C$6</f>
        <v>2</v>
      </c>
      <c r="BP90" s="51">
        <f>SurveySetup!$D$6</f>
        <v>6</v>
      </c>
      <c r="BQ90" s="51">
        <f>SurveySetup!$E$6</f>
        <v>10</v>
      </c>
      <c r="BR90" s="51">
        <f>SurveySetup!$C$6</f>
        <v>2</v>
      </c>
      <c r="BS90" s="51">
        <f>SurveySetup!$D$6</f>
        <v>6</v>
      </c>
      <c r="BT90" s="51">
        <f>SurveySetup!$E$6</f>
        <v>10</v>
      </c>
      <c r="BU90" s="51">
        <f>SurveySetup!$C$6</f>
        <v>2</v>
      </c>
      <c r="BV90" s="51">
        <f>SurveySetup!$D$6</f>
        <v>6</v>
      </c>
      <c r="BW90" s="51">
        <f>SurveySetup!$E$6</f>
        <v>10</v>
      </c>
      <c r="BX90" s="51">
        <f>SurveySetup!$C$6</f>
        <v>2</v>
      </c>
      <c r="BY90" s="51">
        <f>SurveySetup!$D$6</f>
        <v>6</v>
      </c>
      <c r="BZ90" s="51">
        <f>SurveySetup!$E$6</f>
        <v>10</v>
      </c>
      <c r="CA90" s="51">
        <f>SurveySetup!$C$6</f>
        <v>2</v>
      </c>
      <c r="CB90" s="51">
        <f>SurveySetup!$D$6</f>
        <v>6</v>
      </c>
      <c r="CC90" s="51">
        <f>SurveySetup!$E$6</f>
        <v>10</v>
      </c>
    </row>
  </sheetData>
  <sheetProtection sheet="1" objects="1" scenarios="1"/>
  <mergeCells count="1">
    <mergeCell ref="A1:E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9999"/>
  </sheetPr>
  <dimension ref="A1:DG918"/>
  <sheetViews>
    <sheetView topLeftCell="BX1" zoomScale="125" zoomScaleNormal="70" workbookViewId="0">
      <selection activeCell="CH3" sqref="CH3"/>
    </sheetView>
  </sheetViews>
  <sheetFormatPr defaultColWidth="8.796875" defaultRowHeight="12.75" x14ac:dyDescent="0.35"/>
  <cols>
    <col min="1" max="1" width="12.46484375" bestFit="1" customWidth="1"/>
    <col min="2" max="2" width="10.46484375" customWidth="1"/>
    <col min="3" max="3" width="12.46484375" bestFit="1" customWidth="1"/>
    <col min="4" max="4" width="11.6640625" customWidth="1"/>
    <col min="5" max="5" width="11.46484375" bestFit="1" customWidth="1"/>
    <col min="6" max="6" width="10.46484375" customWidth="1"/>
    <col min="7" max="8" width="12.46484375" bestFit="1" customWidth="1"/>
    <col min="9" max="9" width="9.46484375" bestFit="1" customWidth="1"/>
    <col min="11" max="13" width="15.46484375" customWidth="1"/>
    <col min="14" max="14" width="12.1328125" customWidth="1"/>
    <col min="15" max="15" width="12.46484375" bestFit="1" customWidth="1"/>
    <col min="16" max="16" width="12.1328125" customWidth="1"/>
    <col min="17" max="17" width="11.46484375" bestFit="1" customWidth="1"/>
    <col min="18" max="18" width="11.796875" customWidth="1"/>
    <col min="19" max="19" width="12.46484375" bestFit="1" customWidth="1"/>
    <col min="20" max="22" width="11.1328125" bestFit="1" customWidth="1"/>
    <col min="23" max="23" width="10.46484375" customWidth="1"/>
    <col min="24" max="25" width="11" customWidth="1"/>
    <col min="29" max="29" width="12" customWidth="1"/>
    <col min="30" max="30" width="12.46484375" bestFit="1" customWidth="1"/>
    <col min="31" max="31" width="11.46484375" bestFit="1" customWidth="1"/>
    <col min="83" max="83" width="10.46484375" customWidth="1"/>
  </cols>
  <sheetData>
    <row r="1" spans="1:89" ht="20.25" customHeight="1" x14ac:dyDescent="0.35">
      <c r="A1" s="229" t="s">
        <v>243</v>
      </c>
      <c r="B1" s="229"/>
      <c r="C1" s="229"/>
      <c r="D1" s="229"/>
    </row>
    <row r="2" spans="1:89" ht="13.5" thickBot="1" x14ac:dyDescent="0.45">
      <c r="A2" s="66" t="s">
        <v>244</v>
      </c>
      <c r="B2" s="67" t="s">
        <v>114</v>
      </c>
      <c r="C2" s="67" t="s">
        <v>245</v>
      </c>
      <c r="D2" s="67" t="s">
        <v>246</v>
      </c>
      <c r="E2" s="67" t="s">
        <v>247</v>
      </c>
      <c r="F2" s="67" t="s">
        <v>248</v>
      </c>
      <c r="G2" s="67" t="s">
        <v>249</v>
      </c>
      <c r="H2" s="67" t="s">
        <v>250</v>
      </c>
      <c r="I2" s="67" t="s">
        <v>251</v>
      </c>
      <c r="J2" s="67" t="s">
        <v>252</v>
      </c>
      <c r="K2" s="67" t="s">
        <v>253</v>
      </c>
      <c r="L2" s="67" t="s">
        <v>254</v>
      </c>
      <c r="M2" s="67" t="s">
        <v>255</v>
      </c>
      <c r="N2" s="67" t="s">
        <v>256</v>
      </c>
      <c r="O2" s="67" t="s">
        <v>257</v>
      </c>
      <c r="P2" s="67" t="s">
        <v>258</v>
      </c>
      <c r="Q2" s="67" t="s">
        <v>259</v>
      </c>
      <c r="R2" s="67" t="s">
        <v>260</v>
      </c>
      <c r="S2" s="67" t="s">
        <v>261</v>
      </c>
      <c r="T2" s="67" t="s">
        <v>262</v>
      </c>
      <c r="U2" s="67" t="s">
        <v>263</v>
      </c>
      <c r="V2" s="67" t="s">
        <v>264</v>
      </c>
      <c r="W2" s="67" t="s">
        <v>265</v>
      </c>
      <c r="X2" s="67" t="s">
        <v>266</v>
      </c>
      <c r="Y2" s="67" t="s">
        <v>267</v>
      </c>
      <c r="Z2" s="67" t="s">
        <v>268</v>
      </c>
      <c r="AA2" s="67" t="s">
        <v>269</v>
      </c>
      <c r="AB2" s="67" t="s">
        <v>270</v>
      </c>
      <c r="AC2" s="67" t="s">
        <v>271</v>
      </c>
      <c r="AD2" s="67" t="s">
        <v>272</v>
      </c>
      <c r="AE2" s="67" t="s">
        <v>273</v>
      </c>
      <c r="AF2" s="67" t="s">
        <v>274</v>
      </c>
      <c r="AG2" s="67" t="s">
        <v>275</v>
      </c>
      <c r="AH2" s="67" t="s">
        <v>276</v>
      </c>
      <c r="AI2" s="67" t="s">
        <v>277</v>
      </c>
      <c r="AJ2" s="67" t="s">
        <v>278</v>
      </c>
      <c r="AK2" s="67" t="s">
        <v>279</v>
      </c>
      <c r="AL2" s="67" t="s">
        <v>280</v>
      </c>
      <c r="AM2" s="67" t="s">
        <v>281</v>
      </c>
      <c r="AN2" s="67" t="s">
        <v>282</v>
      </c>
      <c r="AO2" s="67" t="s">
        <v>283</v>
      </c>
      <c r="AP2" s="67" t="s">
        <v>284</v>
      </c>
      <c r="AQ2" s="67" t="s">
        <v>285</v>
      </c>
      <c r="AR2" s="67" t="s">
        <v>286</v>
      </c>
      <c r="AS2" s="67" t="s">
        <v>287</v>
      </c>
      <c r="AT2" s="67" t="s">
        <v>288</v>
      </c>
      <c r="AU2" s="67" t="s">
        <v>289</v>
      </c>
      <c r="AV2" s="67" t="s">
        <v>290</v>
      </c>
      <c r="AW2" s="67" t="s">
        <v>291</v>
      </c>
      <c r="AX2" s="67" t="s">
        <v>292</v>
      </c>
      <c r="AY2" s="67" t="s">
        <v>293</v>
      </c>
      <c r="AZ2" s="67" t="s">
        <v>294</v>
      </c>
      <c r="BA2" s="67" t="s">
        <v>295</v>
      </c>
      <c r="BB2" s="67" t="s">
        <v>296</v>
      </c>
      <c r="BC2" s="67" t="s">
        <v>297</v>
      </c>
      <c r="BD2" s="67" t="s">
        <v>298</v>
      </c>
      <c r="BE2" s="67" t="s">
        <v>299</v>
      </c>
      <c r="BF2" s="67" t="s">
        <v>300</v>
      </c>
      <c r="BG2" s="67" t="s">
        <v>301</v>
      </c>
      <c r="BH2" s="67" t="s">
        <v>302</v>
      </c>
      <c r="BI2" s="67" t="s">
        <v>303</v>
      </c>
      <c r="BJ2" s="67" t="s">
        <v>304</v>
      </c>
      <c r="BK2" s="67" t="s">
        <v>305</v>
      </c>
      <c r="BL2" s="67" t="s">
        <v>306</v>
      </c>
      <c r="BM2" s="67" t="s">
        <v>307</v>
      </c>
      <c r="BN2" s="67" t="s">
        <v>308</v>
      </c>
      <c r="BO2" s="67" t="s">
        <v>309</v>
      </c>
      <c r="BP2" s="67" t="s">
        <v>310</v>
      </c>
      <c r="BQ2" s="67" t="s">
        <v>311</v>
      </c>
      <c r="BR2" s="67" t="s">
        <v>312</v>
      </c>
      <c r="BS2" s="67" t="s">
        <v>313</v>
      </c>
      <c r="BT2" s="67" t="s">
        <v>314</v>
      </c>
      <c r="BU2" s="67" t="s">
        <v>315</v>
      </c>
      <c r="BV2" s="67" t="s">
        <v>316</v>
      </c>
      <c r="BW2" s="67" t="s">
        <v>317</v>
      </c>
      <c r="BX2" s="67" t="s">
        <v>318</v>
      </c>
      <c r="BY2" s="67" t="s">
        <v>319</v>
      </c>
      <c r="BZ2" s="67" t="s">
        <v>320</v>
      </c>
      <c r="CA2" s="67" t="s">
        <v>321</v>
      </c>
      <c r="CB2" s="67" t="s">
        <v>322</v>
      </c>
      <c r="CC2" s="67" t="s">
        <v>323</v>
      </c>
      <c r="CD2" s="67" t="s">
        <v>324</v>
      </c>
      <c r="CE2" s="67" t="s">
        <v>325</v>
      </c>
      <c r="CH2" s="3" t="s">
        <v>326</v>
      </c>
      <c r="CI2" s="3" t="s">
        <v>327</v>
      </c>
      <c r="CJ2" s="3" t="s">
        <v>328</v>
      </c>
      <c r="CK2" s="3" t="s">
        <v>329</v>
      </c>
    </row>
    <row r="3" spans="1:89" ht="16.149999999999999" thickTop="1" x14ac:dyDescent="0.55000000000000004">
      <c r="A3" s="68" t="s">
        <v>330</v>
      </c>
      <c r="B3" s="69">
        <f>(DOE!A87-$CK3)/$CJ3</f>
        <v>-1</v>
      </c>
      <c r="C3" s="69">
        <f>(DOE!B87-$CK3)/$CJ3</f>
        <v>-1</v>
      </c>
      <c r="D3" s="69">
        <f>(DOE!C87-$CK3)/$CJ3</f>
        <v>-1</v>
      </c>
      <c r="E3" s="69">
        <f>(DOE!D87-$CK3)/$CJ3</f>
        <v>-1</v>
      </c>
      <c r="F3" s="69">
        <f>(DOE!E87-$CK3)/$CJ3</f>
        <v>-1</v>
      </c>
      <c r="G3" s="69">
        <f>(DOE!F87-$CK3)/$CJ3</f>
        <v>-1</v>
      </c>
      <c r="H3" s="69">
        <f>(DOE!G87-$CK3)/$CJ3</f>
        <v>-1</v>
      </c>
      <c r="I3" s="69">
        <f>(DOE!H87-$CK3)/$CJ3</f>
        <v>-1</v>
      </c>
      <c r="J3" s="69">
        <f>(DOE!I87-$CK3)/$CJ3</f>
        <v>-1</v>
      </c>
      <c r="K3" s="69">
        <f>(DOE!J87-$CK3)/$CJ3</f>
        <v>-1</v>
      </c>
      <c r="L3" s="69">
        <f>(DOE!K87-$CK3)/$CJ3</f>
        <v>-1</v>
      </c>
      <c r="M3" s="69">
        <f>(DOE!L87-$CK3)/$CJ3</f>
        <v>-1</v>
      </c>
      <c r="N3" s="69">
        <f>(DOE!M87-$CK3)/$CJ3</f>
        <v>-1</v>
      </c>
      <c r="O3" s="69">
        <f>(DOE!N87-$CK3)/$CJ3</f>
        <v>-1</v>
      </c>
      <c r="P3" s="69">
        <f>(DOE!O87-$CK3)/$CJ3</f>
        <v>-1</v>
      </c>
      <c r="Q3" s="69">
        <f>(DOE!P87-$CK3)/$CJ3</f>
        <v>-1</v>
      </c>
      <c r="R3" s="69">
        <f>(DOE!Q87-$CK3)/$CJ3</f>
        <v>-1</v>
      </c>
      <c r="S3" s="69">
        <f>(DOE!R87-$CK3)/$CJ3</f>
        <v>-1</v>
      </c>
      <c r="T3" s="69">
        <f>(DOE!S87-$CK3)/$CJ3</f>
        <v>-1</v>
      </c>
      <c r="U3" s="69">
        <f>(DOE!T87-$CK3)/$CJ3</f>
        <v>-1</v>
      </c>
      <c r="V3" s="69">
        <f>(DOE!U87-$CK3)/$CJ3</f>
        <v>-1</v>
      </c>
      <c r="W3" s="69">
        <f>(DOE!V87-$CK3)/$CJ3</f>
        <v>-1</v>
      </c>
      <c r="X3" s="69">
        <f>(DOE!W87-$CK3)/$CJ3</f>
        <v>-1</v>
      </c>
      <c r="Y3" s="69">
        <f>(DOE!X87-$CK3)/$CJ3</f>
        <v>-1</v>
      </c>
      <c r="Z3" s="69">
        <f>(DOE!Y87-$CK3)/$CJ3</f>
        <v>-1</v>
      </c>
      <c r="AA3" s="69">
        <f>(DOE!Z87-$CK3)/$CJ3</f>
        <v>-1</v>
      </c>
      <c r="AB3" s="69">
        <f>(DOE!AA87-$CK3)/$CJ3</f>
        <v>-1</v>
      </c>
      <c r="AC3" s="69">
        <f>(DOE!AB87-$CK3)/$CJ3</f>
        <v>0</v>
      </c>
      <c r="AD3" s="69">
        <f>(DOE!AC87-$CK3)/$CJ3</f>
        <v>0</v>
      </c>
      <c r="AE3" s="69">
        <f>(DOE!AD87-$CK3)/$CJ3</f>
        <v>0</v>
      </c>
      <c r="AF3" s="69">
        <f>(DOE!AE87-$CK3)/$CJ3</f>
        <v>0</v>
      </c>
      <c r="AG3" s="69">
        <f>(DOE!AF87-$CK3)/$CJ3</f>
        <v>0</v>
      </c>
      <c r="AH3" s="69">
        <f>(DOE!AG87-$CK3)/$CJ3</f>
        <v>0</v>
      </c>
      <c r="AI3" s="69">
        <f>(DOE!AH87-$CK3)/$CJ3</f>
        <v>0</v>
      </c>
      <c r="AJ3" s="69">
        <f>(DOE!AI87-$CK3)/$CJ3</f>
        <v>0</v>
      </c>
      <c r="AK3" s="69">
        <f>(DOE!AJ87-$CK3)/$CJ3</f>
        <v>0</v>
      </c>
      <c r="AL3" s="69">
        <f>(DOE!AK87-$CK3)/$CJ3</f>
        <v>0</v>
      </c>
      <c r="AM3" s="69">
        <f>(DOE!AL87-$CK3)/$CJ3</f>
        <v>0</v>
      </c>
      <c r="AN3" s="69">
        <f>(DOE!AM87-$CK3)/$CJ3</f>
        <v>0</v>
      </c>
      <c r="AO3" s="69">
        <f>(DOE!AN87-$CK3)/$CJ3</f>
        <v>0</v>
      </c>
      <c r="AP3" s="69">
        <f>(DOE!AO87-$CK3)/$CJ3</f>
        <v>0</v>
      </c>
      <c r="AQ3" s="69">
        <f>(DOE!AP87-$CK3)/$CJ3</f>
        <v>0</v>
      </c>
      <c r="AR3" s="69">
        <f>(DOE!AQ87-$CK3)/$CJ3</f>
        <v>0</v>
      </c>
      <c r="AS3" s="69">
        <f>(DOE!AR87-$CK3)/$CJ3</f>
        <v>0</v>
      </c>
      <c r="AT3" s="69">
        <f>(DOE!AS87-$CK3)/$CJ3</f>
        <v>0</v>
      </c>
      <c r="AU3" s="69">
        <f>(DOE!AT87-$CK3)/$CJ3</f>
        <v>0</v>
      </c>
      <c r="AV3" s="69">
        <f>(DOE!AU87-$CK3)/$CJ3</f>
        <v>0</v>
      </c>
      <c r="AW3" s="69">
        <f>(DOE!AV87-$CK3)/$CJ3</f>
        <v>0</v>
      </c>
      <c r="AX3" s="69">
        <f>(DOE!AW87-$CK3)/$CJ3</f>
        <v>0</v>
      </c>
      <c r="AY3" s="69">
        <f>(DOE!AX87-$CK3)/$CJ3</f>
        <v>0</v>
      </c>
      <c r="AZ3" s="69">
        <f>(DOE!AY87-$CK3)/$CJ3</f>
        <v>0</v>
      </c>
      <c r="BA3" s="69">
        <f>(DOE!AZ87-$CK3)/$CJ3</f>
        <v>0</v>
      </c>
      <c r="BB3" s="69">
        <f>(DOE!BA87-$CK3)/$CJ3</f>
        <v>0</v>
      </c>
      <c r="BC3" s="69">
        <f>(DOE!BB87-$CK3)/$CJ3</f>
        <v>0</v>
      </c>
      <c r="BD3" s="69">
        <f>(DOE!BC87-$CK3)/$CJ3</f>
        <v>1</v>
      </c>
      <c r="BE3" s="69">
        <f>(DOE!BD87-$CK3)/$CJ3</f>
        <v>1</v>
      </c>
      <c r="BF3" s="69">
        <f>(DOE!BE87-$CK3)/$CJ3</f>
        <v>1</v>
      </c>
      <c r="BG3" s="69">
        <f>(DOE!BF87-$CK3)/$CJ3</f>
        <v>1</v>
      </c>
      <c r="BH3" s="69">
        <f>(DOE!BG87-$CK3)/$CJ3</f>
        <v>1</v>
      </c>
      <c r="BI3" s="69">
        <f>(DOE!BH87-$CK3)/$CJ3</f>
        <v>1</v>
      </c>
      <c r="BJ3" s="69">
        <f>(DOE!BI87-$CK3)/$CJ3</f>
        <v>1</v>
      </c>
      <c r="BK3" s="69">
        <f>(DOE!BJ87-$CK3)/$CJ3</f>
        <v>1</v>
      </c>
      <c r="BL3" s="69">
        <f>(DOE!BK87-$CK3)/$CJ3</f>
        <v>1</v>
      </c>
      <c r="BM3" s="69">
        <f>(DOE!BL87-$CK3)/$CJ3</f>
        <v>1</v>
      </c>
      <c r="BN3" s="69">
        <f>(DOE!BM87-$CK3)/$CJ3</f>
        <v>1</v>
      </c>
      <c r="BO3" s="69">
        <f>(DOE!BN87-$CK3)/$CJ3</f>
        <v>1</v>
      </c>
      <c r="BP3" s="69">
        <f>(DOE!BO87-$CK3)/$CJ3</f>
        <v>1</v>
      </c>
      <c r="BQ3" s="69">
        <f>(DOE!BP87-$CK3)/$CJ3</f>
        <v>1</v>
      </c>
      <c r="BR3" s="69">
        <f>(DOE!BQ87-$CK3)/$CJ3</f>
        <v>1</v>
      </c>
      <c r="BS3" s="69">
        <f>(DOE!BR87-$CK3)/$CJ3</f>
        <v>1</v>
      </c>
      <c r="BT3" s="69">
        <f>(DOE!BS87-$CK3)/$CJ3</f>
        <v>1</v>
      </c>
      <c r="BU3" s="69">
        <f>(DOE!BT87-$CK3)/$CJ3</f>
        <v>1</v>
      </c>
      <c r="BV3" s="69">
        <f>(DOE!BU87-$CK3)/$CJ3</f>
        <v>1</v>
      </c>
      <c r="BW3" s="69">
        <f>(DOE!BV87-$CK3)/$CJ3</f>
        <v>1</v>
      </c>
      <c r="BX3" s="69">
        <f>(DOE!BW87-$CK3)/$CJ3</f>
        <v>1</v>
      </c>
      <c r="BY3" s="69">
        <f>(DOE!BX87-$CK3)/$CJ3</f>
        <v>1</v>
      </c>
      <c r="BZ3" s="69">
        <f>(DOE!BY87-$CK3)/$CJ3</f>
        <v>1</v>
      </c>
      <c r="CA3" s="69">
        <f>(DOE!BZ87-$CK3)/$CJ3</f>
        <v>1</v>
      </c>
      <c r="CB3" s="69">
        <f>(DOE!CA87-$CK3)/$CJ3</f>
        <v>1</v>
      </c>
      <c r="CC3" s="69">
        <f>(DOE!CB87-$CK3)/$CJ3</f>
        <v>1</v>
      </c>
      <c r="CD3" s="69">
        <f>(DOE!CC87-$CK3)/$CJ3</f>
        <v>1</v>
      </c>
      <c r="CE3" s="70">
        <f>SUMPRODUCT(MaxLikelihoodSolver!$B3:$CD3,$B$7:$CD$7)</f>
        <v>-241</v>
      </c>
      <c r="CF3" t="s">
        <v>331</v>
      </c>
      <c r="CH3">
        <f>MAX(SurveySetup!C3:E3)</f>
        <v>850</v>
      </c>
      <c r="CI3">
        <f>MIN(SurveySetup!C3:E3)</f>
        <v>200</v>
      </c>
      <c r="CJ3">
        <f>(CH3-CI3)/2</f>
        <v>325</v>
      </c>
      <c r="CK3">
        <f>CJ3+CI3</f>
        <v>525</v>
      </c>
    </row>
    <row r="4" spans="1:89" ht="15.75" x14ac:dyDescent="0.55000000000000004">
      <c r="A4" s="71" t="s">
        <v>332</v>
      </c>
      <c r="B4" s="72">
        <f>(DOE!A88-$CK4)/$CJ4</f>
        <v>-1</v>
      </c>
      <c r="C4" s="72">
        <f>(DOE!B88-$CK4)/$CJ4</f>
        <v>-1</v>
      </c>
      <c r="D4" s="72">
        <f>(DOE!C88-$CK4)/$CJ4</f>
        <v>-1</v>
      </c>
      <c r="E4" s="72">
        <f>(DOE!D88-$CK4)/$CJ4</f>
        <v>-1</v>
      </c>
      <c r="F4" s="72">
        <f>(DOE!E88-$CK4)/$CJ4</f>
        <v>-1</v>
      </c>
      <c r="G4" s="72">
        <f>(DOE!F88-$CK4)/$CJ4</f>
        <v>-1</v>
      </c>
      <c r="H4" s="72">
        <f>(DOE!G88-$CK4)/$CJ4</f>
        <v>-1</v>
      </c>
      <c r="I4" s="72">
        <f>(DOE!H88-$CK4)/$CJ4</f>
        <v>-1</v>
      </c>
      <c r="J4" s="72">
        <f>(DOE!I88-$CK4)/$CJ4</f>
        <v>-1</v>
      </c>
      <c r="K4" s="72">
        <f>(DOE!J88-$CK4)/$CJ4</f>
        <v>-0.14285714285714285</v>
      </c>
      <c r="L4" s="72">
        <f>(DOE!K88-$CK4)/$CJ4</f>
        <v>-0.14285714285714285</v>
      </c>
      <c r="M4" s="72">
        <f>(DOE!L88-$CK4)/$CJ4</f>
        <v>-0.14285714285714285</v>
      </c>
      <c r="N4" s="72">
        <f>(DOE!M88-$CK4)/$CJ4</f>
        <v>-0.14285714285714285</v>
      </c>
      <c r="O4" s="72">
        <f>(DOE!N88-$CK4)/$CJ4</f>
        <v>-0.14285714285714285</v>
      </c>
      <c r="P4" s="72">
        <f>(DOE!O88-$CK4)/$CJ4</f>
        <v>-0.14285714285714285</v>
      </c>
      <c r="Q4" s="72">
        <f>(DOE!P88-$CK4)/$CJ4</f>
        <v>-0.14285714285714285</v>
      </c>
      <c r="R4" s="72">
        <f>(DOE!Q88-$CK4)/$CJ4</f>
        <v>-0.14285714285714285</v>
      </c>
      <c r="S4" s="72">
        <f>(DOE!R88-$CK4)/$CJ4</f>
        <v>-0.14285714285714285</v>
      </c>
      <c r="T4" s="72">
        <f>(DOE!S88-$CK4)/$CJ4</f>
        <v>1</v>
      </c>
      <c r="U4" s="72">
        <f>(DOE!T88-$CK4)/$CJ4</f>
        <v>1</v>
      </c>
      <c r="V4" s="72">
        <f>(DOE!U88-$CK4)/$CJ4</f>
        <v>1</v>
      </c>
      <c r="W4" s="72">
        <f>(DOE!V88-$CK4)/$CJ4</f>
        <v>1</v>
      </c>
      <c r="X4" s="72">
        <f>(DOE!W88-$CK4)/$CJ4</f>
        <v>1</v>
      </c>
      <c r="Y4" s="72">
        <f>(DOE!X88-$CK4)/$CJ4</f>
        <v>1</v>
      </c>
      <c r="Z4" s="72">
        <f>(DOE!Y88-$CK4)/$CJ4</f>
        <v>1</v>
      </c>
      <c r="AA4" s="72">
        <f>(DOE!Z88-$CK4)/$CJ4</f>
        <v>1</v>
      </c>
      <c r="AB4" s="72">
        <f>(DOE!AA88-$CK4)/$CJ4</f>
        <v>1</v>
      </c>
      <c r="AC4" s="72">
        <f>(DOE!AB88-$CK4)/$CJ4</f>
        <v>-1</v>
      </c>
      <c r="AD4" s="72">
        <f>(DOE!AC88-$CK4)/$CJ4</f>
        <v>-1</v>
      </c>
      <c r="AE4" s="72">
        <f>(DOE!AD88-$CK4)/$CJ4</f>
        <v>-1</v>
      </c>
      <c r="AF4" s="72">
        <f>(DOE!AE88-$CK4)/$CJ4</f>
        <v>-1</v>
      </c>
      <c r="AG4" s="72">
        <f>(DOE!AF88-$CK4)/$CJ4</f>
        <v>-1</v>
      </c>
      <c r="AH4" s="72">
        <f>(DOE!AG88-$CK4)/$CJ4</f>
        <v>-1</v>
      </c>
      <c r="AI4" s="72">
        <f>(DOE!AH88-$CK4)/$CJ4</f>
        <v>-1</v>
      </c>
      <c r="AJ4" s="72">
        <f>(DOE!AI88-$CK4)/$CJ4</f>
        <v>-1</v>
      </c>
      <c r="AK4" s="72">
        <f>(DOE!AJ88-$CK4)/$CJ4</f>
        <v>-1</v>
      </c>
      <c r="AL4" s="72">
        <f>(DOE!AK88-$CK4)/$CJ4</f>
        <v>-0.14285714285714285</v>
      </c>
      <c r="AM4" s="72">
        <f>(DOE!AL88-$CK4)/$CJ4</f>
        <v>-0.14285714285714285</v>
      </c>
      <c r="AN4" s="72">
        <f>(DOE!AM88-$CK4)/$CJ4</f>
        <v>-0.14285714285714285</v>
      </c>
      <c r="AO4" s="72">
        <f>(DOE!AN88-$CK4)/$CJ4</f>
        <v>-0.14285714285714285</v>
      </c>
      <c r="AP4" s="72">
        <f>(DOE!AO88-$CK4)/$CJ4</f>
        <v>-0.14285714285714285</v>
      </c>
      <c r="AQ4" s="72">
        <f>(DOE!AP88-$CK4)/$CJ4</f>
        <v>-0.14285714285714285</v>
      </c>
      <c r="AR4" s="72">
        <f>(DOE!AQ88-$CK4)/$CJ4</f>
        <v>-0.14285714285714285</v>
      </c>
      <c r="AS4" s="72">
        <f>(DOE!AR88-$CK4)/$CJ4</f>
        <v>-0.14285714285714285</v>
      </c>
      <c r="AT4" s="72">
        <f>(DOE!AS88-$CK4)/$CJ4</f>
        <v>-0.14285714285714285</v>
      </c>
      <c r="AU4" s="72">
        <f>(DOE!AT88-$CK4)/$CJ4</f>
        <v>1</v>
      </c>
      <c r="AV4" s="72">
        <f>(DOE!AU88-$CK4)/$CJ4</f>
        <v>1</v>
      </c>
      <c r="AW4" s="72">
        <f>(DOE!AV88-$CK4)/$CJ4</f>
        <v>1</v>
      </c>
      <c r="AX4" s="72">
        <f>(DOE!AW88-$CK4)/$CJ4</f>
        <v>1</v>
      </c>
      <c r="AY4" s="72">
        <f>(DOE!AX88-$CK4)/$CJ4</f>
        <v>1</v>
      </c>
      <c r="AZ4" s="72">
        <f>(DOE!AY88-$CK4)/$CJ4</f>
        <v>1</v>
      </c>
      <c r="BA4" s="72">
        <f>(DOE!AZ88-$CK4)/$CJ4</f>
        <v>1</v>
      </c>
      <c r="BB4" s="72">
        <f>(DOE!BA88-$CK4)/$CJ4</f>
        <v>1</v>
      </c>
      <c r="BC4" s="72">
        <f>(DOE!BB88-$CK4)/$CJ4</f>
        <v>1</v>
      </c>
      <c r="BD4" s="72">
        <f>(DOE!BC88-$CK4)/$CJ4</f>
        <v>-1</v>
      </c>
      <c r="BE4" s="72">
        <f>(DOE!BD88-$CK4)/$CJ4</f>
        <v>-1</v>
      </c>
      <c r="BF4" s="72">
        <f>(DOE!BE88-$CK4)/$CJ4</f>
        <v>-1</v>
      </c>
      <c r="BG4" s="72">
        <f>(DOE!BF88-$CK4)/$CJ4</f>
        <v>-1</v>
      </c>
      <c r="BH4" s="72">
        <f>(DOE!BG88-$CK4)/$CJ4</f>
        <v>-1</v>
      </c>
      <c r="BI4" s="72">
        <f>(DOE!BH88-$CK4)/$CJ4</f>
        <v>-1</v>
      </c>
      <c r="BJ4" s="72">
        <f>(DOE!BI88-$CK4)/$CJ4</f>
        <v>-1</v>
      </c>
      <c r="BK4" s="72">
        <f>(DOE!BJ88-$CK4)/$CJ4</f>
        <v>-1</v>
      </c>
      <c r="BL4" s="72">
        <f>(DOE!BK88-$CK4)/$CJ4</f>
        <v>-1</v>
      </c>
      <c r="BM4" s="72">
        <f>(DOE!BL88-$CK4)/$CJ4</f>
        <v>-0.14285714285714285</v>
      </c>
      <c r="BN4" s="72">
        <f>(DOE!BM88-$CK4)/$CJ4</f>
        <v>-0.14285714285714285</v>
      </c>
      <c r="BO4" s="72">
        <f>(DOE!BN88-$CK4)/$CJ4</f>
        <v>-0.14285714285714285</v>
      </c>
      <c r="BP4" s="72">
        <f>(DOE!BO88-$CK4)/$CJ4</f>
        <v>-0.14285714285714285</v>
      </c>
      <c r="BQ4" s="72">
        <f>(DOE!BP88-$CK4)/$CJ4</f>
        <v>-0.14285714285714285</v>
      </c>
      <c r="BR4" s="72">
        <f>(DOE!BQ88-$CK4)/$CJ4</f>
        <v>-0.14285714285714285</v>
      </c>
      <c r="BS4" s="72">
        <f>(DOE!BR88-$CK4)/$CJ4</f>
        <v>-0.14285714285714285</v>
      </c>
      <c r="BT4" s="72">
        <f>(DOE!BS88-$CK4)/$CJ4</f>
        <v>-0.14285714285714285</v>
      </c>
      <c r="BU4" s="72">
        <f>(DOE!BT88-$CK4)/$CJ4</f>
        <v>-0.14285714285714285</v>
      </c>
      <c r="BV4" s="72">
        <f>(DOE!BU88-$CK4)/$CJ4</f>
        <v>1</v>
      </c>
      <c r="BW4" s="72">
        <f>(DOE!BV88-$CK4)/$CJ4</f>
        <v>1</v>
      </c>
      <c r="BX4" s="72">
        <f>(DOE!BW88-$CK4)/$CJ4</f>
        <v>1</v>
      </c>
      <c r="BY4" s="72">
        <f>(DOE!BX88-$CK4)/$CJ4</f>
        <v>1</v>
      </c>
      <c r="BZ4" s="72">
        <f>(DOE!BY88-$CK4)/$CJ4</f>
        <v>1</v>
      </c>
      <c r="CA4" s="72">
        <f>(DOE!BZ88-$CK4)/$CJ4</f>
        <v>1</v>
      </c>
      <c r="CB4" s="72">
        <f>(DOE!CA88-$CK4)/$CJ4</f>
        <v>1</v>
      </c>
      <c r="CC4" s="72">
        <f>(DOE!CB88-$CK4)/$CJ4</f>
        <v>1</v>
      </c>
      <c r="CD4" s="72">
        <f>(DOE!CC88-$CK4)/$CJ4</f>
        <v>1</v>
      </c>
      <c r="CE4" s="73">
        <f>SUMPRODUCT(MaxLikelihoodSolver!$B4:$CD4,$B$7:$CD$7)</f>
        <v>135.42857142857144</v>
      </c>
      <c r="CF4" t="s">
        <v>331</v>
      </c>
      <c r="CH4">
        <f>MAX(SurveySetup!C4:E4)</f>
        <v>225</v>
      </c>
      <c r="CI4">
        <f>MIN(SurveySetup!C4:E4)</f>
        <v>50</v>
      </c>
      <c r="CJ4">
        <f t="shared" ref="CJ4:CJ6" si="0">(CH4-CI4)/2</f>
        <v>87.5</v>
      </c>
      <c r="CK4">
        <f t="shared" ref="CK4:CK6" si="1">CJ4+CI4</f>
        <v>137.5</v>
      </c>
    </row>
    <row r="5" spans="1:89" ht="15.75" x14ac:dyDescent="0.55000000000000004">
      <c r="A5" s="71" t="s">
        <v>333</v>
      </c>
      <c r="B5" s="74">
        <f>(DOE!A89-$CK5)/$CJ5</f>
        <v>-1</v>
      </c>
      <c r="C5" s="74">
        <f>(DOE!B89-$CK5)/$CJ5</f>
        <v>-1</v>
      </c>
      <c r="D5" s="74">
        <f>(DOE!C89-$CK5)/$CJ5</f>
        <v>-1</v>
      </c>
      <c r="E5" s="74">
        <f>(DOE!D89-$CK5)/$CJ5</f>
        <v>0</v>
      </c>
      <c r="F5" s="74">
        <f>(DOE!E89-$CK5)/$CJ5</f>
        <v>0</v>
      </c>
      <c r="G5" s="74">
        <f>(DOE!F89-$CK5)/$CJ5</f>
        <v>0</v>
      </c>
      <c r="H5" s="74">
        <f>(DOE!G89-$CK5)/$CJ5</f>
        <v>1</v>
      </c>
      <c r="I5" s="74">
        <f>(DOE!H89-$CK5)/$CJ5</f>
        <v>1</v>
      </c>
      <c r="J5" s="74">
        <f>(DOE!I89-$CK5)/$CJ5</f>
        <v>1</v>
      </c>
      <c r="K5" s="74">
        <f>(DOE!J89-$CK5)/$CJ5</f>
        <v>-1</v>
      </c>
      <c r="L5" s="74">
        <f>(DOE!K89-$CK5)/$CJ5</f>
        <v>-1</v>
      </c>
      <c r="M5" s="74">
        <f>(DOE!L89-$CK5)/$CJ5</f>
        <v>-1</v>
      </c>
      <c r="N5" s="74">
        <f>(DOE!M89-$CK5)/$CJ5</f>
        <v>0</v>
      </c>
      <c r="O5" s="74">
        <f>(DOE!N89-$CK5)/$CJ5</f>
        <v>0</v>
      </c>
      <c r="P5" s="74">
        <f>(DOE!O89-$CK5)/$CJ5</f>
        <v>0</v>
      </c>
      <c r="Q5" s="74">
        <f>(DOE!P89-$CK5)/$CJ5</f>
        <v>1</v>
      </c>
      <c r="R5" s="74">
        <f>(DOE!Q89-$CK5)/$CJ5</f>
        <v>1</v>
      </c>
      <c r="S5" s="74">
        <f>(DOE!R89-$CK5)/$CJ5</f>
        <v>1</v>
      </c>
      <c r="T5" s="74">
        <f>(DOE!S89-$CK5)/$CJ5</f>
        <v>-1</v>
      </c>
      <c r="U5" s="74">
        <f>(DOE!T89-$CK5)/$CJ5</f>
        <v>-1</v>
      </c>
      <c r="V5" s="74">
        <f>(DOE!U89-$CK5)/$CJ5</f>
        <v>-1</v>
      </c>
      <c r="W5" s="74">
        <f>(DOE!V89-$CK5)/$CJ5</f>
        <v>0</v>
      </c>
      <c r="X5" s="74">
        <f>(DOE!W89-$CK5)/$CJ5</f>
        <v>0</v>
      </c>
      <c r="Y5" s="74">
        <f>(DOE!X89-$CK5)/$CJ5</f>
        <v>0</v>
      </c>
      <c r="Z5" s="74">
        <f>(DOE!Y89-$CK5)/$CJ5</f>
        <v>1</v>
      </c>
      <c r="AA5" s="74">
        <f>(DOE!Z89-$CK5)/$CJ5</f>
        <v>1</v>
      </c>
      <c r="AB5" s="74">
        <f>(DOE!AA89-$CK5)/$CJ5</f>
        <v>1</v>
      </c>
      <c r="AC5" s="74">
        <f>(DOE!AB89-$CK5)/$CJ5</f>
        <v>-1</v>
      </c>
      <c r="AD5" s="74">
        <f>(DOE!AC89-$CK5)/$CJ5</f>
        <v>-1</v>
      </c>
      <c r="AE5" s="74">
        <f>(DOE!AD89-$CK5)/$CJ5</f>
        <v>-1</v>
      </c>
      <c r="AF5" s="74">
        <f>(DOE!AE89-$CK5)/$CJ5</f>
        <v>0</v>
      </c>
      <c r="AG5" s="74">
        <f>(DOE!AF89-$CK5)/$CJ5</f>
        <v>0</v>
      </c>
      <c r="AH5" s="74">
        <f>(DOE!AG89-$CK5)/$CJ5</f>
        <v>0</v>
      </c>
      <c r="AI5" s="74">
        <f>(DOE!AH89-$CK5)/$CJ5</f>
        <v>1</v>
      </c>
      <c r="AJ5" s="74">
        <f>(DOE!AI89-$CK5)/$CJ5</f>
        <v>1</v>
      </c>
      <c r="AK5" s="74">
        <f>(DOE!AJ89-$CK5)/$CJ5</f>
        <v>1</v>
      </c>
      <c r="AL5" s="74">
        <f>(DOE!AK89-$CK5)/$CJ5</f>
        <v>-1</v>
      </c>
      <c r="AM5" s="74">
        <f>(DOE!AL89-$CK5)/$CJ5</f>
        <v>-1</v>
      </c>
      <c r="AN5" s="74">
        <f>(DOE!AM89-$CK5)/$CJ5</f>
        <v>-1</v>
      </c>
      <c r="AO5" s="74">
        <f>(DOE!AN89-$CK5)/$CJ5</f>
        <v>0</v>
      </c>
      <c r="AP5" s="74">
        <f>(DOE!AO89-$CK5)/$CJ5</f>
        <v>0</v>
      </c>
      <c r="AQ5" s="74">
        <f>(DOE!AP89-$CK5)/$CJ5</f>
        <v>0</v>
      </c>
      <c r="AR5" s="74">
        <f>(DOE!AQ89-$CK5)/$CJ5</f>
        <v>1</v>
      </c>
      <c r="AS5" s="74">
        <f>(DOE!AR89-$CK5)/$CJ5</f>
        <v>1</v>
      </c>
      <c r="AT5" s="74">
        <f>(DOE!AS89-$CK5)/$CJ5</f>
        <v>1</v>
      </c>
      <c r="AU5" s="74">
        <f>(DOE!AT89-$CK5)/$CJ5</f>
        <v>-1</v>
      </c>
      <c r="AV5" s="74">
        <f>(DOE!AU89-$CK5)/$CJ5</f>
        <v>-1</v>
      </c>
      <c r="AW5" s="74">
        <f>(DOE!AV89-$CK5)/$CJ5</f>
        <v>-1</v>
      </c>
      <c r="AX5" s="74">
        <f>(DOE!AW89-$CK5)/$CJ5</f>
        <v>0</v>
      </c>
      <c r="AY5" s="74">
        <f>(DOE!AX89-$CK5)/$CJ5</f>
        <v>0</v>
      </c>
      <c r="AZ5" s="74">
        <f>(DOE!AY89-$CK5)/$CJ5</f>
        <v>0</v>
      </c>
      <c r="BA5" s="74">
        <f>(DOE!AZ89-$CK5)/$CJ5</f>
        <v>1</v>
      </c>
      <c r="BB5" s="74">
        <f>(DOE!BA89-$CK5)/$CJ5</f>
        <v>1</v>
      </c>
      <c r="BC5" s="74">
        <f>(DOE!BB89-$CK5)/$CJ5</f>
        <v>1</v>
      </c>
      <c r="BD5" s="74">
        <f>(DOE!BC89-$CK5)/$CJ5</f>
        <v>-1</v>
      </c>
      <c r="BE5" s="74">
        <f>(DOE!BD89-$CK5)/$CJ5</f>
        <v>-1</v>
      </c>
      <c r="BF5" s="74">
        <f>(DOE!BE89-$CK5)/$CJ5</f>
        <v>-1</v>
      </c>
      <c r="BG5" s="74">
        <f>(DOE!BF89-$CK5)/$CJ5</f>
        <v>0</v>
      </c>
      <c r="BH5" s="74">
        <f>(DOE!BG89-$CK5)/$CJ5</f>
        <v>0</v>
      </c>
      <c r="BI5" s="74">
        <f>(DOE!BH89-$CK5)/$CJ5</f>
        <v>0</v>
      </c>
      <c r="BJ5" s="74">
        <f>(DOE!BI89-$CK5)/$CJ5</f>
        <v>1</v>
      </c>
      <c r="BK5" s="74">
        <f>(DOE!BJ89-$CK5)/$CJ5</f>
        <v>1</v>
      </c>
      <c r="BL5" s="74">
        <f>(DOE!BK89-$CK5)/$CJ5</f>
        <v>1</v>
      </c>
      <c r="BM5" s="74">
        <f>(DOE!BL89-$CK5)/$CJ5</f>
        <v>-1</v>
      </c>
      <c r="BN5" s="74">
        <f>(DOE!BM89-$CK5)/$CJ5</f>
        <v>-1</v>
      </c>
      <c r="BO5" s="74">
        <f>(DOE!BN89-$CK5)/$CJ5</f>
        <v>-1</v>
      </c>
      <c r="BP5" s="74">
        <f>(DOE!BO89-$CK5)/$CJ5</f>
        <v>0</v>
      </c>
      <c r="BQ5" s="74">
        <f>(DOE!BP89-$CK5)/$CJ5</f>
        <v>0</v>
      </c>
      <c r="BR5" s="74">
        <f>(DOE!BQ89-$CK5)/$CJ5</f>
        <v>0</v>
      </c>
      <c r="BS5" s="74">
        <f>(DOE!BR89-$CK5)/$CJ5</f>
        <v>1</v>
      </c>
      <c r="BT5" s="74">
        <f>(DOE!BS89-$CK5)/$CJ5</f>
        <v>1</v>
      </c>
      <c r="BU5" s="74">
        <f>(DOE!BT89-$CK5)/$CJ5</f>
        <v>1</v>
      </c>
      <c r="BV5" s="74">
        <f>(DOE!BU89-$CK5)/$CJ5</f>
        <v>-1</v>
      </c>
      <c r="BW5" s="74">
        <f>(DOE!BV89-$CK5)/$CJ5</f>
        <v>-1</v>
      </c>
      <c r="BX5" s="74">
        <f>(DOE!BW89-$CK5)/$CJ5</f>
        <v>-1</v>
      </c>
      <c r="BY5" s="74">
        <f>(DOE!BX89-$CK5)/$CJ5</f>
        <v>0</v>
      </c>
      <c r="BZ5" s="74">
        <f>(DOE!BY89-$CK5)/$CJ5</f>
        <v>0</v>
      </c>
      <c r="CA5" s="74">
        <f>(DOE!BZ89-$CK5)/$CJ5</f>
        <v>0</v>
      </c>
      <c r="CB5" s="74">
        <f>(DOE!CA89-$CK5)/$CJ5</f>
        <v>1</v>
      </c>
      <c r="CC5" s="74">
        <f>(DOE!CB89-$CK5)/$CJ5</f>
        <v>1</v>
      </c>
      <c r="CD5" s="74">
        <f>(DOE!CC89-$CK5)/$CJ5</f>
        <v>1</v>
      </c>
      <c r="CE5" s="73">
        <f>SUMPRODUCT(MaxLikelihoodSolver!$B5:$CD5,$B$7:$CD$7)</f>
        <v>-206</v>
      </c>
      <c r="CF5" t="s">
        <v>331</v>
      </c>
      <c r="CH5">
        <f>MAX(SurveySetup!C5:E5)</f>
        <v>9</v>
      </c>
      <c r="CI5">
        <f>MIN(SurveySetup!C5:E5)</f>
        <v>3</v>
      </c>
      <c r="CJ5">
        <f t="shared" si="0"/>
        <v>3</v>
      </c>
      <c r="CK5">
        <f t="shared" si="1"/>
        <v>6</v>
      </c>
    </row>
    <row r="6" spans="1:89" ht="15" x14ac:dyDescent="0.5">
      <c r="A6" s="71" t="s">
        <v>334</v>
      </c>
      <c r="B6" s="72">
        <f>(DOE!A90-$CK6)/$CJ6</f>
        <v>-1</v>
      </c>
      <c r="C6" s="72">
        <f>(DOE!B90-$CK6)/$CJ6</f>
        <v>0</v>
      </c>
      <c r="D6" s="72">
        <f>(DOE!C90-$CK6)/$CJ6</f>
        <v>1</v>
      </c>
      <c r="E6" s="72">
        <f>(DOE!D90-$CK6)/$CJ6</f>
        <v>-1</v>
      </c>
      <c r="F6" s="72">
        <f>(DOE!E90-$CK6)/$CJ6</f>
        <v>0</v>
      </c>
      <c r="G6" s="72">
        <f>(DOE!F90-$CK6)/$CJ6</f>
        <v>1</v>
      </c>
      <c r="H6" s="72">
        <f>(DOE!G90-$CK6)/$CJ6</f>
        <v>-1</v>
      </c>
      <c r="I6" s="72">
        <f>(DOE!H90-$CK6)/$CJ6</f>
        <v>0</v>
      </c>
      <c r="J6" s="72">
        <f>(DOE!I90-$CK6)/$CJ6</f>
        <v>1</v>
      </c>
      <c r="K6" s="72">
        <f>(DOE!J90-$CK6)/$CJ6</f>
        <v>-1</v>
      </c>
      <c r="L6" s="72">
        <f>(DOE!K90-$CK6)/$CJ6</f>
        <v>0</v>
      </c>
      <c r="M6" s="72">
        <f>(DOE!L90-$CK6)/$CJ6</f>
        <v>1</v>
      </c>
      <c r="N6" s="72">
        <f>(DOE!M90-$CK6)/$CJ6</f>
        <v>-1</v>
      </c>
      <c r="O6" s="72">
        <f>(DOE!N90-$CK6)/$CJ6</f>
        <v>0</v>
      </c>
      <c r="P6" s="72">
        <f>(DOE!O90-$CK6)/$CJ6</f>
        <v>1</v>
      </c>
      <c r="Q6" s="72">
        <f>(DOE!P90-$CK6)/$CJ6</f>
        <v>-1</v>
      </c>
      <c r="R6" s="72">
        <f>(DOE!Q90-$CK6)/$CJ6</f>
        <v>0</v>
      </c>
      <c r="S6" s="72">
        <f>(DOE!R90-$CK6)/$CJ6</f>
        <v>1</v>
      </c>
      <c r="T6" s="72">
        <f>(DOE!S90-$CK6)/$CJ6</f>
        <v>-1</v>
      </c>
      <c r="U6" s="72">
        <f>(DOE!T90-$CK6)/$CJ6</f>
        <v>0</v>
      </c>
      <c r="V6" s="72">
        <f>(DOE!U90-$CK6)/$CJ6</f>
        <v>1</v>
      </c>
      <c r="W6" s="72">
        <f>(DOE!V90-$CK6)/$CJ6</f>
        <v>-1</v>
      </c>
      <c r="X6" s="72">
        <f>(DOE!W90-$CK6)/$CJ6</f>
        <v>0</v>
      </c>
      <c r="Y6" s="72">
        <f>(DOE!X90-$CK6)/$CJ6</f>
        <v>1</v>
      </c>
      <c r="Z6" s="72">
        <f>(DOE!Y90-$CK6)/$CJ6</f>
        <v>-1</v>
      </c>
      <c r="AA6" s="72">
        <f>(DOE!Z90-$CK6)/$CJ6</f>
        <v>0</v>
      </c>
      <c r="AB6" s="72">
        <f>(DOE!AA90-$CK6)/$CJ6</f>
        <v>1</v>
      </c>
      <c r="AC6" s="72">
        <f>(DOE!AB90-$CK6)/$CJ6</f>
        <v>-1</v>
      </c>
      <c r="AD6" s="72">
        <f>(DOE!AC90-$CK6)/$CJ6</f>
        <v>0</v>
      </c>
      <c r="AE6" s="72">
        <f>(DOE!AD90-$CK6)/$CJ6</f>
        <v>1</v>
      </c>
      <c r="AF6" s="72">
        <f>(DOE!AE90-$CK6)/$CJ6</f>
        <v>-1</v>
      </c>
      <c r="AG6" s="72">
        <f>(DOE!AF90-$CK6)/$CJ6</f>
        <v>0</v>
      </c>
      <c r="AH6" s="72">
        <f>(DOE!AG90-$CK6)/$CJ6</f>
        <v>1</v>
      </c>
      <c r="AI6" s="72">
        <f>(DOE!AH90-$CK6)/$CJ6</f>
        <v>-1</v>
      </c>
      <c r="AJ6" s="72">
        <f>(DOE!AI90-$CK6)/$CJ6</f>
        <v>0</v>
      </c>
      <c r="AK6" s="72">
        <f>(DOE!AJ90-$CK6)/$CJ6</f>
        <v>1</v>
      </c>
      <c r="AL6" s="72">
        <f>(DOE!AK90-$CK6)/$CJ6</f>
        <v>-1</v>
      </c>
      <c r="AM6" s="72">
        <f>(DOE!AL90-$CK6)/$CJ6</f>
        <v>0</v>
      </c>
      <c r="AN6" s="72">
        <f>(DOE!AM90-$CK6)/$CJ6</f>
        <v>1</v>
      </c>
      <c r="AO6" s="72">
        <f>(DOE!AN90-$CK6)/$CJ6</f>
        <v>-1</v>
      </c>
      <c r="AP6" s="72">
        <f>(DOE!AO90-$CK6)/$CJ6</f>
        <v>0</v>
      </c>
      <c r="AQ6" s="72">
        <f>(DOE!AP90-$CK6)/$CJ6</f>
        <v>1</v>
      </c>
      <c r="AR6" s="72">
        <f>(DOE!AQ90-$CK6)/$CJ6</f>
        <v>-1</v>
      </c>
      <c r="AS6" s="72">
        <f>(DOE!AR90-$CK6)/$CJ6</f>
        <v>0</v>
      </c>
      <c r="AT6" s="72">
        <f>(DOE!AS90-$CK6)/$CJ6</f>
        <v>1</v>
      </c>
      <c r="AU6" s="72">
        <f>(DOE!AT90-$CK6)/$CJ6</f>
        <v>-1</v>
      </c>
      <c r="AV6" s="72">
        <f>(DOE!AU90-$CK6)/$CJ6</f>
        <v>0</v>
      </c>
      <c r="AW6" s="72">
        <f>(DOE!AV90-$CK6)/$CJ6</f>
        <v>1</v>
      </c>
      <c r="AX6" s="72">
        <f>(DOE!AW90-$CK6)/$CJ6</f>
        <v>-1</v>
      </c>
      <c r="AY6" s="72">
        <f>(DOE!AX90-$CK6)/$CJ6</f>
        <v>0</v>
      </c>
      <c r="AZ6" s="72">
        <f>(DOE!AY90-$CK6)/$CJ6</f>
        <v>1</v>
      </c>
      <c r="BA6" s="72">
        <f>(DOE!AZ90-$CK6)/$CJ6</f>
        <v>-1</v>
      </c>
      <c r="BB6" s="72">
        <f>(DOE!BA90-$CK6)/$CJ6</f>
        <v>0</v>
      </c>
      <c r="BC6" s="72">
        <f>(DOE!BB90-$CK6)/$CJ6</f>
        <v>1</v>
      </c>
      <c r="BD6" s="72">
        <f>(DOE!BC90-$CK6)/$CJ6</f>
        <v>-1</v>
      </c>
      <c r="BE6" s="72">
        <f>(DOE!BD90-$CK6)/$CJ6</f>
        <v>0</v>
      </c>
      <c r="BF6" s="72">
        <f>(DOE!BE90-$CK6)/$CJ6</f>
        <v>1</v>
      </c>
      <c r="BG6" s="72">
        <f>(DOE!BF90-$CK6)/$CJ6</f>
        <v>-1</v>
      </c>
      <c r="BH6" s="72">
        <f>(DOE!BG90-$CK6)/$CJ6</f>
        <v>0</v>
      </c>
      <c r="BI6" s="72">
        <f>(DOE!BH90-$CK6)/$CJ6</f>
        <v>1</v>
      </c>
      <c r="BJ6" s="72">
        <f>(DOE!BI90-$CK6)/$CJ6</f>
        <v>-1</v>
      </c>
      <c r="BK6" s="72">
        <f>(DOE!BJ90-$CK6)/$CJ6</f>
        <v>0</v>
      </c>
      <c r="BL6" s="72">
        <f>(DOE!BK90-$CK6)/$CJ6</f>
        <v>1</v>
      </c>
      <c r="BM6" s="72">
        <f>(DOE!BL90-$CK6)/$CJ6</f>
        <v>-1</v>
      </c>
      <c r="BN6" s="72">
        <f>(DOE!BM90-$CK6)/$CJ6</f>
        <v>0</v>
      </c>
      <c r="BO6" s="72">
        <f>(DOE!BN90-$CK6)/$CJ6</f>
        <v>1</v>
      </c>
      <c r="BP6" s="72">
        <f>(DOE!BO90-$CK6)/$CJ6</f>
        <v>-1</v>
      </c>
      <c r="BQ6" s="72">
        <f>(DOE!BP90-$CK6)/$CJ6</f>
        <v>0</v>
      </c>
      <c r="BR6" s="72">
        <f>(DOE!BQ90-$CK6)/$CJ6</f>
        <v>1</v>
      </c>
      <c r="BS6" s="72">
        <f>(DOE!BR90-$CK6)/$CJ6</f>
        <v>-1</v>
      </c>
      <c r="BT6" s="72">
        <f>(DOE!BS90-$CK6)/$CJ6</f>
        <v>0</v>
      </c>
      <c r="BU6" s="72">
        <f>(DOE!BT90-$CK6)/$CJ6</f>
        <v>1</v>
      </c>
      <c r="BV6" s="72">
        <f>(DOE!BU90-$CK6)/$CJ6</f>
        <v>-1</v>
      </c>
      <c r="BW6" s="72">
        <f>(DOE!BV90-$CK6)/$CJ6</f>
        <v>0</v>
      </c>
      <c r="BX6" s="72">
        <f>(DOE!BW90-$CK6)/$CJ6</f>
        <v>1</v>
      </c>
      <c r="BY6" s="72">
        <f>(DOE!BX90-$CK6)/$CJ6</f>
        <v>-1</v>
      </c>
      <c r="BZ6" s="72">
        <f>(DOE!BY90-$CK6)/$CJ6</f>
        <v>0</v>
      </c>
      <c r="CA6" s="72">
        <f>(DOE!BZ90-$CK6)/$CJ6</f>
        <v>1</v>
      </c>
      <c r="CB6" s="72">
        <f>(DOE!CA90-$CK6)/$CJ6</f>
        <v>-1</v>
      </c>
      <c r="CC6" s="72">
        <f>(DOE!CB90-$CK6)/$CJ6</f>
        <v>0</v>
      </c>
      <c r="CD6" s="72">
        <f>(DOE!CC90-$CK6)/$CJ6</f>
        <v>1</v>
      </c>
      <c r="CE6" s="73">
        <f>SUMPRODUCT(MaxLikelihoodSolver!$B6:$CD6,$B$7:$CD$7)</f>
        <v>-197</v>
      </c>
      <c r="CF6" t="s">
        <v>331</v>
      </c>
      <c r="CH6">
        <f>MAX(SurveySetup!C6:E6)</f>
        <v>10</v>
      </c>
      <c r="CI6">
        <f>MIN(SurveySetup!C6:E6)</f>
        <v>2</v>
      </c>
      <c r="CJ6">
        <f t="shared" si="0"/>
        <v>4</v>
      </c>
      <c r="CK6">
        <f t="shared" si="1"/>
        <v>6</v>
      </c>
    </row>
    <row r="7" spans="1:89" ht="15.75" x14ac:dyDescent="0.55000000000000004">
      <c r="A7" s="71" t="s">
        <v>335</v>
      </c>
      <c r="B7" s="74">
        <f t="array" ref="B7:CD7">TRANSPOSE(SurveyResultAggregation!$C$3:$C$83)</f>
        <v>19</v>
      </c>
      <c r="C7" s="74">
        <v>14</v>
      </c>
      <c r="D7" s="74">
        <v>15</v>
      </c>
      <c r="E7" s="74">
        <v>9</v>
      </c>
      <c r="F7" s="74">
        <v>7</v>
      </c>
      <c r="G7" s="74">
        <v>9</v>
      </c>
      <c r="H7" s="74">
        <v>13</v>
      </c>
      <c r="I7" s="74">
        <v>7</v>
      </c>
      <c r="J7" s="74">
        <v>3</v>
      </c>
      <c r="K7" s="74">
        <v>29</v>
      </c>
      <c r="L7" s="74">
        <v>20</v>
      </c>
      <c r="M7" s="74">
        <v>17</v>
      </c>
      <c r="N7" s="74">
        <v>24</v>
      </c>
      <c r="O7" s="74">
        <v>17</v>
      </c>
      <c r="P7" s="74">
        <v>8</v>
      </c>
      <c r="Q7" s="74">
        <v>10</v>
      </c>
      <c r="R7" s="74">
        <v>9</v>
      </c>
      <c r="S7" s="74">
        <v>5</v>
      </c>
      <c r="T7" s="74">
        <v>32</v>
      </c>
      <c r="U7" s="74">
        <v>14</v>
      </c>
      <c r="V7" s="74">
        <v>16</v>
      </c>
      <c r="W7" s="74">
        <v>27</v>
      </c>
      <c r="X7" s="74">
        <v>16</v>
      </c>
      <c r="Y7" s="74">
        <v>16</v>
      </c>
      <c r="Z7" s="74">
        <v>12</v>
      </c>
      <c r="AA7" s="74">
        <v>9</v>
      </c>
      <c r="AB7" s="74">
        <v>10</v>
      </c>
      <c r="AC7" s="74">
        <v>17</v>
      </c>
      <c r="AD7" s="74">
        <v>4</v>
      </c>
      <c r="AE7" s="74">
        <v>6</v>
      </c>
      <c r="AF7" s="74">
        <v>6</v>
      </c>
      <c r="AG7" s="74">
        <v>2</v>
      </c>
      <c r="AH7" s="74">
        <v>3</v>
      </c>
      <c r="AI7" s="74">
        <v>2</v>
      </c>
      <c r="AJ7" s="74">
        <v>2</v>
      </c>
      <c r="AK7" s="74">
        <v>1</v>
      </c>
      <c r="AL7" s="74">
        <v>19</v>
      </c>
      <c r="AM7" s="74">
        <v>8</v>
      </c>
      <c r="AN7" s="74">
        <v>5</v>
      </c>
      <c r="AO7" s="74">
        <v>13</v>
      </c>
      <c r="AP7" s="74">
        <v>13</v>
      </c>
      <c r="AQ7" s="74">
        <v>5</v>
      </c>
      <c r="AR7" s="74">
        <v>10</v>
      </c>
      <c r="AS7" s="74">
        <v>5</v>
      </c>
      <c r="AT7" s="74">
        <v>4</v>
      </c>
      <c r="AU7" s="74">
        <v>19</v>
      </c>
      <c r="AV7" s="74">
        <v>20</v>
      </c>
      <c r="AW7" s="74">
        <v>8</v>
      </c>
      <c r="AX7" s="74">
        <v>20</v>
      </c>
      <c r="AY7" s="74">
        <v>11</v>
      </c>
      <c r="AZ7" s="74">
        <v>12</v>
      </c>
      <c r="BA7" s="74">
        <v>17</v>
      </c>
      <c r="BB7" s="74">
        <v>9</v>
      </c>
      <c r="BC7" s="74">
        <v>6</v>
      </c>
      <c r="BD7" s="74">
        <v>15</v>
      </c>
      <c r="BE7" s="74">
        <v>3</v>
      </c>
      <c r="BF7" s="74">
        <v>1</v>
      </c>
      <c r="BG7" s="74">
        <v>5</v>
      </c>
      <c r="BH7" s="74">
        <v>1</v>
      </c>
      <c r="BI7" s="74">
        <v>4</v>
      </c>
      <c r="BJ7" s="74">
        <v>4</v>
      </c>
      <c r="BK7" s="74">
        <v>0</v>
      </c>
      <c r="BL7" s="74">
        <v>0</v>
      </c>
      <c r="BM7" s="74">
        <v>11</v>
      </c>
      <c r="BN7" s="74">
        <v>4</v>
      </c>
      <c r="BO7" s="74">
        <v>6</v>
      </c>
      <c r="BP7" s="74">
        <v>5</v>
      </c>
      <c r="BQ7" s="74">
        <v>5</v>
      </c>
      <c r="BR7" s="74">
        <v>6</v>
      </c>
      <c r="BS7" s="74">
        <v>4</v>
      </c>
      <c r="BT7" s="74">
        <v>1</v>
      </c>
      <c r="BU7" s="74">
        <v>0</v>
      </c>
      <c r="BV7" s="74">
        <v>19</v>
      </c>
      <c r="BW7" s="74">
        <v>13</v>
      </c>
      <c r="BX7" s="74">
        <v>7</v>
      </c>
      <c r="BY7" s="74">
        <v>9</v>
      </c>
      <c r="BZ7" s="74">
        <v>7</v>
      </c>
      <c r="CA7" s="74">
        <v>4</v>
      </c>
      <c r="CB7" s="74">
        <v>6</v>
      </c>
      <c r="CC7" s="74">
        <v>4</v>
      </c>
      <c r="CD7" s="74">
        <v>2</v>
      </c>
      <c r="CE7" s="73">
        <f>SUM(MaxLikelihoodSolver!$B7:$CD7)</f>
        <v>780</v>
      </c>
      <c r="CF7" t="s">
        <v>336</v>
      </c>
    </row>
    <row r="8" spans="1:89" ht="15" x14ac:dyDescent="0.5">
      <c r="A8" s="71" t="s">
        <v>337</v>
      </c>
      <c r="B8" s="75">
        <f>B7/$CE$7</f>
        <v>2.4358974358974359E-2</v>
      </c>
      <c r="C8" s="75">
        <f t="shared" ref="C8:BN8" si="2">C7/$CE$7</f>
        <v>1.7948717948717947E-2</v>
      </c>
      <c r="D8" s="75">
        <f t="shared" si="2"/>
        <v>1.9230769230769232E-2</v>
      </c>
      <c r="E8" s="75">
        <f t="shared" si="2"/>
        <v>1.1538461538461539E-2</v>
      </c>
      <c r="F8" s="75">
        <f t="shared" si="2"/>
        <v>8.9743589743589737E-3</v>
      </c>
      <c r="G8" s="75">
        <f t="shared" si="2"/>
        <v>1.1538461538461539E-2</v>
      </c>
      <c r="H8" s="75">
        <f t="shared" si="2"/>
        <v>1.6666666666666666E-2</v>
      </c>
      <c r="I8" s="75">
        <f t="shared" si="2"/>
        <v>8.9743589743589737E-3</v>
      </c>
      <c r="J8" s="75">
        <f t="shared" si="2"/>
        <v>3.8461538461538464E-3</v>
      </c>
      <c r="K8" s="75">
        <f t="shared" si="2"/>
        <v>3.7179487179487179E-2</v>
      </c>
      <c r="L8" s="75">
        <f t="shared" si="2"/>
        <v>2.564102564102564E-2</v>
      </c>
      <c r="M8" s="75">
        <f t="shared" si="2"/>
        <v>2.1794871794871794E-2</v>
      </c>
      <c r="N8" s="75">
        <f t="shared" si="2"/>
        <v>3.0769230769230771E-2</v>
      </c>
      <c r="O8" s="75">
        <f t="shared" si="2"/>
        <v>2.1794871794871794E-2</v>
      </c>
      <c r="P8" s="75">
        <f t="shared" si="2"/>
        <v>1.0256410256410256E-2</v>
      </c>
      <c r="Q8" s="75">
        <f t="shared" si="2"/>
        <v>1.282051282051282E-2</v>
      </c>
      <c r="R8" s="75">
        <f t="shared" si="2"/>
        <v>1.1538461538461539E-2</v>
      </c>
      <c r="S8" s="75">
        <f t="shared" si="2"/>
        <v>6.41025641025641E-3</v>
      </c>
      <c r="T8" s="75">
        <f t="shared" si="2"/>
        <v>4.1025641025641026E-2</v>
      </c>
      <c r="U8" s="75">
        <f t="shared" si="2"/>
        <v>1.7948717948717947E-2</v>
      </c>
      <c r="V8" s="75">
        <f t="shared" si="2"/>
        <v>2.0512820512820513E-2</v>
      </c>
      <c r="W8" s="75">
        <f t="shared" si="2"/>
        <v>3.4615384615384617E-2</v>
      </c>
      <c r="X8" s="75">
        <f t="shared" si="2"/>
        <v>2.0512820512820513E-2</v>
      </c>
      <c r="Y8" s="75">
        <f t="shared" si="2"/>
        <v>2.0512820512820513E-2</v>
      </c>
      <c r="Z8" s="75">
        <f t="shared" si="2"/>
        <v>1.5384615384615385E-2</v>
      </c>
      <c r="AA8" s="75">
        <f t="shared" si="2"/>
        <v>1.1538461538461539E-2</v>
      </c>
      <c r="AB8" s="75">
        <f t="shared" si="2"/>
        <v>1.282051282051282E-2</v>
      </c>
      <c r="AC8" s="75">
        <f t="shared" si="2"/>
        <v>2.1794871794871794E-2</v>
      </c>
      <c r="AD8" s="75">
        <f t="shared" si="2"/>
        <v>5.1282051282051282E-3</v>
      </c>
      <c r="AE8" s="75">
        <f t="shared" si="2"/>
        <v>7.6923076923076927E-3</v>
      </c>
      <c r="AF8" s="75">
        <f t="shared" si="2"/>
        <v>7.6923076923076927E-3</v>
      </c>
      <c r="AG8" s="75">
        <f t="shared" si="2"/>
        <v>2.5641025641025641E-3</v>
      </c>
      <c r="AH8" s="75">
        <f t="shared" si="2"/>
        <v>3.8461538461538464E-3</v>
      </c>
      <c r="AI8" s="75">
        <f t="shared" si="2"/>
        <v>2.5641025641025641E-3</v>
      </c>
      <c r="AJ8" s="75">
        <f t="shared" si="2"/>
        <v>2.5641025641025641E-3</v>
      </c>
      <c r="AK8" s="75">
        <f t="shared" si="2"/>
        <v>1.2820512820512821E-3</v>
      </c>
      <c r="AL8" s="75">
        <f t="shared" si="2"/>
        <v>2.4358974358974359E-2</v>
      </c>
      <c r="AM8" s="75">
        <f t="shared" si="2"/>
        <v>1.0256410256410256E-2</v>
      </c>
      <c r="AN8" s="75">
        <f t="shared" si="2"/>
        <v>6.41025641025641E-3</v>
      </c>
      <c r="AO8" s="75">
        <f t="shared" si="2"/>
        <v>1.6666666666666666E-2</v>
      </c>
      <c r="AP8" s="75">
        <f t="shared" si="2"/>
        <v>1.6666666666666666E-2</v>
      </c>
      <c r="AQ8" s="75">
        <f t="shared" si="2"/>
        <v>6.41025641025641E-3</v>
      </c>
      <c r="AR8" s="75">
        <f t="shared" si="2"/>
        <v>1.282051282051282E-2</v>
      </c>
      <c r="AS8" s="75">
        <f t="shared" si="2"/>
        <v>6.41025641025641E-3</v>
      </c>
      <c r="AT8" s="75">
        <f t="shared" si="2"/>
        <v>5.1282051282051282E-3</v>
      </c>
      <c r="AU8" s="75">
        <f t="shared" si="2"/>
        <v>2.4358974358974359E-2</v>
      </c>
      <c r="AV8" s="75">
        <f t="shared" si="2"/>
        <v>2.564102564102564E-2</v>
      </c>
      <c r="AW8" s="75">
        <f t="shared" si="2"/>
        <v>1.0256410256410256E-2</v>
      </c>
      <c r="AX8" s="75">
        <f t="shared" si="2"/>
        <v>2.564102564102564E-2</v>
      </c>
      <c r="AY8" s="75">
        <f t="shared" si="2"/>
        <v>1.4102564102564103E-2</v>
      </c>
      <c r="AZ8" s="75">
        <f t="shared" si="2"/>
        <v>1.5384615384615385E-2</v>
      </c>
      <c r="BA8" s="75">
        <f t="shared" si="2"/>
        <v>2.1794871794871794E-2</v>
      </c>
      <c r="BB8" s="75">
        <f t="shared" si="2"/>
        <v>1.1538461538461539E-2</v>
      </c>
      <c r="BC8" s="75">
        <f t="shared" si="2"/>
        <v>7.6923076923076927E-3</v>
      </c>
      <c r="BD8" s="75">
        <f t="shared" si="2"/>
        <v>1.9230769230769232E-2</v>
      </c>
      <c r="BE8" s="75">
        <f t="shared" si="2"/>
        <v>3.8461538461538464E-3</v>
      </c>
      <c r="BF8" s="75">
        <f t="shared" si="2"/>
        <v>1.2820512820512821E-3</v>
      </c>
      <c r="BG8" s="75">
        <f t="shared" si="2"/>
        <v>6.41025641025641E-3</v>
      </c>
      <c r="BH8" s="75">
        <f t="shared" si="2"/>
        <v>1.2820512820512821E-3</v>
      </c>
      <c r="BI8" s="75">
        <f t="shared" si="2"/>
        <v>5.1282051282051282E-3</v>
      </c>
      <c r="BJ8" s="75">
        <f t="shared" si="2"/>
        <v>5.1282051282051282E-3</v>
      </c>
      <c r="BK8" s="75">
        <f t="shared" si="2"/>
        <v>0</v>
      </c>
      <c r="BL8" s="75">
        <f t="shared" si="2"/>
        <v>0</v>
      </c>
      <c r="BM8" s="75">
        <f t="shared" si="2"/>
        <v>1.4102564102564103E-2</v>
      </c>
      <c r="BN8" s="75">
        <f t="shared" si="2"/>
        <v>5.1282051282051282E-3</v>
      </c>
      <c r="BO8" s="75">
        <f t="shared" ref="BO8:CD8" si="3">BO7/$CE$7</f>
        <v>7.6923076923076927E-3</v>
      </c>
      <c r="BP8" s="75">
        <f t="shared" si="3"/>
        <v>6.41025641025641E-3</v>
      </c>
      <c r="BQ8" s="75">
        <f t="shared" si="3"/>
        <v>6.41025641025641E-3</v>
      </c>
      <c r="BR8" s="75">
        <f t="shared" si="3"/>
        <v>7.6923076923076927E-3</v>
      </c>
      <c r="BS8" s="75">
        <f t="shared" si="3"/>
        <v>5.1282051282051282E-3</v>
      </c>
      <c r="BT8" s="75">
        <f t="shared" si="3"/>
        <v>1.2820512820512821E-3</v>
      </c>
      <c r="BU8" s="75">
        <f t="shared" si="3"/>
        <v>0</v>
      </c>
      <c r="BV8" s="75">
        <f t="shared" si="3"/>
        <v>2.4358974358974359E-2</v>
      </c>
      <c r="BW8" s="75">
        <f t="shared" si="3"/>
        <v>1.6666666666666666E-2</v>
      </c>
      <c r="BX8" s="75">
        <f t="shared" si="3"/>
        <v>8.9743589743589737E-3</v>
      </c>
      <c r="BY8" s="75">
        <f t="shared" si="3"/>
        <v>1.1538461538461539E-2</v>
      </c>
      <c r="BZ8" s="75">
        <f t="shared" si="3"/>
        <v>8.9743589743589737E-3</v>
      </c>
      <c r="CA8" s="75">
        <f t="shared" si="3"/>
        <v>5.1282051282051282E-3</v>
      </c>
      <c r="CB8" s="75">
        <f t="shared" si="3"/>
        <v>7.6923076923076927E-3</v>
      </c>
      <c r="CC8" s="75">
        <f t="shared" si="3"/>
        <v>5.1282051282051282E-3</v>
      </c>
      <c r="CD8" s="75">
        <f t="shared" si="3"/>
        <v>2.5641025641025641E-3</v>
      </c>
      <c r="CE8" s="64">
        <f>SUM(MaxLikelihoodSolver!$B8:$CD8)</f>
        <v>0.99999999999999933</v>
      </c>
      <c r="CF8" t="s">
        <v>336</v>
      </c>
    </row>
    <row r="10" spans="1:89" ht="15.4" thickBot="1" x14ac:dyDescent="0.45">
      <c r="A10" s="230" t="s">
        <v>338</v>
      </c>
      <c r="B10" s="230"/>
      <c r="C10" s="230"/>
      <c r="D10" s="230"/>
      <c r="K10" s="231" t="s">
        <v>339</v>
      </c>
      <c r="L10" s="231"/>
      <c r="M10" s="231"/>
      <c r="O10" s="76" t="s">
        <v>340</v>
      </c>
      <c r="P10" s="76"/>
      <c r="Q10" s="76"/>
      <c r="R10" s="76"/>
    </row>
    <row r="11" spans="1:89" ht="13.9" thickTop="1" thickBot="1" x14ac:dyDescent="0.45">
      <c r="A11" s="137" t="s">
        <v>341</v>
      </c>
      <c r="B11" s="138" t="s">
        <v>342</v>
      </c>
      <c r="C11" s="138" t="s">
        <v>343</v>
      </c>
      <c r="D11" s="138" t="s">
        <v>344</v>
      </c>
      <c r="E11" s="138" t="s">
        <v>345</v>
      </c>
      <c r="F11" s="138" t="s">
        <v>346</v>
      </c>
      <c r="G11" s="138" t="s">
        <v>347</v>
      </c>
      <c r="H11" s="138" t="s">
        <v>348</v>
      </c>
      <c r="K11" s="76" t="s">
        <v>349</v>
      </c>
      <c r="L11" s="77" t="s">
        <v>350</v>
      </c>
      <c r="M11" s="77" t="s">
        <v>351</v>
      </c>
      <c r="O11" s="78">
        <f t="shared" ref="O11:R14" si="4">B915</f>
        <v>-463.55543741900544</v>
      </c>
      <c r="P11" s="78">
        <f t="shared" si="4"/>
        <v>0.94315406654485223</v>
      </c>
      <c r="Q11" s="78">
        <f t="shared" si="4"/>
        <v>0.94315406654485789</v>
      </c>
      <c r="R11" s="78">
        <f t="shared" si="4"/>
        <v>0.94315406654490597</v>
      </c>
    </row>
    <row r="12" spans="1:89" ht="13.15" thickTop="1" x14ac:dyDescent="0.35">
      <c r="A12" s="139">
        <v>1</v>
      </c>
      <c r="B12" s="140">
        <f>INDEX(B:B,ROW($B$34)+(MaxLikelihoodSolver!$A12-1)*(94-36))</f>
        <v>0</v>
      </c>
      <c r="C12" s="140">
        <f>INDEX(B:B,ROW($B$35)+(MaxLikelihoodSolver!$A12-1)*(94-36))</f>
        <v>0</v>
      </c>
      <c r="D12" s="140">
        <f>INDEX(B:B,ROW($B$36)+(MaxLikelihoodSolver!$A12-1)*(94-36))</f>
        <v>0</v>
      </c>
      <c r="E12" s="140">
        <f>INDEX(B:B,ROW($B$37)+(MaxLikelihoodSolver!$A12-1)*(94-36))</f>
        <v>0</v>
      </c>
      <c r="F12" s="140">
        <f>INDEX(F:F,ROW($F$36)+(MaxLikelihoodSolver!$A12-1)*(94-36))</f>
        <v>-3427.6703406445044</v>
      </c>
      <c r="G12" s="140">
        <f>INDEX(H:H,ROW($H$85)+(MaxLikelihoodSolver!$A12-1)*(94-36))</f>
        <v>0.47265625</v>
      </c>
      <c r="H12" s="141">
        <f>INDEX(F:F,ROW($F$34)+(MaxLikelihoodSolver!$A12-1)*(94-36))</f>
        <v>169106.89795918367</v>
      </c>
      <c r="K12" s="78">
        <f>K897/$CJ3</f>
        <v>-1.4804314745852332E-3</v>
      </c>
      <c r="L12" s="79">
        <f>L897*$CJ3</f>
        <v>0</v>
      </c>
      <c r="M12" s="80">
        <f>SQRT(O17)/$CJ3</f>
        <v>1.4291137516815312E-4</v>
      </c>
      <c r="O12" s="81">
        <f t="shared" si="4"/>
        <v>-0.53000003265236628</v>
      </c>
      <c r="P12" s="81">
        <f t="shared" si="4"/>
        <v>-518.97242363644591</v>
      </c>
      <c r="Q12" s="81">
        <f t="shared" si="4"/>
        <v>-0.53000003265236906</v>
      </c>
      <c r="R12" s="81">
        <f t="shared" si="4"/>
        <v>-0.53000003265237916</v>
      </c>
    </row>
    <row r="13" spans="1:89" x14ac:dyDescent="0.35">
      <c r="A13" s="142">
        <v>2</v>
      </c>
      <c r="B13" s="143">
        <f>INDEX(B:B,ROW($B$34)+(MaxLikelihoodSolver!$A13-1)*(94-36))</f>
        <v>-0.47265625</v>
      </c>
      <c r="C13" s="143">
        <f>INDEX(B:B,ROW($B$35)+(MaxLikelihoodSolver!$A13-1)*(94-36))</f>
        <v>0.33845213396561946</v>
      </c>
      <c r="D13" s="143">
        <f>INDEX(B:B,ROW($B$36)+(MaxLikelihoodSolver!$A13-1)*(94-36))</f>
        <v>-0.40401322614107882</v>
      </c>
      <c r="E13" s="143">
        <f>INDEX(B:B,ROW($B$37)+(MaxLikelihoodSolver!$A13-1)*(94-36))</f>
        <v>-0.38636216286307051</v>
      </c>
      <c r="F13" s="143">
        <f>INDEX(F:F,ROW($F$36)+(MaxLikelihoodSolver!$A13-1)*(94-36))</f>
        <v>-3263.4316234161147</v>
      </c>
      <c r="G13" s="143">
        <f>INDEX(H:H,ROW($H$85)+(MaxLikelihoodSolver!$A13-1)*(94-36))</f>
        <v>1.29241943359375E-2</v>
      </c>
      <c r="H13" s="144">
        <f>INDEX(F:F,ROW($F$34)+(MaxLikelihoodSolver!$A13-1)*(94-36))</f>
        <v>47.078276009588429</v>
      </c>
      <c r="K13" s="81">
        <f>K898/$CJ4</f>
        <v>3.750089188154507E-3</v>
      </c>
      <c r="L13" s="82">
        <f>L898*$CJ4</f>
        <v>-1.9895196601282805E-11</v>
      </c>
      <c r="M13" s="42">
        <f>SQRT(P18)/$CJ4</f>
        <v>5.0167056799383606E-4</v>
      </c>
      <c r="O13" s="83">
        <f t="shared" si="4"/>
        <v>0.8061814842666325</v>
      </c>
      <c r="P13" s="83">
        <f t="shared" si="4"/>
        <v>0.80618148426651037</v>
      </c>
      <c r="Q13" s="83">
        <f t="shared" si="4"/>
        <v>-478.57266264389176</v>
      </c>
      <c r="R13" s="83">
        <f t="shared" si="4"/>
        <v>0.80618148426659864</v>
      </c>
    </row>
    <row r="14" spans="1:89" x14ac:dyDescent="0.35">
      <c r="A14" s="145">
        <v>3</v>
      </c>
      <c r="B14" s="41">
        <f>INDEX(B:B,ROW($B$34)+(MaxLikelihoodSolver!$A14-1)*(94-36))</f>
        <v>-0.47995932412180381</v>
      </c>
      <c r="C14" s="41">
        <f>INDEX(B:B,ROW($B$35)+(MaxLikelihoodSolver!$A14-1)*(94-36))</f>
        <v>0.32552793962968196</v>
      </c>
      <c r="D14" s="41">
        <f>INDEX(B:B,ROW($B$36)+(MaxLikelihoodSolver!$A14-1)*(94-36))</f>
        <v>-0.4059424775294061</v>
      </c>
      <c r="E14" s="41">
        <f>INDEX(B:B,ROW($B$37)+(MaxLikelihoodSolver!$A14-1)*(94-36))</f>
        <v>-0.38723606642458147</v>
      </c>
      <c r="F14" s="41">
        <f>INDEX(F:F,ROW($F$36)+(MaxLikelihoodSolver!$A14-1)*(94-36))</f>
        <v>-3263.3868794393816</v>
      </c>
      <c r="G14" s="41">
        <f>INDEX(H:H,ROW($H$85)+(MaxLikelihoodSolver!$A14-1)*(94-36))</f>
        <v>2.524256706237793E-4</v>
      </c>
      <c r="H14" s="65">
        <f>INDEX(F:F,ROW($F$34)+(MaxLikelihoodSolver!$A14-1)*(94-36))</f>
        <v>2.6453916709984893</v>
      </c>
      <c r="K14" s="83">
        <f>K899/$CJ5</f>
        <v>-0.13566724063937205</v>
      </c>
      <c r="L14" s="84">
        <f>L899*$CJ5</f>
        <v>0</v>
      </c>
      <c r="M14" s="85">
        <f>SQRT(Q19)/$CJ5</f>
        <v>1.5237220670139488E-2</v>
      </c>
      <c r="O14" s="81">
        <f t="shared" si="4"/>
        <v>0.7709599631093691</v>
      </c>
      <c r="P14" s="81">
        <f t="shared" si="4"/>
        <v>0.7709599631092714</v>
      </c>
      <c r="Q14" s="81">
        <f t="shared" si="4"/>
        <v>0.77095996310928594</v>
      </c>
      <c r="R14" s="81">
        <f t="shared" si="4"/>
        <v>-482.06513513720574</v>
      </c>
    </row>
    <row r="15" spans="1:89" x14ac:dyDescent="0.35">
      <c r="A15" s="142">
        <v>4</v>
      </c>
      <c r="B15" s="143">
        <f>INDEX(B:B,ROW($B$34)+(MaxLikelihoodSolver!$A15-1)*(94-36))</f>
        <v>-0.48021174979242759</v>
      </c>
      <c r="C15" s="143">
        <f>INDEX(B:B,ROW($B$35)+(MaxLikelihoodSolver!$A15-1)*(94-36))</f>
        <v>0.32561485292824177</v>
      </c>
      <c r="D15" s="143">
        <f>INDEX(B:B,ROW($B$36)+(MaxLikelihoodSolver!$A15-1)*(94-36))</f>
        <v>-0.40577136523807955</v>
      </c>
      <c r="E15" s="143">
        <f>INDEX(B:B,ROW($B$37)+(MaxLikelihoodSolver!$A15-1)*(94-36))</f>
        <v>-0.38701833399675178</v>
      </c>
      <c r="F15" s="143">
        <f>INDEX(F:F,ROW($F$36)+(MaxLikelihoodSolver!$A15-1)*(94-36))</f>
        <v>-3263.3868570536783</v>
      </c>
      <c r="G15" s="143">
        <f>INDEX(H:H,ROW($H$85)+(MaxLikelihoodSolver!$A15-1)*(94-36))</f>
        <v>2.3980438709259033E-3</v>
      </c>
      <c r="H15" s="144">
        <f>INDEX(F:F,ROW($F$34)+(MaxLikelihoodSolver!$A15-1)*(94-36))</f>
        <v>2.6194156912781574</v>
      </c>
      <c r="K15" s="81">
        <f>K900/$CJ6</f>
        <v>-9.7073823403041548E-2</v>
      </c>
      <c r="L15" s="82">
        <f>L900*$CJ6</f>
        <v>0</v>
      </c>
      <c r="M15" s="42">
        <f>SQRT(R20)/$CJ6</f>
        <v>1.1386443198128435E-2</v>
      </c>
    </row>
    <row r="16" spans="1:89" ht="13.5" thickBot="1" x14ac:dyDescent="0.45">
      <c r="A16" s="145">
        <v>5</v>
      </c>
      <c r="B16" s="41">
        <f>INDEX(B:B,ROW($B$34)+(MaxLikelihoodSolver!$A16-1)*(94-36))</f>
        <v>-0.48094017814400691</v>
      </c>
      <c r="C16" s="41">
        <f>INDEX(B:B,ROW($B$35)+(MaxLikelihoodSolver!$A16-1)*(94-36))</f>
        <v>0.32801289679916767</v>
      </c>
      <c r="D16" s="41">
        <f>INDEX(B:B,ROW($B$36)+(MaxLikelihoodSolver!$A16-1)*(94-36))</f>
        <v>-0.40751581821052113</v>
      </c>
      <c r="E16" s="41">
        <f>INDEX(B:B,ROW($B$37)+(MaxLikelihoodSolver!$A16-1)*(94-36))</f>
        <v>-0.38763842991876685</v>
      </c>
      <c r="F16" s="41">
        <f>INDEX(F:F,ROW($F$36)+(MaxLikelihoodSolver!$A16-1)*(94-36))</f>
        <v>-3263.3844369684066</v>
      </c>
      <c r="G16" s="41">
        <f>INDEX(H:H,ROW($H$85)+(MaxLikelihoodSolver!$A16-1)*(94-36))</f>
        <v>6.4634776208549738E-4</v>
      </c>
      <c r="H16" s="65">
        <f>INDEX(F:F,ROW($F$34)+(MaxLikelihoodSolver!$A16-1)*(94-36))</f>
        <v>0.17383763678993502</v>
      </c>
      <c r="O16" s="76" t="s">
        <v>352</v>
      </c>
      <c r="P16" s="76"/>
      <c r="Q16" s="76"/>
      <c r="R16" s="76"/>
    </row>
    <row r="17" spans="1:18" ht="13.15" thickTop="1" x14ac:dyDescent="0.35">
      <c r="A17" s="142">
        <v>6</v>
      </c>
      <c r="B17" s="143">
        <f>INDEX(B:B,ROW($B$34)+(MaxLikelihoodSolver!$A17-1)*(94-36))</f>
        <v>-0.48107527309921283</v>
      </c>
      <c r="C17" s="143">
        <f>INDEX(B:B,ROW($B$35)+(MaxLikelihoodSolver!$A17-1)*(94-36))</f>
        <v>0.32817780076102282</v>
      </c>
      <c r="D17" s="143">
        <f>INDEX(B:B,ROW($B$36)+(MaxLikelihoodSolver!$A17-1)*(94-36))</f>
        <v>-0.40698454029636966</v>
      </c>
      <c r="E17" s="143">
        <f>INDEX(B:B,ROW($B$37)+(MaxLikelihoodSolver!$A17-1)*(94-36))</f>
        <v>-0.38828477768085234</v>
      </c>
      <c r="F17" s="143">
        <f>INDEX(F:F,ROW($F$36)+(MaxLikelihoodSolver!$A17-1)*(94-36))</f>
        <v>-3263.3842580309579</v>
      </c>
      <c r="G17" s="143">
        <f>INDEX(H:H,ROW($H$85)+(MaxLikelihoodSolver!$A17-1)*(94-36))</f>
        <v>6.3119898641161853E-5</v>
      </c>
      <c r="H17" s="144">
        <f>INDEX(F:F,ROW($F$34)+(MaxLikelihoodSolver!$A17-1)*(94-36))</f>
        <v>1.5482023641869903E-3</v>
      </c>
      <c r="O17" s="78">
        <f t="array" ref="O17:R20">-MINVERSE(O11:R14)</f>
        <v>2.1572492092278078E-3</v>
      </c>
      <c r="P17" s="78">
        <v>3.9333570649150637E-6</v>
      </c>
      <c r="Q17" s="78">
        <v>4.2538781062447392E-6</v>
      </c>
      <c r="R17" s="78">
        <v>4.2234190656564608E-6</v>
      </c>
    </row>
    <row r="18" spans="1:18" x14ac:dyDescent="0.35">
      <c r="A18" s="145">
        <v>7</v>
      </c>
      <c r="B18" s="41">
        <f>INDEX(B:B,ROW($B$34)+(MaxLikelihoodSolver!$A18-1)*(94-36))</f>
        <v>-0.48113839299785399</v>
      </c>
      <c r="C18" s="41">
        <f>INDEX(B:B,ROW($B$35)+(MaxLikelihoodSolver!$A18-1)*(94-36))</f>
        <v>0.32813405595831519</v>
      </c>
      <c r="D18" s="41">
        <f>INDEX(B:B,ROW($B$36)+(MaxLikelihoodSolver!$A18-1)*(94-36))</f>
        <v>-0.4070010713166935</v>
      </c>
      <c r="E18" s="41">
        <f>INDEX(B:B,ROW($B$37)+(MaxLikelihoodSolver!$A18-1)*(94-36))</f>
        <v>-0.38829482710380525</v>
      </c>
      <c r="F18" s="41">
        <f>INDEX(F:F,ROW($F$36)+(MaxLikelihoodSolver!$A18-1)*(94-36))</f>
        <v>-3263.3842564300598</v>
      </c>
      <c r="G18" s="41">
        <f>INDEX(H:H,ROW($H$85)+(MaxLikelihoodSolver!$A18-1)*(94-36))</f>
        <v>1.7259347284692694E-6</v>
      </c>
      <c r="H18" s="65">
        <f>INDEX(F:F,ROW($F$34)+(MaxLikelihoodSolver!$A18-1)*(94-36))</f>
        <v>1.2968159447321099E-6</v>
      </c>
      <c r="O18" s="81">
        <v>-2.2103275029872993E-6</v>
      </c>
      <c r="P18" s="81">
        <v>1.9268741532455697E-3</v>
      </c>
      <c r="Q18" s="81">
        <v>-2.1417174004134819E-6</v>
      </c>
      <c r="R18" s="81">
        <v>-2.126382062728949E-6</v>
      </c>
    </row>
    <row r="19" spans="1:18" x14ac:dyDescent="0.35">
      <c r="A19" s="142">
        <v>8</v>
      </c>
      <c r="B19" s="143">
        <f>INDEX(B:B,ROW($B$34)+(MaxLikelihoodSolver!$A19-1)*(94-36))</f>
        <v>-0.48114011893258246</v>
      </c>
      <c r="C19" s="143">
        <f>INDEX(B:B,ROW($B$35)+(MaxLikelihoodSolver!$A19-1)*(94-36))</f>
        <v>0.3281328791709433</v>
      </c>
      <c r="D19" s="143">
        <f>INDEX(B:B,ROW($B$36)+(MaxLikelihoodSolver!$A19-1)*(94-36))</f>
        <v>-0.40700168267480402</v>
      </c>
      <c r="E19" s="143">
        <f>INDEX(B:B,ROW($B$37)+(MaxLikelihoodSolver!$A19-1)*(94-36))</f>
        <v>-0.38829526539832093</v>
      </c>
      <c r="F19" s="143">
        <f>INDEX(F:F,ROW($F$36)+(MaxLikelihoodSolver!$A19-1)*(94-36))</f>
        <v>-3263.3842564287247</v>
      </c>
      <c r="G19" s="143">
        <f>INDEX(H:H,ROW($H$85)+(MaxLikelihoodSolver!$A19-1)*(94-36))</f>
        <v>1.1461285306241242E-7</v>
      </c>
      <c r="H19" s="144">
        <f>INDEX(F:F,ROW($F$34)+(MaxLikelihoodSolver!$A19-1)*(94-36))</f>
        <v>4.6850654729816115E-9</v>
      </c>
      <c r="O19" s="83">
        <v>3.6360949787821426E-6</v>
      </c>
      <c r="P19" s="83">
        <v>3.2577600120210782E-6</v>
      </c>
      <c r="Q19" s="83">
        <v>2.0895560437547344E-3</v>
      </c>
      <c r="R19" s="83">
        <v>3.4980006948341635E-6</v>
      </c>
    </row>
    <row r="20" spans="1:18" x14ac:dyDescent="0.35">
      <c r="A20" s="145">
        <v>9</v>
      </c>
      <c r="B20" s="41">
        <f>INDEX(B:B,ROW($B$34)+(MaxLikelihoodSolver!$A20-1)*(94-36))</f>
        <v>-0.4811402335454355</v>
      </c>
      <c r="C20" s="41">
        <f>INDEX(B:B,ROW($B$35)+(MaxLikelihoodSolver!$A20-1)*(94-36))</f>
        <v>0.32813280102821168</v>
      </c>
      <c r="D20" s="41">
        <f>INDEX(B:B,ROW($B$36)+(MaxLikelihoodSolver!$A20-1)*(94-36))</f>
        <v>-0.40700172344957342</v>
      </c>
      <c r="E20" s="41">
        <f>INDEX(B:B,ROW($B$37)+(MaxLikelihoodSolver!$A20-1)*(94-36))</f>
        <v>-0.38829529471311441</v>
      </c>
      <c r="F20" s="41">
        <f>INDEX(F:F,ROW($F$36)+(MaxLikelihoodSolver!$A20-1)*(94-36))</f>
        <v>-3263.3842564287179</v>
      </c>
      <c r="G20" s="41">
        <f>INDEX(H:H,ROW($H$85)+(MaxLikelihoodSolver!$A20-1)*(94-36))</f>
        <v>4.0293581154754367E-9</v>
      </c>
      <c r="H20" s="65">
        <f>INDEX(F:F,ROW($F$34)+(MaxLikelihoodSolver!$A20-1)*(94-36))</f>
        <v>7.13648808339259E-12</v>
      </c>
      <c r="O20" s="81">
        <v>3.4523384063666972E-6</v>
      </c>
      <c r="P20" s="81">
        <v>3.0931232747922503E-6</v>
      </c>
      <c r="Q20" s="81">
        <v>3.345175421758736E-6</v>
      </c>
      <c r="R20" s="81">
        <v>2.0744174192672848E-3</v>
      </c>
    </row>
    <row r="21" spans="1:18" x14ac:dyDescent="0.35">
      <c r="A21" s="142">
        <v>10</v>
      </c>
      <c r="B21" s="143">
        <f>INDEX(B:B,ROW($B$34)+(MaxLikelihoodSolver!$A21-1)*(94-36))</f>
        <v>-0.48114022951607738</v>
      </c>
      <c r="C21" s="143">
        <f>INDEX(B:B,ROW($B$35)+(MaxLikelihoodSolver!$A21-1)*(94-36))</f>
        <v>0.32813280377542708</v>
      </c>
      <c r="D21" s="143">
        <f>INDEX(B:B,ROW($B$36)+(MaxLikelihoodSolver!$A21-1)*(94-36))</f>
        <v>-0.40700172201625046</v>
      </c>
      <c r="E21" s="143">
        <f>INDEX(B:B,ROW($B$37)+(MaxLikelihoodSolver!$A21-1)*(94-36))</f>
        <v>-0.38829529368271404</v>
      </c>
      <c r="F21" s="143">
        <f>INDEX(F:F,ROW($F$36)+(MaxLikelihoodSolver!$A21-1)*(94-36))</f>
        <v>-3263.3842564287197</v>
      </c>
      <c r="G21" s="143">
        <f>INDEX(H:H,ROW($H$85)+(MaxLikelihoodSolver!$A21-1)*(94-36))</f>
        <v>2.6757456235579072E-10</v>
      </c>
      <c r="H21" s="144">
        <f>INDEX(F:F,ROW($F$34)+(MaxLikelihoodSolver!$A21-1)*(94-36))</f>
        <v>2.9303425664307462E-14</v>
      </c>
    </row>
    <row r="22" spans="1:18" x14ac:dyDescent="0.35">
      <c r="A22" s="145">
        <v>11</v>
      </c>
      <c r="B22" s="41">
        <f>INDEX(B:B,ROW($B$34)+(MaxLikelihoodSolver!$A22-1)*(94-36))</f>
        <v>-0.4811402292485028</v>
      </c>
      <c r="C22" s="41">
        <f>INDEX(B:B,ROW($B$35)+(MaxLikelihoodSolver!$A22-1)*(94-36))</f>
        <v>0.32813280395785943</v>
      </c>
      <c r="D22" s="41">
        <f>INDEX(B:B,ROW($B$36)+(MaxLikelihoodSolver!$A22-1)*(94-36))</f>
        <v>-0.40700172192106887</v>
      </c>
      <c r="E22" s="41">
        <f>INDEX(B:B,ROW($B$37)+(MaxLikelihoodSolver!$A22-1)*(94-36))</f>
        <v>-0.38829529361428899</v>
      </c>
      <c r="F22" s="41">
        <f>INDEX(F:F,ROW($F$36)+(MaxLikelihoodSolver!$A22-1)*(94-36))</f>
        <v>-3263.3842564287202</v>
      </c>
      <c r="G22" s="41">
        <f>INDEX(H:H,ROW($H$85)+(MaxLikelihoodSolver!$A22-1)*(94-36))</f>
        <v>7.3164919394161525E-12</v>
      </c>
      <c r="H22" s="65">
        <f>INDEX(F:F,ROW($F$34)+(MaxLikelihoodSolver!$A22-1)*(94-36))</f>
        <v>2.6534094059161207E-17</v>
      </c>
    </row>
    <row r="23" spans="1:18" x14ac:dyDescent="0.35">
      <c r="A23" s="142">
        <v>12</v>
      </c>
      <c r="B23" s="143">
        <f>INDEX(B:B,ROW($B$34)+(MaxLikelihoodSolver!$A23-1)*(94-36))</f>
        <v>-0.48114022924118632</v>
      </c>
      <c r="C23" s="143">
        <f>INDEX(B:B,ROW($B$35)+(MaxLikelihoodSolver!$A23-1)*(94-36))</f>
        <v>0.32813280396284744</v>
      </c>
      <c r="D23" s="143">
        <f>INDEX(B:B,ROW($B$36)+(MaxLikelihoodSolver!$A23-1)*(94-36))</f>
        <v>-0.40700172191846634</v>
      </c>
      <c r="E23" s="143">
        <f>INDEX(B:B,ROW($B$37)+(MaxLikelihoodSolver!$A23-1)*(94-36))</f>
        <v>-0.38829529361241805</v>
      </c>
      <c r="F23" s="143">
        <f>INDEX(F:F,ROW($F$36)+(MaxLikelihoodSolver!$A23-1)*(94-36))</f>
        <v>-3263.3842564287183</v>
      </c>
      <c r="G23" s="143">
        <f>INDEX(H:H,ROW($H$85)+(MaxLikelihoodSolver!$A23-1)*(94-36))</f>
        <v>1.0003016323420521E-12</v>
      </c>
      <c r="H23" s="144">
        <f>INDEX(F:F,ROW($F$34)+(MaxLikelihoodSolver!$A23-1)*(94-36))</f>
        <v>3.7369571733623733E-19</v>
      </c>
    </row>
    <row r="24" spans="1:18" x14ac:dyDescent="0.35">
      <c r="A24" s="145">
        <v>13</v>
      </c>
      <c r="B24" s="41">
        <f>INDEX(B:B,ROW($B$34)+(MaxLikelihoodSolver!$A24-1)*(94-36))</f>
        <v>-0.48114022924018601</v>
      </c>
      <c r="C24" s="41">
        <f>INDEX(B:B,ROW($B$35)+(MaxLikelihoodSolver!$A24-1)*(94-36))</f>
        <v>0.32813280396352951</v>
      </c>
      <c r="D24" s="41">
        <f>INDEX(B:B,ROW($B$36)+(MaxLikelihoodSolver!$A24-1)*(94-36))</f>
        <v>-0.40700172191811046</v>
      </c>
      <c r="E24" s="41">
        <f>INDEX(B:B,ROW($B$37)+(MaxLikelihoodSolver!$A24-1)*(94-36))</f>
        <v>-0.38829529361216214</v>
      </c>
      <c r="F24" s="41">
        <f>INDEX(F:F,ROW($F$36)+(MaxLikelihoodSolver!$A24-1)*(94-36))</f>
        <v>-3263.3842564287183</v>
      </c>
      <c r="G24" s="41">
        <f>INDEX(H:H,ROW($H$85)+(MaxLikelihoodSolver!$A24-1)*(94-36))</f>
        <v>1.1722284754008423E-14</v>
      </c>
      <c r="H24" s="65">
        <f>INDEX(F:F,ROW($F$34)+(MaxLikelihoodSolver!$A24-1)*(94-36))</f>
        <v>8.6262659427063202E-23</v>
      </c>
    </row>
    <row r="25" spans="1:18" x14ac:dyDescent="0.35">
      <c r="A25" s="142">
        <v>14</v>
      </c>
      <c r="B25" s="143">
        <f>INDEX(B:B,ROW($B$34)+(MaxLikelihoodSolver!$A25-1)*(94-36))</f>
        <v>-0.48114022924019773</v>
      </c>
      <c r="C25" s="143">
        <f>INDEX(B:B,ROW($B$35)+(MaxLikelihoodSolver!$A25-1)*(94-36))</f>
        <v>0.3281328039635214</v>
      </c>
      <c r="D25" s="143">
        <f>INDEX(B:B,ROW($B$36)+(MaxLikelihoodSolver!$A25-1)*(94-36))</f>
        <v>-0.40700172191811473</v>
      </c>
      <c r="E25" s="143">
        <f>INDEX(B:B,ROW($B$37)+(MaxLikelihoodSolver!$A25-1)*(94-36))</f>
        <v>-0.38829529361216525</v>
      </c>
      <c r="F25" s="143">
        <f>INDEX(F:F,ROW($F$36)+(MaxLikelihoodSolver!$A25-1)*(94-36))</f>
        <v>-3263.3842564287179</v>
      </c>
      <c r="G25" s="143">
        <f>INDEX(H:H,ROW($H$85)+(MaxLikelihoodSolver!$A25-1)*(94-36))</f>
        <v>3.8005845100886687E-15</v>
      </c>
      <c r="H25" s="144">
        <f>INDEX(F:F,ROW($F$34)+(MaxLikelihoodSolver!$A25-1)*(94-36))</f>
        <v>4.1415576177337626E-24</v>
      </c>
    </row>
    <row r="26" spans="1:18" x14ac:dyDescent="0.35">
      <c r="A26" s="145">
        <v>15</v>
      </c>
      <c r="B26" s="41">
        <f>INDEX(B:B,ROW($B$34)+(MaxLikelihoodSolver!$A26-1)*(94-36))</f>
        <v>-0.4811402292402015</v>
      </c>
      <c r="C26" s="41">
        <f>INDEX(B:B,ROW($B$35)+(MaxLikelihoodSolver!$A26-1)*(94-36))</f>
        <v>0.32813280396351874</v>
      </c>
      <c r="D26" s="41">
        <f>INDEX(B:B,ROW($B$36)+(MaxLikelihoodSolver!$A26-1)*(94-36))</f>
        <v>-0.40700172191811623</v>
      </c>
      <c r="E26" s="41">
        <f>INDEX(B:B,ROW($B$37)+(MaxLikelihoodSolver!$A26-1)*(94-36))</f>
        <v>-0.38829529361216619</v>
      </c>
      <c r="F26" s="41">
        <f>INDEX(F:F,ROW($F$36)+(MaxLikelihoodSolver!$A26-1)*(94-36))</f>
        <v>-3263.3842564287179</v>
      </c>
      <c r="G26" s="41">
        <f>INDEX(H:H,ROW($H$85)+(MaxLikelihoodSolver!$A26-1)*(94-36))</f>
        <v>6.9776356239909155E-16</v>
      </c>
      <c r="H26" s="65">
        <f>INDEX(F:F,ROW($F$34)+(MaxLikelihoodSolver!$A26-1)*(94-36))</f>
        <v>1.0339757656912846E-25</v>
      </c>
    </row>
    <row r="27" spans="1:18" x14ac:dyDescent="0.35">
      <c r="B27" s="3"/>
      <c r="C27" s="3"/>
      <c r="D27" s="3"/>
      <c r="E27" s="3"/>
      <c r="F27" s="3"/>
      <c r="H27" s="29"/>
    </row>
    <row r="30" spans="1:18" ht="45.75" customHeight="1" x14ac:dyDescent="0.35">
      <c r="A30" s="230" t="s">
        <v>353</v>
      </c>
      <c r="B30" s="230"/>
      <c r="C30" s="230"/>
      <c r="D30" s="230"/>
      <c r="E30" s="230"/>
      <c r="F30" s="230"/>
      <c r="G30" s="230"/>
      <c r="H30" s="230"/>
      <c r="I30" s="230"/>
      <c r="J30" s="230"/>
    </row>
    <row r="32" spans="1:18" ht="27.75" customHeight="1" x14ac:dyDescent="0.35">
      <c r="A32" s="40" t="s">
        <v>354</v>
      </c>
      <c r="B32" s="40"/>
      <c r="C32" s="40">
        <v>1</v>
      </c>
      <c r="D32" s="40"/>
    </row>
    <row r="33" spans="2:111" ht="13.15" x14ac:dyDescent="0.35">
      <c r="B33" s="37" t="s">
        <v>349</v>
      </c>
      <c r="D33" s="37" t="s">
        <v>350</v>
      </c>
      <c r="F33" s="37" t="s">
        <v>348</v>
      </c>
      <c r="H33" s="37" t="s">
        <v>355</v>
      </c>
      <c r="I33" s="37"/>
      <c r="J33" s="37"/>
      <c r="K33" s="37"/>
      <c r="M33" s="37" t="s">
        <v>356</v>
      </c>
      <c r="N33" s="37" t="s">
        <v>357</v>
      </c>
      <c r="P33" s="37" t="s">
        <v>358</v>
      </c>
      <c r="R33" s="37" t="s">
        <v>359</v>
      </c>
      <c r="T33" s="37" t="s">
        <v>360</v>
      </c>
      <c r="V33" s="37" t="s">
        <v>361</v>
      </c>
      <c r="X33" s="37" t="s">
        <v>362</v>
      </c>
      <c r="Y33" s="37"/>
      <c r="Z33" s="37"/>
      <c r="AA33" s="37"/>
      <c r="AC33" s="37" t="s">
        <v>336</v>
      </c>
    </row>
    <row r="34" spans="2:111" ht="13.15" x14ac:dyDescent="0.35">
      <c r="B34" s="36">
        <v>0</v>
      </c>
      <c r="D34" s="36">
        <f>$CE$3-$CE$7*SUMPRODUCT($B$3:$CD$3,AE36:DG36)</f>
        <v>-241</v>
      </c>
      <c r="F34" s="36">
        <f>SUMPRODUCT(D34:D37,D34:D37)</f>
        <v>169106.89795918367</v>
      </c>
      <c r="H34" s="36">
        <v>1</v>
      </c>
      <c r="I34" s="36">
        <v>0</v>
      </c>
      <c r="J34" s="36">
        <v>0</v>
      </c>
      <c r="K34" s="36">
        <v>0</v>
      </c>
      <c r="M34" s="36">
        <f t="array" ref="M34:M37">MMULT(H34:K37,D34:D37)</f>
        <v>-241</v>
      </c>
      <c r="N34" s="36">
        <f>IFERROR(M34/(MAX(ABS(M34),ABS(M35),ABS(M36),ABS(M37))),0)</f>
        <v>-1</v>
      </c>
      <c r="P34" s="36">
        <f>L85</f>
        <v>-3.9484154427117062</v>
      </c>
      <c r="R34" s="36">
        <f>H85*J85</f>
        <v>-0.47265625</v>
      </c>
      <c r="T34" s="36">
        <f>P34-D34</f>
        <v>237.05158455728829</v>
      </c>
      <c r="V34" s="36">
        <f t="array" ref="V34:V37">MMULT(H34:K37,T34:T37)</f>
        <v>237.05158455728829</v>
      </c>
      <c r="X34" s="36">
        <f t="array" ref="X34:AA37">H34:K37+MMULT(R34:R37,TRANSPOSE(R34:R37))*((SUMPRODUCT(R34:R37,T34:T37)+SUMPRODUCT(V34:V37,T34:T37))/SUMPRODUCT(R34:R37,T34:T37)^2)-(MMULT(V34:V37,TRANSPOSE(R34:R37))+MMULT(R34:R37,TRANSPOSE(V34:V37)))/SUMPRODUCT(R34:R37,T34:T37)</f>
        <v>0.66517623372223234</v>
      </c>
      <c r="Y34" s="36">
        <v>0.25143604240013218</v>
      </c>
      <c r="Z34" s="36">
        <v>-0.28897319962074086</v>
      </c>
      <c r="AA34" s="36">
        <v>-0.27697297574018787</v>
      </c>
      <c r="AC34" s="43">
        <f>SUM(AE34:DG34)</f>
        <v>0</v>
      </c>
      <c r="AD34" s="37" t="s">
        <v>363</v>
      </c>
      <c r="AE34" s="36">
        <f t="shared" ref="AE34:BJ34" si="5">SUMPRODUCT(B$3:B$6,$B34:$B37)</f>
        <v>0</v>
      </c>
      <c r="AF34" s="36">
        <f t="shared" si="5"/>
        <v>0</v>
      </c>
      <c r="AG34" s="36">
        <f t="shared" si="5"/>
        <v>0</v>
      </c>
      <c r="AH34" s="36">
        <f t="shared" si="5"/>
        <v>0</v>
      </c>
      <c r="AI34" s="36">
        <f t="shared" si="5"/>
        <v>0</v>
      </c>
      <c r="AJ34" s="36">
        <f t="shared" si="5"/>
        <v>0</v>
      </c>
      <c r="AK34" s="36">
        <f t="shared" si="5"/>
        <v>0</v>
      </c>
      <c r="AL34" s="36">
        <f t="shared" si="5"/>
        <v>0</v>
      </c>
      <c r="AM34" s="36">
        <f t="shared" si="5"/>
        <v>0</v>
      </c>
      <c r="AN34" s="36">
        <f t="shared" si="5"/>
        <v>0</v>
      </c>
      <c r="AO34" s="36">
        <f t="shared" si="5"/>
        <v>0</v>
      </c>
      <c r="AP34" s="36">
        <f t="shared" si="5"/>
        <v>0</v>
      </c>
      <c r="AQ34" s="36">
        <f t="shared" si="5"/>
        <v>0</v>
      </c>
      <c r="AR34" s="36">
        <f t="shared" si="5"/>
        <v>0</v>
      </c>
      <c r="AS34" s="36">
        <f t="shared" si="5"/>
        <v>0</v>
      </c>
      <c r="AT34" s="36">
        <f t="shared" si="5"/>
        <v>0</v>
      </c>
      <c r="AU34" s="36">
        <f t="shared" si="5"/>
        <v>0</v>
      </c>
      <c r="AV34" s="36">
        <f t="shared" si="5"/>
        <v>0</v>
      </c>
      <c r="AW34" s="36">
        <f t="shared" si="5"/>
        <v>0</v>
      </c>
      <c r="AX34" s="36">
        <f t="shared" si="5"/>
        <v>0</v>
      </c>
      <c r="AY34" s="36">
        <f t="shared" si="5"/>
        <v>0</v>
      </c>
      <c r="AZ34" s="36">
        <f t="shared" si="5"/>
        <v>0</v>
      </c>
      <c r="BA34" s="36">
        <f t="shared" si="5"/>
        <v>0</v>
      </c>
      <c r="BB34" s="36">
        <f t="shared" si="5"/>
        <v>0</v>
      </c>
      <c r="BC34" s="36">
        <f t="shared" si="5"/>
        <v>0</v>
      </c>
      <c r="BD34" s="36">
        <f t="shared" si="5"/>
        <v>0</v>
      </c>
      <c r="BE34" s="36">
        <f t="shared" si="5"/>
        <v>0</v>
      </c>
      <c r="BF34" s="36">
        <f t="shared" si="5"/>
        <v>0</v>
      </c>
      <c r="BG34" s="36">
        <f t="shared" si="5"/>
        <v>0</v>
      </c>
      <c r="BH34" s="36">
        <f t="shared" si="5"/>
        <v>0</v>
      </c>
      <c r="BI34" s="36">
        <f t="shared" si="5"/>
        <v>0</v>
      </c>
      <c r="BJ34" s="36">
        <f t="shared" si="5"/>
        <v>0</v>
      </c>
      <c r="BK34" s="36">
        <f t="shared" ref="BK34:CP34" si="6">SUMPRODUCT(AH$3:AH$6,$B34:$B37)</f>
        <v>0</v>
      </c>
      <c r="BL34" s="36">
        <f t="shared" si="6"/>
        <v>0</v>
      </c>
      <c r="BM34" s="36">
        <f t="shared" si="6"/>
        <v>0</v>
      </c>
      <c r="BN34" s="36">
        <f t="shared" si="6"/>
        <v>0</v>
      </c>
      <c r="BO34" s="36">
        <f t="shared" si="6"/>
        <v>0</v>
      </c>
      <c r="BP34" s="36">
        <f t="shared" si="6"/>
        <v>0</v>
      </c>
      <c r="BQ34" s="36">
        <f t="shared" si="6"/>
        <v>0</v>
      </c>
      <c r="BR34" s="36">
        <f t="shared" si="6"/>
        <v>0</v>
      </c>
      <c r="BS34" s="36">
        <f t="shared" si="6"/>
        <v>0</v>
      </c>
      <c r="BT34" s="36">
        <f t="shared" si="6"/>
        <v>0</v>
      </c>
      <c r="BU34" s="36">
        <f t="shared" si="6"/>
        <v>0</v>
      </c>
      <c r="BV34" s="36">
        <f t="shared" si="6"/>
        <v>0</v>
      </c>
      <c r="BW34" s="36">
        <f t="shared" si="6"/>
        <v>0</v>
      </c>
      <c r="BX34" s="36">
        <f t="shared" si="6"/>
        <v>0</v>
      </c>
      <c r="BY34" s="36">
        <f t="shared" si="6"/>
        <v>0</v>
      </c>
      <c r="BZ34" s="36">
        <f t="shared" si="6"/>
        <v>0</v>
      </c>
      <c r="CA34" s="36">
        <f t="shared" si="6"/>
        <v>0</v>
      </c>
      <c r="CB34" s="36">
        <f t="shared" si="6"/>
        <v>0</v>
      </c>
      <c r="CC34" s="36">
        <f t="shared" si="6"/>
        <v>0</v>
      </c>
      <c r="CD34" s="36">
        <f t="shared" si="6"/>
        <v>0</v>
      </c>
      <c r="CE34" s="36">
        <f t="shared" si="6"/>
        <v>0</v>
      </c>
      <c r="CF34" s="36">
        <f t="shared" si="6"/>
        <v>0</v>
      </c>
      <c r="CG34" s="36">
        <f t="shared" si="6"/>
        <v>0</v>
      </c>
      <c r="CH34" s="36">
        <f t="shared" si="6"/>
        <v>0</v>
      </c>
      <c r="CI34" s="36">
        <f t="shared" si="6"/>
        <v>0</v>
      </c>
      <c r="CJ34" s="36">
        <f t="shared" si="6"/>
        <v>0</v>
      </c>
      <c r="CK34" s="36">
        <f t="shared" si="6"/>
        <v>0</v>
      </c>
      <c r="CL34" s="36">
        <f t="shared" si="6"/>
        <v>0</v>
      </c>
      <c r="CM34" s="36">
        <f t="shared" si="6"/>
        <v>0</v>
      </c>
      <c r="CN34" s="36">
        <f t="shared" si="6"/>
        <v>0</v>
      </c>
      <c r="CO34" s="36">
        <f t="shared" si="6"/>
        <v>0</v>
      </c>
      <c r="CP34" s="36">
        <f t="shared" si="6"/>
        <v>0</v>
      </c>
      <c r="CQ34" s="36">
        <f t="shared" ref="CQ34:DG34" si="7">SUMPRODUCT(BN$3:BN$6,$B34:$B37)</f>
        <v>0</v>
      </c>
      <c r="CR34" s="36">
        <f t="shared" si="7"/>
        <v>0</v>
      </c>
      <c r="CS34" s="36">
        <f t="shared" si="7"/>
        <v>0</v>
      </c>
      <c r="CT34" s="36">
        <f t="shared" si="7"/>
        <v>0</v>
      </c>
      <c r="CU34" s="36">
        <f t="shared" si="7"/>
        <v>0</v>
      </c>
      <c r="CV34" s="36">
        <f t="shared" si="7"/>
        <v>0</v>
      </c>
      <c r="CW34" s="36">
        <f t="shared" si="7"/>
        <v>0</v>
      </c>
      <c r="CX34" s="36">
        <f t="shared" si="7"/>
        <v>0</v>
      </c>
      <c r="CY34" s="36">
        <f t="shared" si="7"/>
        <v>0</v>
      </c>
      <c r="CZ34" s="36">
        <f t="shared" si="7"/>
        <v>0</v>
      </c>
      <c r="DA34" s="36">
        <f t="shared" si="7"/>
        <v>0</v>
      </c>
      <c r="DB34" s="36">
        <f t="shared" si="7"/>
        <v>0</v>
      </c>
      <c r="DC34" s="36">
        <f t="shared" si="7"/>
        <v>0</v>
      </c>
      <c r="DD34" s="36">
        <f t="shared" si="7"/>
        <v>0</v>
      </c>
      <c r="DE34" s="36">
        <f t="shared" si="7"/>
        <v>0</v>
      </c>
      <c r="DF34" s="36">
        <f t="shared" si="7"/>
        <v>0</v>
      </c>
      <c r="DG34" s="36">
        <f t="shared" si="7"/>
        <v>0</v>
      </c>
    </row>
    <row r="35" spans="2:111" ht="13.15" x14ac:dyDescent="0.35">
      <c r="B35" s="35">
        <v>0</v>
      </c>
      <c r="D35" s="35">
        <f>$CE$4-$CE$7*SUMPRODUCT($B$4:$CD$4,AE36:DG36)</f>
        <v>172.57142857142858</v>
      </c>
      <c r="F35" s="37" t="s">
        <v>364</v>
      </c>
      <c r="H35" s="35">
        <v>0</v>
      </c>
      <c r="I35" s="35">
        <v>1</v>
      </c>
      <c r="J35" s="35">
        <v>0</v>
      </c>
      <c r="K35" s="35">
        <v>0</v>
      </c>
      <c r="M35" s="35">
        <v>172.57142857142858</v>
      </c>
      <c r="N35" s="35">
        <f>IFERROR(M35/(MAX(ABS(M34),ABS(M35),ABS(M36),ABS(M37))),0)</f>
        <v>0.71606401896858329</v>
      </c>
      <c r="P35" s="35">
        <f>L86</f>
        <v>-5.3443093641225516</v>
      </c>
      <c r="R35" s="35">
        <f>H86*J86</f>
        <v>0.33845213396561946</v>
      </c>
      <c r="T35" s="35">
        <f>P35-D35</f>
        <v>-177.91573793555114</v>
      </c>
      <c r="V35" s="35">
        <v>-177.91573793555114</v>
      </c>
      <c r="X35" s="35">
        <v>0.25143604240013218</v>
      </c>
      <c r="Y35" s="35">
        <v>0.81159150305131245</v>
      </c>
      <c r="Z35" s="35">
        <v>0.21690772097950856</v>
      </c>
      <c r="AA35" s="35">
        <v>0.20787858033925269</v>
      </c>
      <c r="AC35" s="43">
        <f t="shared" ref="AC35:AC36" si="8">SUM(AE35:DG35)</f>
        <v>81</v>
      </c>
      <c r="AD35" s="37" t="s">
        <v>365</v>
      </c>
      <c r="AE35" s="35">
        <f>EXP(AE34)</f>
        <v>1</v>
      </c>
      <c r="AF35" s="35">
        <f t="shared" ref="AF35:CQ35" si="9">EXP(AF34)</f>
        <v>1</v>
      </c>
      <c r="AG35" s="35">
        <f t="shared" si="9"/>
        <v>1</v>
      </c>
      <c r="AH35" s="35">
        <f t="shared" si="9"/>
        <v>1</v>
      </c>
      <c r="AI35" s="35">
        <f t="shared" si="9"/>
        <v>1</v>
      </c>
      <c r="AJ35" s="35">
        <f t="shared" si="9"/>
        <v>1</v>
      </c>
      <c r="AK35" s="35">
        <f t="shared" si="9"/>
        <v>1</v>
      </c>
      <c r="AL35" s="35">
        <f t="shared" si="9"/>
        <v>1</v>
      </c>
      <c r="AM35" s="35">
        <f t="shared" si="9"/>
        <v>1</v>
      </c>
      <c r="AN35" s="35">
        <f t="shared" si="9"/>
        <v>1</v>
      </c>
      <c r="AO35" s="35">
        <f t="shared" si="9"/>
        <v>1</v>
      </c>
      <c r="AP35" s="35">
        <f t="shared" si="9"/>
        <v>1</v>
      </c>
      <c r="AQ35" s="35">
        <f t="shared" si="9"/>
        <v>1</v>
      </c>
      <c r="AR35" s="35">
        <f t="shared" si="9"/>
        <v>1</v>
      </c>
      <c r="AS35" s="35">
        <f t="shared" si="9"/>
        <v>1</v>
      </c>
      <c r="AT35" s="35">
        <f t="shared" si="9"/>
        <v>1</v>
      </c>
      <c r="AU35" s="35">
        <f t="shared" si="9"/>
        <v>1</v>
      </c>
      <c r="AV35" s="35">
        <f t="shared" si="9"/>
        <v>1</v>
      </c>
      <c r="AW35" s="35">
        <f t="shared" si="9"/>
        <v>1</v>
      </c>
      <c r="AX35" s="35">
        <f t="shared" si="9"/>
        <v>1</v>
      </c>
      <c r="AY35" s="35">
        <f t="shared" si="9"/>
        <v>1</v>
      </c>
      <c r="AZ35" s="35">
        <f t="shared" si="9"/>
        <v>1</v>
      </c>
      <c r="BA35" s="35">
        <f t="shared" si="9"/>
        <v>1</v>
      </c>
      <c r="BB35" s="35">
        <f t="shared" si="9"/>
        <v>1</v>
      </c>
      <c r="BC35" s="35">
        <f t="shared" si="9"/>
        <v>1</v>
      </c>
      <c r="BD35" s="35">
        <f t="shared" si="9"/>
        <v>1</v>
      </c>
      <c r="BE35" s="35">
        <f t="shared" si="9"/>
        <v>1</v>
      </c>
      <c r="BF35" s="35">
        <f t="shared" si="9"/>
        <v>1</v>
      </c>
      <c r="BG35" s="35">
        <f t="shared" si="9"/>
        <v>1</v>
      </c>
      <c r="BH35" s="35">
        <f t="shared" si="9"/>
        <v>1</v>
      </c>
      <c r="BI35" s="35">
        <f t="shared" si="9"/>
        <v>1</v>
      </c>
      <c r="BJ35" s="35">
        <f t="shared" si="9"/>
        <v>1</v>
      </c>
      <c r="BK35" s="35">
        <f t="shared" si="9"/>
        <v>1</v>
      </c>
      <c r="BL35" s="35">
        <f t="shared" si="9"/>
        <v>1</v>
      </c>
      <c r="BM35" s="35">
        <f t="shared" si="9"/>
        <v>1</v>
      </c>
      <c r="BN35" s="35">
        <f t="shared" si="9"/>
        <v>1</v>
      </c>
      <c r="BO35" s="35">
        <f t="shared" si="9"/>
        <v>1</v>
      </c>
      <c r="BP35" s="35">
        <f t="shared" si="9"/>
        <v>1</v>
      </c>
      <c r="BQ35" s="35">
        <f t="shared" si="9"/>
        <v>1</v>
      </c>
      <c r="BR35" s="35">
        <f t="shared" si="9"/>
        <v>1</v>
      </c>
      <c r="BS35" s="35">
        <f t="shared" si="9"/>
        <v>1</v>
      </c>
      <c r="BT35" s="35">
        <f t="shared" si="9"/>
        <v>1</v>
      </c>
      <c r="BU35" s="35">
        <f t="shared" si="9"/>
        <v>1</v>
      </c>
      <c r="BV35" s="35">
        <f t="shared" si="9"/>
        <v>1</v>
      </c>
      <c r="BW35" s="35">
        <f t="shared" si="9"/>
        <v>1</v>
      </c>
      <c r="BX35" s="35">
        <f t="shared" si="9"/>
        <v>1</v>
      </c>
      <c r="BY35" s="35">
        <f t="shared" si="9"/>
        <v>1</v>
      </c>
      <c r="BZ35" s="35">
        <f t="shared" si="9"/>
        <v>1</v>
      </c>
      <c r="CA35" s="35">
        <f t="shared" si="9"/>
        <v>1</v>
      </c>
      <c r="CB35" s="35">
        <f t="shared" si="9"/>
        <v>1</v>
      </c>
      <c r="CC35" s="35">
        <f t="shared" si="9"/>
        <v>1</v>
      </c>
      <c r="CD35" s="35">
        <f t="shared" si="9"/>
        <v>1</v>
      </c>
      <c r="CE35" s="35">
        <f t="shared" si="9"/>
        <v>1</v>
      </c>
      <c r="CF35" s="35">
        <f t="shared" si="9"/>
        <v>1</v>
      </c>
      <c r="CG35" s="35">
        <f t="shared" si="9"/>
        <v>1</v>
      </c>
      <c r="CH35" s="35">
        <f t="shared" si="9"/>
        <v>1</v>
      </c>
      <c r="CI35" s="35">
        <f t="shared" si="9"/>
        <v>1</v>
      </c>
      <c r="CJ35" s="35">
        <f t="shared" si="9"/>
        <v>1</v>
      </c>
      <c r="CK35" s="35">
        <f t="shared" si="9"/>
        <v>1</v>
      </c>
      <c r="CL35" s="35">
        <f t="shared" si="9"/>
        <v>1</v>
      </c>
      <c r="CM35" s="35">
        <f t="shared" si="9"/>
        <v>1</v>
      </c>
      <c r="CN35" s="35">
        <f t="shared" si="9"/>
        <v>1</v>
      </c>
      <c r="CO35" s="35">
        <f t="shared" si="9"/>
        <v>1</v>
      </c>
      <c r="CP35" s="35">
        <f t="shared" si="9"/>
        <v>1</v>
      </c>
      <c r="CQ35" s="35">
        <f t="shared" si="9"/>
        <v>1</v>
      </c>
      <c r="CR35" s="35">
        <f t="shared" ref="CR35:DG35" si="10">EXP(CR34)</f>
        <v>1</v>
      </c>
      <c r="CS35" s="35">
        <f t="shared" si="10"/>
        <v>1</v>
      </c>
      <c r="CT35" s="35">
        <f t="shared" si="10"/>
        <v>1</v>
      </c>
      <c r="CU35" s="35">
        <f t="shared" si="10"/>
        <v>1</v>
      </c>
      <c r="CV35" s="35">
        <f t="shared" si="10"/>
        <v>1</v>
      </c>
      <c r="CW35" s="35">
        <f t="shared" si="10"/>
        <v>1</v>
      </c>
      <c r="CX35" s="35">
        <f t="shared" si="10"/>
        <v>1</v>
      </c>
      <c r="CY35" s="35">
        <f t="shared" si="10"/>
        <v>1</v>
      </c>
      <c r="CZ35" s="35">
        <f t="shared" si="10"/>
        <v>1</v>
      </c>
      <c r="DA35" s="35">
        <f t="shared" si="10"/>
        <v>1</v>
      </c>
      <c r="DB35" s="35">
        <f t="shared" si="10"/>
        <v>1</v>
      </c>
      <c r="DC35" s="35">
        <f t="shared" si="10"/>
        <v>1</v>
      </c>
      <c r="DD35" s="35">
        <f t="shared" si="10"/>
        <v>1</v>
      </c>
      <c r="DE35" s="35">
        <f t="shared" si="10"/>
        <v>1</v>
      </c>
      <c r="DF35" s="35">
        <f t="shared" si="10"/>
        <v>1</v>
      </c>
      <c r="DG35" s="35">
        <f t="shared" si="10"/>
        <v>1</v>
      </c>
    </row>
    <row r="36" spans="2:111" ht="13.15" x14ac:dyDescent="0.35">
      <c r="B36" s="36">
        <v>0</v>
      </c>
      <c r="D36" s="36">
        <f>$CE$5-$CE$7*SUMPRODUCT($B$5:$CD$5,AE36:DG36)</f>
        <v>-206</v>
      </c>
      <c r="F36" s="36">
        <f>SUMPRODUCT($B$7:$CD$7, LN(AE36:DG36))</f>
        <v>-3427.6703406445044</v>
      </c>
      <c r="H36" s="36">
        <v>0</v>
      </c>
      <c r="I36" s="36">
        <v>0</v>
      </c>
      <c r="J36" s="36">
        <v>1</v>
      </c>
      <c r="K36" s="36">
        <v>0</v>
      </c>
      <c r="M36" s="36">
        <v>-206</v>
      </c>
      <c r="N36" s="36">
        <f>IFERROR(M36/(MAX(ABS(M34),ABS(M35),ABS(M36),ABS(M37))),0)</f>
        <v>-0.85477178423236511</v>
      </c>
      <c r="P36" s="36">
        <f>L87</f>
        <v>-1.4334604127281523</v>
      </c>
      <c r="R36" s="36">
        <f>H87*J87</f>
        <v>-0.40401322614107882</v>
      </c>
      <c r="T36" s="36">
        <f>P36-D36</f>
        <v>204.56653958727185</v>
      </c>
      <c r="V36" s="36">
        <v>204.56653958727185</v>
      </c>
      <c r="X36" s="36">
        <v>-0.28897319962074086</v>
      </c>
      <c r="Y36" s="36">
        <v>0.21690772097950856</v>
      </c>
      <c r="Z36" s="36">
        <v>0.75062162168386837</v>
      </c>
      <c r="AA36" s="36">
        <v>-0.23901728394667643</v>
      </c>
      <c r="AC36" s="44">
        <f t="shared" si="8"/>
        <v>1.0000000000000022</v>
      </c>
      <c r="AD36" s="37" t="s">
        <v>366</v>
      </c>
      <c r="AE36" s="36">
        <f t="shared" ref="AE36:BJ36" si="11">AE35/$AC35</f>
        <v>1.2345679012345678E-2</v>
      </c>
      <c r="AF36" s="36">
        <f t="shared" si="11"/>
        <v>1.2345679012345678E-2</v>
      </c>
      <c r="AG36" s="36">
        <f t="shared" si="11"/>
        <v>1.2345679012345678E-2</v>
      </c>
      <c r="AH36" s="36">
        <f t="shared" si="11"/>
        <v>1.2345679012345678E-2</v>
      </c>
      <c r="AI36" s="36">
        <f t="shared" si="11"/>
        <v>1.2345679012345678E-2</v>
      </c>
      <c r="AJ36" s="36">
        <f t="shared" si="11"/>
        <v>1.2345679012345678E-2</v>
      </c>
      <c r="AK36" s="36">
        <f t="shared" si="11"/>
        <v>1.2345679012345678E-2</v>
      </c>
      <c r="AL36" s="36">
        <f t="shared" si="11"/>
        <v>1.2345679012345678E-2</v>
      </c>
      <c r="AM36" s="36">
        <f t="shared" si="11"/>
        <v>1.2345679012345678E-2</v>
      </c>
      <c r="AN36" s="36">
        <f t="shared" si="11"/>
        <v>1.2345679012345678E-2</v>
      </c>
      <c r="AO36" s="36">
        <f t="shared" si="11"/>
        <v>1.2345679012345678E-2</v>
      </c>
      <c r="AP36" s="36">
        <f t="shared" si="11"/>
        <v>1.2345679012345678E-2</v>
      </c>
      <c r="AQ36" s="36">
        <f t="shared" si="11"/>
        <v>1.2345679012345678E-2</v>
      </c>
      <c r="AR36" s="36">
        <f t="shared" si="11"/>
        <v>1.2345679012345678E-2</v>
      </c>
      <c r="AS36" s="36">
        <f t="shared" si="11"/>
        <v>1.2345679012345678E-2</v>
      </c>
      <c r="AT36" s="36">
        <f t="shared" si="11"/>
        <v>1.2345679012345678E-2</v>
      </c>
      <c r="AU36" s="36">
        <f t="shared" si="11"/>
        <v>1.2345679012345678E-2</v>
      </c>
      <c r="AV36" s="36">
        <f t="shared" si="11"/>
        <v>1.2345679012345678E-2</v>
      </c>
      <c r="AW36" s="36">
        <f t="shared" si="11"/>
        <v>1.2345679012345678E-2</v>
      </c>
      <c r="AX36" s="36">
        <f t="shared" si="11"/>
        <v>1.2345679012345678E-2</v>
      </c>
      <c r="AY36" s="36">
        <f t="shared" si="11"/>
        <v>1.2345679012345678E-2</v>
      </c>
      <c r="AZ36" s="36">
        <f t="shared" si="11"/>
        <v>1.2345679012345678E-2</v>
      </c>
      <c r="BA36" s="36">
        <f t="shared" si="11"/>
        <v>1.2345679012345678E-2</v>
      </c>
      <c r="BB36" s="36">
        <f t="shared" si="11"/>
        <v>1.2345679012345678E-2</v>
      </c>
      <c r="BC36" s="36">
        <f t="shared" si="11"/>
        <v>1.2345679012345678E-2</v>
      </c>
      <c r="BD36" s="36">
        <f t="shared" si="11"/>
        <v>1.2345679012345678E-2</v>
      </c>
      <c r="BE36" s="36">
        <f t="shared" si="11"/>
        <v>1.2345679012345678E-2</v>
      </c>
      <c r="BF36" s="36">
        <f t="shared" si="11"/>
        <v>1.2345679012345678E-2</v>
      </c>
      <c r="BG36" s="36">
        <f t="shared" si="11"/>
        <v>1.2345679012345678E-2</v>
      </c>
      <c r="BH36" s="36">
        <f t="shared" si="11"/>
        <v>1.2345679012345678E-2</v>
      </c>
      <c r="BI36" s="36">
        <f t="shared" si="11"/>
        <v>1.2345679012345678E-2</v>
      </c>
      <c r="BJ36" s="36">
        <f t="shared" si="11"/>
        <v>1.2345679012345678E-2</v>
      </c>
      <c r="BK36" s="36">
        <f t="shared" ref="BK36:CP36" si="12">BK35/$AC35</f>
        <v>1.2345679012345678E-2</v>
      </c>
      <c r="BL36" s="36">
        <f t="shared" si="12"/>
        <v>1.2345679012345678E-2</v>
      </c>
      <c r="BM36" s="36">
        <f t="shared" si="12"/>
        <v>1.2345679012345678E-2</v>
      </c>
      <c r="BN36" s="36">
        <f t="shared" si="12"/>
        <v>1.2345679012345678E-2</v>
      </c>
      <c r="BO36" s="36">
        <f t="shared" si="12"/>
        <v>1.2345679012345678E-2</v>
      </c>
      <c r="BP36" s="36">
        <f t="shared" si="12"/>
        <v>1.2345679012345678E-2</v>
      </c>
      <c r="BQ36" s="36">
        <f t="shared" si="12"/>
        <v>1.2345679012345678E-2</v>
      </c>
      <c r="BR36" s="36">
        <f t="shared" si="12"/>
        <v>1.2345679012345678E-2</v>
      </c>
      <c r="BS36" s="36">
        <f t="shared" si="12"/>
        <v>1.2345679012345678E-2</v>
      </c>
      <c r="BT36" s="36">
        <f t="shared" si="12"/>
        <v>1.2345679012345678E-2</v>
      </c>
      <c r="BU36" s="36">
        <f t="shared" si="12"/>
        <v>1.2345679012345678E-2</v>
      </c>
      <c r="BV36" s="36">
        <f t="shared" si="12"/>
        <v>1.2345679012345678E-2</v>
      </c>
      <c r="BW36" s="36">
        <f t="shared" si="12"/>
        <v>1.2345679012345678E-2</v>
      </c>
      <c r="BX36" s="36">
        <f t="shared" si="12"/>
        <v>1.2345679012345678E-2</v>
      </c>
      <c r="BY36" s="36">
        <f t="shared" si="12"/>
        <v>1.2345679012345678E-2</v>
      </c>
      <c r="BZ36" s="36">
        <f t="shared" si="12"/>
        <v>1.2345679012345678E-2</v>
      </c>
      <c r="CA36" s="36">
        <f t="shared" si="12"/>
        <v>1.2345679012345678E-2</v>
      </c>
      <c r="CB36" s="36">
        <f t="shared" si="12"/>
        <v>1.2345679012345678E-2</v>
      </c>
      <c r="CC36" s="36">
        <f t="shared" si="12"/>
        <v>1.2345679012345678E-2</v>
      </c>
      <c r="CD36" s="36">
        <f t="shared" si="12"/>
        <v>1.2345679012345678E-2</v>
      </c>
      <c r="CE36" s="36">
        <f t="shared" si="12"/>
        <v>1.2345679012345678E-2</v>
      </c>
      <c r="CF36" s="36">
        <f t="shared" si="12"/>
        <v>1.2345679012345678E-2</v>
      </c>
      <c r="CG36" s="36">
        <f t="shared" si="12"/>
        <v>1.2345679012345678E-2</v>
      </c>
      <c r="CH36" s="36">
        <f t="shared" si="12"/>
        <v>1.2345679012345678E-2</v>
      </c>
      <c r="CI36" s="36">
        <f t="shared" si="12"/>
        <v>1.2345679012345678E-2</v>
      </c>
      <c r="CJ36" s="36">
        <f t="shared" si="12"/>
        <v>1.2345679012345678E-2</v>
      </c>
      <c r="CK36" s="36">
        <f t="shared" si="12"/>
        <v>1.2345679012345678E-2</v>
      </c>
      <c r="CL36" s="36">
        <f t="shared" si="12"/>
        <v>1.2345679012345678E-2</v>
      </c>
      <c r="CM36" s="36">
        <f t="shared" si="12"/>
        <v>1.2345679012345678E-2</v>
      </c>
      <c r="CN36" s="36">
        <f t="shared" si="12"/>
        <v>1.2345679012345678E-2</v>
      </c>
      <c r="CO36" s="36">
        <f t="shared" si="12"/>
        <v>1.2345679012345678E-2</v>
      </c>
      <c r="CP36" s="36">
        <f t="shared" si="12"/>
        <v>1.2345679012345678E-2</v>
      </c>
      <c r="CQ36" s="36">
        <f t="shared" ref="CQ36:DG36" si="13">CQ35/$AC35</f>
        <v>1.2345679012345678E-2</v>
      </c>
      <c r="CR36" s="36">
        <f t="shared" si="13"/>
        <v>1.2345679012345678E-2</v>
      </c>
      <c r="CS36" s="36">
        <f t="shared" si="13"/>
        <v>1.2345679012345678E-2</v>
      </c>
      <c r="CT36" s="36">
        <f t="shared" si="13"/>
        <v>1.2345679012345678E-2</v>
      </c>
      <c r="CU36" s="36">
        <f t="shared" si="13"/>
        <v>1.2345679012345678E-2</v>
      </c>
      <c r="CV36" s="36">
        <f t="shared" si="13"/>
        <v>1.2345679012345678E-2</v>
      </c>
      <c r="CW36" s="36">
        <f t="shared" si="13"/>
        <v>1.2345679012345678E-2</v>
      </c>
      <c r="CX36" s="36">
        <f t="shared" si="13"/>
        <v>1.2345679012345678E-2</v>
      </c>
      <c r="CY36" s="36">
        <f t="shared" si="13"/>
        <v>1.2345679012345678E-2</v>
      </c>
      <c r="CZ36" s="36">
        <f t="shared" si="13"/>
        <v>1.2345679012345678E-2</v>
      </c>
      <c r="DA36" s="36">
        <f t="shared" si="13"/>
        <v>1.2345679012345678E-2</v>
      </c>
      <c r="DB36" s="36">
        <f t="shared" si="13"/>
        <v>1.2345679012345678E-2</v>
      </c>
      <c r="DC36" s="36">
        <f t="shared" si="13"/>
        <v>1.2345679012345678E-2</v>
      </c>
      <c r="DD36" s="36">
        <f t="shared" si="13"/>
        <v>1.2345679012345678E-2</v>
      </c>
      <c r="DE36" s="36">
        <f t="shared" si="13"/>
        <v>1.2345679012345678E-2</v>
      </c>
      <c r="DF36" s="36">
        <f t="shared" si="13"/>
        <v>1.2345679012345678E-2</v>
      </c>
      <c r="DG36" s="36">
        <f t="shared" si="13"/>
        <v>1.2345679012345678E-2</v>
      </c>
    </row>
    <row r="37" spans="2:111" x14ac:dyDescent="0.35">
      <c r="B37" s="35">
        <v>0</v>
      </c>
      <c r="D37" s="35">
        <f>$CE$6-$CE$7*SUMPRODUCT($B$6:$CD$6,AE36:DG36)</f>
        <v>-197</v>
      </c>
      <c r="H37" s="35">
        <v>0</v>
      </c>
      <c r="I37" s="35">
        <v>0</v>
      </c>
      <c r="J37" s="35">
        <v>0</v>
      </c>
      <c r="K37" s="35">
        <v>1</v>
      </c>
      <c r="M37" s="35">
        <v>-197</v>
      </c>
      <c r="N37" s="35">
        <f>IFERROR(M37/(MAX(ABS(M34),ABS(M35),ABS(M36),ABS(M37))),0)</f>
        <v>-0.81742738589211617</v>
      </c>
      <c r="P37" s="35">
        <f>L88</f>
        <v>-0.93372381732362442</v>
      </c>
      <c r="R37" s="35">
        <f>H88*J88</f>
        <v>-0.38636216286307051</v>
      </c>
      <c r="T37" s="35">
        <f>P37-D37</f>
        <v>196.06627618267638</v>
      </c>
      <c r="V37" s="35">
        <v>196.06627618267638</v>
      </c>
      <c r="X37" s="35">
        <v>-0.27697297574018787</v>
      </c>
      <c r="Y37" s="35">
        <v>0.20787858033925269</v>
      </c>
      <c r="Z37" s="35">
        <v>-0.23901728394667643</v>
      </c>
      <c r="AA37" s="35">
        <v>0.77091447473425179</v>
      </c>
    </row>
    <row r="38" spans="2:111" x14ac:dyDescent="0.35">
      <c r="B38" s="3"/>
    </row>
    <row r="39" spans="2:111" ht="13.5" thickBot="1" x14ac:dyDescent="0.4">
      <c r="B39" s="39" t="s">
        <v>367</v>
      </c>
      <c r="D39" s="39" t="s">
        <v>368</v>
      </c>
      <c r="E39" s="39" t="s">
        <v>369</v>
      </c>
      <c r="F39" s="39" t="s">
        <v>370</v>
      </c>
      <c r="H39" s="39" t="s">
        <v>347</v>
      </c>
      <c r="I39" s="39" t="s">
        <v>371</v>
      </c>
      <c r="J39" s="39" t="s">
        <v>372</v>
      </c>
      <c r="K39" s="39" t="s">
        <v>349</v>
      </c>
      <c r="L39" s="39" t="s">
        <v>373</v>
      </c>
      <c r="M39" s="39" t="s">
        <v>374</v>
      </c>
    </row>
    <row r="40" spans="2:111" ht="13.15" thickTop="1" x14ac:dyDescent="0.35">
      <c r="B40" s="32">
        <v>1</v>
      </c>
      <c r="D40" s="32">
        <v>0</v>
      </c>
      <c r="E40" s="32"/>
      <c r="F40" s="32" t="b">
        <v>0</v>
      </c>
      <c r="H40" s="32">
        <v>0</v>
      </c>
      <c r="I40" s="32">
        <f>B34</f>
        <v>0</v>
      </c>
      <c r="J40" s="32">
        <f>IF(SUMPRODUCT(L40:L43,N34:N37)&gt;0,N34,-N34)</f>
        <v>-1</v>
      </c>
      <c r="K40" s="32">
        <f>I40+J40*H40</f>
        <v>0</v>
      </c>
      <c r="L40" s="32">
        <f>D34</f>
        <v>-241</v>
      </c>
      <c r="M40" s="32">
        <f>SUMPRODUCT(L40:L43,J40:J43)</f>
        <v>701.68837327462109</v>
      </c>
    </row>
    <row r="41" spans="2:111" ht="13.5" thickBot="1" x14ac:dyDescent="0.4">
      <c r="H41" s="33">
        <f>H40</f>
        <v>0</v>
      </c>
      <c r="I41" s="33">
        <f>B35</f>
        <v>0</v>
      </c>
      <c r="J41" s="32">
        <f>IF(SUMPRODUCT(L40:L43,N34:N37)&gt;0,N35,-N35)</f>
        <v>0.71606401896858329</v>
      </c>
      <c r="K41" s="33">
        <f t="shared" ref="K41:K43" si="14">I41+J41*H41</f>
        <v>0</v>
      </c>
      <c r="L41" s="32">
        <f>D35</f>
        <v>172.57142857142858</v>
      </c>
      <c r="M41" s="39" t="s">
        <v>375</v>
      </c>
    </row>
    <row r="42" spans="2:111" ht="13.15" thickTop="1" x14ac:dyDescent="0.35">
      <c r="H42" s="33">
        <f t="shared" ref="H42:H43" si="15">H41</f>
        <v>0</v>
      </c>
      <c r="I42" s="32">
        <f>B36</f>
        <v>0</v>
      </c>
      <c r="J42" s="32">
        <f>IF(SUMPRODUCT(L40:L43,N34:N37)&gt;0,N36,-N36)</f>
        <v>-0.85477178423236511</v>
      </c>
      <c r="K42" s="32">
        <f t="shared" si="14"/>
        <v>0</v>
      </c>
      <c r="L42" s="32">
        <f>D36</f>
        <v>-206</v>
      </c>
      <c r="M42" s="32">
        <f>F36</f>
        <v>-3427.6703406445044</v>
      </c>
    </row>
    <row r="43" spans="2:111" x14ac:dyDescent="0.35">
      <c r="H43" s="33">
        <f t="shared" si="15"/>
        <v>0</v>
      </c>
      <c r="I43" s="34">
        <f>B37</f>
        <v>0</v>
      </c>
      <c r="J43" s="32">
        <f>IF(SUMPRODUCT(L40:L43,N34:N37)&gt;0,N37,-N37)</f>
        <v>-0.81742738589211617</v>
      </c>
      <c r="K43" s="34">
        <f t="shared" si="14"/>
        <v>0</v>
      </c>
      <c r="L43" s="32">
        <f>D37</f>
        <v>-197</v>
      </c>
    </row>
    <row r="44" spans="2:111" ht="13.5" thickBot="1" x14ac:dyDescent="0.4">
      <c r="B44" s="39" t="s">
        <v>367</v>
      </c>
      <c r="D44" s="39" t="s">
        <v>368</v>
      </c>
      <c r="E44" s="39" t="s">
        <v>369</v>
      </c>
      <c r="F44" s="39" t="s">
        <v>370</v>
      </c>
      <c r="H44" s="39" t="s">
        <v>347</v>
      </c>
      <c r="I44" s="39" t="s">
        <v>371</v>
      </c>
      <c r="J44" s="39" t="s">
        <v>372</v>
      </c>
      <c r="K44" s="39" t="s">
        <v>349</v>
      </c>
      <c r="L44" s="39" t="s">
        <v>373</v>
      </c>
      <c r="M44" s="39" t="s">
        <v>374</v>
      </c>
      <c r="O44" s="45" t="s">
        <v>336</v>
      </c>
    </row>
    <row r="45" spans="2:111" ht="13.9" thickTop="1" thickBot="1" x14ac:dyDescent="0.4">
      <c r="B45" s="32">
        <f>1+B40</f>
        <v>2</v>
      </c>
      <c r="D45" s="32">
        <v>0</v>
      </c>
      <c r="E45" s="32">
        <f>H45</f>
        <v>1</v>
      </c>
      <c r="F45" s="32" t="b">
        <f>OR(F40,M45*M40&lt;=0)</f>
        <v>1</v>
      </c>
      <c r="H45" s="32">
        <v>1</v>
      </c>
      <c r="I45" s="32">
        <f>I40</f>
        <v>0</v>
      </c>
      <c r="J45" s="32">
        <f>J40</f>
        <v>-1</v>
      </c>
      <c r="K45" s="32">
        <f>I45+J45*H45</f>
        <v>-1</v>
      </c>
      <c r="L45" s="32">
        <f>$CE$3-$CE$7*SUMPRODUCT($B$3:$CD$3,Q47:CS47)</f>
        <v>207.66409843146442</v>
      </c>
      <c r="M45" s="32">
        <f>SUMPRODUCT(L45:L48,J45:J48)</f>
        <v>-659.28162102527767</v>
      </c>
      <c r="O45" s="46">
        <f>SUM(Q45:CS45)</f>
        <v>-2.7619612160216707</v>
      </c>
      <c r="P45" s="39" t="s">
        <v>363</v>
      </c>
      <c r="Q45" s="32">
        <f t="shared" ref="Q45:AV45" si="16">SUMPRODUCT(B$3:B$6,$K45:$K48)</f>
        <v>1.956135151155898</v>
      </c>
      <c r="R45" s="32">
        <f t="shared" si="16"/>
        <v>1.1387077652637818</v>
      </c>
      <c r="S45" s="32">
        <f t="shared" si="16"/>
        <v>0.32128037937166565</v>
      </c>
      <c r="T45" s="32">
        <f t="shared" si="16"/>
        <v>1.101363366923533</v>
      </c>
      <c r="U45" s="32">
        <f t="shared" si="16"/>
        <v>0.28393598103141671</v>
      </c>
      <c r="V45" s="32">
        <f t="shared" si="16"/>
        <v>-0.53349140486069946</v>
      </c>
      <c r="W45" s="32">
        <f t="shared" si="16"/>
        <v>0.24659158269116777</v>
      </c>
      <c r="X45" s="32">
        <f t="shared" si="16"/>
        <v>-0.5708358032009484</v>
      </c>
      <c r="Y45" s="32">
        <f t="shared" si="16"/>
        <v>-1.3882631890930646</v>
      </c>
      <c r="Z45" s="32">
        <f t="shared" si="16"/>
        <v>2.5699043102718262</v>
      </c>
      <c r="AA45" s="32">
        <f t="shared" si="16"/>
        <v>1.7524769243797103</v>
      </c>
      <c r="AB45" s="32">
        <f t="shared" si="16"/>
        <v>0.93504953848759409</v>
      </c>
      <c r="AC45" s="32">
        <f t="shared" si="16"/>
        <v>1.7151325260394614</v>
      </c>
      <c r="AD45" s="32">
        <f t="shared" si="16"/>
        <v>0.89770514014734526</v>
      </c>
      <c r="AE45" s="32">
        <f t="shared" si="16"/>
        <v>8.0277754255229095E-2</v>
      </c>
      <c r="AF45" s="32">
        <f t="shared" si="16"/>
        <v>0.86036074180709632</v>
      </c>
      <c r="AG45" s="32">
        <f t="shared" si="16"/>
        <v>4.2933355914980154E-2</v>
      </c>
      <c r="AH45" s="32">
        <f t="shared" si="16"/>
        <v>-0.77449402997713601</v>
      </c>
      <c r="AI45" s="32">
        <f t="shared" si="16"/>
        <v>3.388263189093065</v>
      </c>
      <c r="AJ45" s="32">
        <f t="shared" si="16"/>
        <v>2.5708358032009486</v>
      </c>
      <c r="AK45" s="32">
        <f t="shared" si="16"/>
        <v>1.7534084173088325</v>
      </c>
      <c r="AL45" s="32">
        <f t="shared" si="16"/>
        <v>2.5334914048606993</v>
      </c>
      <c r="AM45" s="32">
        <f t="shared" si="16"/>
        <v>1.7160640189685834</v>
      </c>
      <c r="AN45" s="32">
        <f t="shared" si="16"/>
        <v>0.89863663307646724</v>
      </c>
      <c r="AO45" s="32">
        <f t="shared" si="16"/>
        <v>1.6787196206283346</v>
      </c>
      <c r="AP45" s="32">
        <f t="shared" si="16"/>
        <v>0.8612922347362183</v>
      </c>
      <c r="AQ45" s="32">
        <f t="shared" si="16"/>
        <v>4.3864848844102133E-2</v>
      </c>
      <c r="AR45" s="32">
        <f t="shared" si="16"/>
        <v>0.95613515115589798</v>
      </c>
      <c r="AS45" s="32">
        <f t="shared" si="16"/>
        <v>0.13870776526378181</v>
      </c>
      <c r="AT45" s="32">
        <f t="shared" si="16"/>
        <v>-0.67871962062833435</v>
      </c>
      <c r="AU45" s="32">
        <f t="shared" si="16"/>
        <v>0.10136336692353287</v>
      </c>
      <c r="AV45" s="32">
        <f t="shared" si="16"/>
        <v>-0.71606401896858329</v>
      </c>
      <c r="AW45" s="32">
        <f t="shared" ref="AW45:CB45" si="17">SUMPRODUCT(AH$3:AH$6,$K45:$K48)</f>
        <v>-1.5334914048606993</v>
      </c>
      <c r="AX45" s="32">
        <f t="shared" si="17"/>
        <v>-0.75340841730883223</v>
      </c>
      <c r="AY45" s="32">
        <f t="shared" si="17"/>
        <v>-1.5708358032009484</v>
      </c>
      <c r="AZ45" s="32">
        <f t="shared" si="17"/>
        <v>-2.3882631890930646</v>
      </c>
      <c r="BA45" s="32">
        <f t="shared" si="17"/>
        <v>1.5699043102718266</v>
      </c>
      <c r="BB45" s="32">
        <f t="shared" si="17"/>
        <v>0.75247692437971037</v>
      </c>
      <c r="BC45" s="32">
        <f t="shared" si="17"/>
        <v>-6.4950461512405799E-2</v>
      </c>
      <c r="BD45" s="32">
        <f t="shared" si="17"/>
        <v>0.71513252603946142</v>
      </c>
      <c r="BE45" s="32">
        <f t="shared" si="17"/>
        <v>-0.10229485985265475</v>
      </c>
      <c r="BF45" s="32">
        <f t="shared" si="17"/>
        <v>-0.91972224574477091</v>
      </c>
      <c r="BG45" s="32">
        <f t="shared" si="17"/>
        <v>-0.13963925819290368</v>
      </c>
      <c r="BH45" s="32">
        <f t="shared" si="17"/>
        <v>-0.95706664408501985</v>
      </c>
      <c r="BI45" s="32">
        <f t="shared" si="17"/>
        <v>-1.7744940299771361</v>
      </c>
      <c r="BJ45" s="32">
        <f t="shared" si="17"/>
        <v>2.3882631890930646</v>
      </c>
      <c r="BK45" s="32">
        <f t="shared" si="17"/>
        <v>1.5708358032009484</v>
      </c>
      <c r="BL45" s="32">
        <f t="shared" si="17"/>
        <v>0.75340841730883223</v>
      </c>
      <c r="BM45" s="32">
        <f t="shared" si="17"/>
        <v>1.5334914048606993</v>
      </c>
      <c r="BN45" s="32">
        <f t="shared" si="17"/>
        <v>0.71606401896858329</v>
      </c>
      <c r="BO45" s="32">
        <f t="shared" si="17"/>
        <v>-0.10136336692353287</v>
      </c>
      <c r="BP45" s="32">
        <f t="shared" si="17"/>
        <v>0.67871962062833435</v>
      </c>
      <c r="BQ45" s="32">
        <f t="shared" si="17"/>
        <v>-0.13870776526378181</v>
      </c>
      <c r="BR45" s="32">
        <f t="shared" si="17"/>
        <v>-0.95613515115589798</v>
      </c>
      <c r="BS45" s="32">
        <f t="shared" si="17"/>
        <v>-4.3864848844102133E-2</v>
      </c>
      <c r="BT45" s="32">
        <f t="shared" si="17"/>
        <v>-0.8612922347362183</v>
      </c>
      <c r="BU45" s="32">
        <f t="shared" si="17"/>
        <v>-1.6787196206283346</v>
      </c>
      <c r="BV45" s="32">
        <f t="shared" si="17"/>
        <v>-0.89863663307646724</v>
      </c>
      <c r="BW45" s="32">
        <f t="shared" si="17"/>
        <v>-1.7160640189685834</v>
      </c>
      <c r="BX45" s="32">
        <f t="shared" si="17"/>
        <v>-2.5334914048606993</v>
      </c>
      <c r="BY45" s="32">
        <f t="shared" si="17"/>
        <v>-1.7534084173088325</v>
      </c>
      <c r="BZ45" s="32">
        <f t="shared" si="17"/>
        <v>-2.5708358032009486</v>
      </c>
      <c r="CA45" s="32">
        <f t="shared" si="17"/>
        <v>-3.388263189093065</v>
      </c>
      <c r="CB45" s="32">
        <f t="shared" si="17"/>
        <v>0.56990431027182653</v>
      </c>
      <c r="CC45" s="32">
        <f t="shared" ref="CC45:CS45" si="18">SUMPRODUCT(BN$3:BN$6,$K45:$K48)</f>
        <v>-0.24752307562028963</v>
      </c>
      <c r="CD45" s="32">
        <f t="shared" si="18"/>
        <v>-1.0649504615124057</v>
      </c>
      <c r="CE45" s="32">
        <f t="shared" si="18"/>
        <v>-0.28486747396053858</v>
      </c>
      <c r="CF45" s="32">
        <f t="shared" si="18"/>
        <v>-1.1022948598526547</v>
      </c>
      <c r="CG45" s="32">
        <f t="shared" si="18"/>
        <v>-1.9197222457447709</v>
      </c>
      <c r="CH45" s="32">
        <f t="shared" si="18"/>
        <v>-1.1396392581929036</v>
      </c>
      <c r="CI45" s="32">
        <f t="shared" si="18"/>
        <v>-1.9570666440850197</v>
      </c>
      <c r="CJ45" s="32">
        <f t="shared" si="18"/>
        <v>-2.7744940299771361</v>
      </c>
      <c r="CK45" s="32">
        <f t="shared" si="18"/>
        <v>1.3882631890930646</v>
      </c>
      <c r="CL45" s="32">
        <f t="shared" si="18"/>
        <v>0.5708358032009484</v>
      </c>
      <c r="CM45" s="32">
        <f t="shared" si="18"/>
        <v>-0.24659158269116777</v>
      </c>
      <c r="CN45" s="32">
        <f t="shared" si="18"/>
        <v>0.53349140486069946</v>
      </c>
      <c r="CO45" s="32">
        <f t="shared" si="18"/>
        <v>-0.28393598103141671</v>
      </c>
      <c r="CP45" s="32">
        <f t="shared" si="18"/>
        <v>-1.101363366923533</v>
      </c>
      <c r="CQ45" s="32">
        <f t="shared" si="18"/>
        <v>-0.32128037937166565</v>
      </c>
      <c r="CR45" s="32">
        <f t="shared" si="18"/>
        <v>-1.1387077652637818</v>
      </c>
      <c r="CS45" s="32">
        <f t="shared" si="18"/>
        <v>-1.956135151155898</v>
      </c>
    </row>
    <row r="46" spans="2:111" ht="13.9" thickTop="1" thickBot="1" x14ac:dyDescent="0.4">
      <c r="H46" s="33">
        <f>H45</f>
        <v>1</v>
      </c>
      <c r="I46" s="33">
        <f t="shared" ref="I46:J46" si="19">I41</f>
        <v>0</v>
      </c>
      <c r="J46" s="33">
        <f t="shared" si="19"/>
        <v>0.71606401896858329</v>
      </c>
      <c r="K46" s="33">
        <f t="shared" ref="K46:K48" si="20">I46+J46*H46</f>
        <v>0.71606401896858329</v>
      </c>
      <c r="L46" s="33">
        <f>$CE$4-$CE$7*SUMPRODUCT($B$4:$CD$4,Q47:CS47)</f>
        <v>-188.73396882386101</v>
      </c>
      <c r="M46" s="39" t="s">
        <v>375</v>
      </c>
      <c r="O46" s="47">
        <f t="shared" ref="O46:O47" si="21">SUM(Q46:CS46)</f>
        <v>196.60093781296521</v>
      </c>
      <c r="P46" s="39" t="s">
        <v>365</v>
      </c>
      <c r="Q46" s="33">
        <f>EXP(Q45)</f>
        <v>7.0719421924392343</v>
      </c>
      <c r="R46" s="33">
        <f>EXP(R45)</f>
        <v>3.1227304560176976</v>
      </c>
      <c r="S46" s="33">
        <f t="shared" ref="S46:CD46" si="22">EXP(S45)</f>
        <v>1.3788921396113754</v>
      </c>
      <c r="T46" s="33">
        <f t="shared" si="22"/>
        <v>3.0082645978314591</v>
      </c>
      <c r="U46" s="33">
        <f t="shared" si="22"/>
        <v>1.3283478885689213</v>
      </c>
      <c r="V46" s="33">
        <f t="shared" si="22"/>
        <v>0.58655349477485363</v>
      </c>
      <c r="W46" s="33">
        <f t="shared" si="22"/>
        <v>1.2796563722256169</v>
      </c>
      <c r="X46" s="33">
        <f t="shared" si="22"/>
        <v>0.56505296820133599</v>
      </c>
      <c r="Y46" s="33">
        <f t="shared" si="22"/>
        <v>0.24950827722432248</v>
      </c>
      <c r="Z46" s="33">
        <f t="shared" si="22"/>
        <v>13.064574235562299</v>
      </c>
      <c r="AA46" s="33">
        <f t="shared" si="22"/>
        <v>5.7688740589412104</v>
      </c>
      <c r="AB46" s="33">
        <f t="shared" si="22"/>
        <v>2.5473396459668445</v>
      </c>
      <c r="AC46" s="33">
        <f t="shared" si="22"/>
        <v>5.5574119653581668</v>
      </c>
      <c r="AD46" s="33">
        <f t="shared" si="22"/>
        <v>2.4539651383766925</v>
      </c>
      <c r="AE46" s="33">
        <f t="shared" si="22"/>
        <v>1.0835879970579136</v>
      </c>
      <c r="AF46" s="33">
        <f t="shared" si="22"/>
        <v>2.3640133383479394</v>
      </c>
      <c r="AG46" s="33">
        <f t="shared" si="22"/>
        <v>1.0438683248830318</v>
      </c>
      <c r="AH46" s="33">
        <f t="shared" si="22"/>
        <v>0.46093694228290727</v>
      </c>
      <c r="AI46" s="33">
        <f t="shared" si="22"/>
        <v>29.61447283886082</v>
      </c>
      <c r="AJ46" s="33">
        <f t="shared" si="22"/>
        <v>13.076749463773865</v>
      </c>
      <c r="AK46" s="33">
        <f t="shared" si="22"/>
        <v>5.7742502278790537</v>
      </c>
      <c r="AL46" s="33">
        <f t="shared" si="22"/>
        <v>12.597412111178217</v>
      </c>
      <c r="AM46" s="33">
        <f t="shared" si="22"/>
        <v>5.5625910670819501</v>
      </c>
      <c r="AN46" s="33">
        <f t="shared" si="22"/>
        <v>2.4562520545091462</v>
      </c>
      <c r="AO46" s="33">
        <f t="shared" si="22"/>
        <v>5.3586904201318974</v>
      </c>
      <c r="AP46" s="33">
        <f t="shared" si="22"/>
        <v>2.3662164259779375</v>
      </c>
      <c r="AQ46" s="33">
        <f t="shared" si="22"/>
        <v>1.0448411338585954</v>
      </c>
      <c r="AR46" s="33">
        <f t="shared" si="22"/>
        <v>2.6016221417512901</v>
      </c>
      <c r="AS46" s="33">
        <f t="shared" si="22"/>
        <v>1.1487883350888337</v>
      </c>
      <c r="AT46" s="33">
        <f t="shared" si="22"/>
        <v>0.50726606975592714</v>
      </c>
      <c r="AU46" s="33">
        <f t="shared" si="22"/>
        <v>1.1066786991460706</v>
      </c>
      <c r="AV46" s="33">
        <f t="shared" si="22"/>
        <v>0.48867187892800013</v>
      </c>
      <c r="AW46" s="33">
        <f t="shared" si="22"/>
        <v>0.21578097187492967</v>
      </c>
      <c r="AX46" s="33">
        <f t="shared" si="22"/>
        <v>0.47075927110583515</v>
      </c>
      <c r="AY46" s="33">
        <f t="shared" si="22"/>
        <v>0.20787137017417226</v>
      </c>
      <c r="AZ46" s="33">
        <f t="shared" si="22"/>
        <v>9.1788965592933064E-2</v>
      </c>
      <c r="BA46" s="33">
        <f t="shared" si="22"/>
        <v>4.8061882689214839</v>
      </c>
      <c r="BB46" s="33">
        <f t="shared" si="22"/>
        <v>2.1222501649917227</v>
      </c>
      <c r="BC46" s="33">
        <f t="shared" si="22"/>
        <v>0.93711388543214258</v>
      </c>
      <c r="BD46" s="33">
        <f t="shared" si="22"/>
        <v>2.0444576081754491</v>
      </c>
      <c r="BE46" s="33">
        <f t="shared" si="22"/>
        <v>0.90276332376021873</v>
      </c>
      <c r="BF46" s="33">
        <f t="shared" si="22"/>
        <v>0.39862974681774771</v>
      </c>
      <c r="BG46" s="33">
        <f t="shared" si="22"/>
        <v>0.86967190583327569</v>
      </c>
      <c r="BH46" s="33">
        <f t="shared" si="22"/>
        <v>0.38401769601453939</v>
      </c>
      <c r="BI46" s="33">
        <f t="shared" si="22"/>
        <v>0.16956922474230926</v>
      </c>
      <c r="BJ46" s="33">
        <f t="shared" si="22"/>
        <v>10.89455571854697</v>
      </c>
      <c r="BK46" s="33">
        <f t="shared" si="22"/>
        <v>4.8106672850720864</v>
      </c>
      <c r="BL46" s="33">
        <f t="shared" si="22"/>
        <v>2.1242279470162191</v>
      </c>
      <c r="BM46" s="33">
        <f t="shared" si="22"/>
        <v>4.6343289276666013</v>
      </c>
      <c r="BN46" s="33">
        <f t="shared" si="22"/>
        <v>2.0463628932233644</v>
      </c>
      <c r="BO46" s="33">
        <f t="shared" si="22"/>
        <v>0.90360463318903173</v>
      </c>
      <c r="BP46" s="33">
        <f t="shared" si="22"/>
        <v>1.9713520371688835</v>
      </c>
      <c r="BQ46" s="33">
        <f t="shared" si="22"/>
        <v>0.87048237647945104</v>
      </c>
      <c r="BR46" s="33">
        <f t="shared" si="22"/>
        <v>0.38437557243683618</v>
      </c>
      <c r="BS46" s="33">
        <f t="shared" si="22"/>
        <v>0.95708329964671546</v>
      </c>
      <c r="BT46" s="33">
        <f t="shared" si="22"/>
        <v>0.42261561073675175</v>
      </c>
      <c r="BU46" s="33">
        <f t="shared" si="22"/>
        <v>0.18661275826704432</v>
      </c>
      <c r="BV46" s="33">
        <f t="shared" si="22"/>
        <v>0.4071243413981952</v>
      </c>
      <c r="BW46" s="33">
        <f t="shared" si="22"/>
        <v>0.17977233773623139</v>
      </c>
      <c r="BX46" s="33">
        <f t="shared" si="22"/>
        <v>7.9381383348779838E-2</v>
      </c>
      <c r="BY46" s="33">
        <f t="shared" si="22"/>
        <v>0.17318265758069012</v>
      </c>
      <c r="BZ46" s="33">
        <f t="shared" si="22"/>
        <v>7.6471603495216492E-2</v>
      </c>
      <c r="CA46" s="33">
        <f t="shared" si="22"/>
        <v>3.3767273368032945E-2</v>
      </c>
      <c r="CB46" s="33">
        <f t="shared" si="22"/>
        <v>1.768097854535577</v>
      </c>
      <c r="CC46" s="33">
        <f t="shared" si="22"/>
        <v>0.7807322047231563</v>
      </c>
      <c r="CD46" s="33">
        <f t="shared" si="22"/>
        <v>0.34474493248677568</v>
      </c>
      <c r="CE46" s="33">
        <f t="shared" ref="CE46:CS46" si="23">EXP(CE45)</f>
        <v>0.75211392239428787</v>
      </c>
      <c r="CF46" s="33">
        <f t="shared" si="23"/>
        <v>0.33210806705498314</v>
      </c>
      <c r="CG46" s="33">
        <f t="shared" si="23"/>
        <v>0.14664768849362658</v>
      </c>
      <c r="CH46" s="33">
        <f t="shared" si="23"/>
        <v>0.3199344147204487</v>
      </c>
      <c r="CI46" s="33">
        <f t="shared" si="23"/>
        <v>0.14127221540977358</v>
      </c>
      <c r="CJ46" s="33">
        <f t="shared" si="23"/>
        <v>6.2381031638075443E-2</v>
      </c>
      <c r="CK46" s="33">
        <f t="shared" si="23"/>
        <v>4.0078830695502008</v>
      </c>
      <c r="CL46" s="33">
        <f t="shared" si="23"/>
        <v>1.7697455924940588</v>
      </c>
      <c r="CM46" s="33">
        <f t="shared" si="23"/>
        <v>0.78145979006908695</v>
      </c>
      <c r="CN46" s="33">
        <f t="shared" si="23"/>
        <v>1.7048743361146392</v>
      </c>
      <c r="CO46" s="33">
        <f t="shared" si="23"/>
        <v>0.75281483759298717</v>
      </c>
      <c r="CP46" s="33">
        <f t="shared" si="23"/>
        <v>0.33241756749750706</v>
      </c>
      <c r="CQ46" s="33">
        <f t="shared" si="23"/>
        <v>0.72521988578587326</v>
      </c>
      <c r="CR46" s="33">
        <f t="shared" si="23"/>
        <v>0.32023257020884954</v>
      </c>
      <c r="CS46" s="33">
        <f t="shared" si="23"/>
        <v>0.14140387078801656</v>
      </c>
    </row>
    <row r="47" spans="2:111" ht="13.9" thickTop="1" thickBot="1" x14ac:dyDescent="0.4">
      <c r="H47" s="32">
        <f t="shared" ref="H47:H48" si="24">H46</f>
        <v>1</v>
      </c>
      <c r="I47" s="32">
        <f t="shared" ref="I47:J47" si="25">I42</f>
        <v>0</v>
      </c>
      <c r="J47" s="32">
        <f t="shared" si="25"/>
        <v>-0.85477178423236511</v>
      </c>
      <c r="K47" s="32">
        <f t="shared" si="20"/>
        <v>-0.85477178423236511</v>
      </c>
      <c r="L47" s="32">
        <f>$CE$5-$CE$7*SUMPRODUCT($B$5:$CD$5,Q47:CS47)</f>
        <v>191.71455651705253</v>
      </c>
      <c r="M47" s="32">
        <f>SUMPRODUCT($B$7:$CD$7, LN(Q47:CS47))</f>
        <v>-3444.2255530172411</v>
      </c>
      <c r="O47" s="48">
        <f t="shared" si="21"/>
        <v>1.0000000000000002</v>
      </c>
      <c r="P47" s="39" t="s">
        <v>366</v>
      </c>
      <c r="Q47" s="32">
        <f t="shared" ref="Q47:AV47" si="26">Q46/$O46</f>
        <v>3.5971050144059193E-2</v>
      </c>
      <c r="R47" s="32">
        <f t="shared" si="26"/>
        <v>1.5883598983584112E-2</v>
      </c>
      <c r="S47" s="32">
        <f t="shared" si="26"/>
        <v>7.0136600310786602E-3</v>
      </c>
      <c r="T47" s="32">
        <f t="shared" si="26"/>
        <v>1.5301374608361982E-2</v>
      </c>
      <c r="U47" s="32">
        <f t="shared" si="26"/>
        <v>6.7565694413555385E-3</v>
      </c>
      <c r="V47" s="32">
        <f t="shared" si="26"/>
        <v>2.9834725169666627E-3</v>
      </c>
      <c r="W47" s="32">
        <f t="shared" si="26"/>
        <v>6.5089026861255778E-3</v>
      </c>
      <c r="X47" s="32">
        <f t="shared" si="26"/>
        <v>2.874111255455428E-3</v>
      </c>
      <c r="Y47" s="32">
        <f t="shared" si="26"/>
        <v>1.2691103104588964E-3</v>
      </c>
      <c r="Z47" s="32">
        <f t="shared" si="26"/>
        <v>6.6452247791367006E-2</v>
      </c>
      <c r="AA47" s="32">
        <f t="shared" si="26"/>
        <v>2.9343064804855531E-2</v>
      </c>
      <c r="AB47" s="32">
        <f t="shared" si="26"/>
        <v>1.2956904856630116E-2</v>
      </c>
      <c r="AC47" s="32">
        <f t="shared" si="26"/>
        <v>2.8267474342595293E-2</v>
      </c>
      <c r="AD47" s="32">
        <f t="shared" si="26"/>
        <v>1.2481960491517357E-2</v>
      </c>
      <c r="AE47" s="32">
        <f t="shared" si="26"/>
        <v>5.5116115371167595E-3</v>
      </c>
      <c r="AF47" s="32">
        <f t="shared" si="26"/>
        <v>1.2024425542653948E-2</v>
      </c>
      <c r="AG47" s="32">
        <f t="shared" si="26"/>
        <v>5.3095795803177089E-3</v>
      </c>
      <c r="AH47" s="32">
        <f t="shared" si="26"/>
        <v>2.3445307403437521E-3</v>
      </c>
      <c r="AI47" s="32">
        <f t="shared" si="26"/>
        <v>0.15063240881909892</v>
      </c>
      <c r="AJ47" s="32">
        <f t="shared" si="26"/>
        <v>6.6514176428875069E-2</v>
      </c>
      <c r="AK47" s="32">
        <f t="shared" si="26"/>
        <v>2.9370410396375331E-2</v>
      </c>
      <c r="AL47" s="32">
        <f t="shared" si="26"/>
        <v>6.4076053000126934E-2</v>
      </c>
      <c r="AM47" s="32">
        <f t="shared" si="26"/>
        <v>2.8293817562426271E-2</v>
      </c>
      <c r="AN47" s="32">
        <f t="shared" si="26"/>
        <v>1.2493592766306551E-2</v>
      </c>
      <c r="AO47" s="32">
        <f t="shared" si="26"/>
        <v>2.7256687988079925E-2</v>
      </c>
      <c r="AP47" s="32">
        <f t="shared" si="26"/>
        <v>1.2035631428315053E-2</v>
      </c>
      <c r="AQ47" s="32">
        <f t="shared" si="26"/>
        <v>5.3145277203743404E-3</v>
      </c>
      <c r="AR47" s="32">
        <f t="shared" si="26"/>
        <v>1.3233009825346425E-2</v>
      </c>
      <c r="AS47" s="32">
        <f t="shared" si="26"/>
        <v>5.8432495178722121E-3</v>
      </c>
      <c r="AT47" s="32">
        <f t="shared" si="26"/>
        <v>2.5801813327996979E-3</v>
      </c>
      <c r="AU47" s="32">
        <f t="shared" si="26"/>
        <v>5.6290611400791023E-3</v>
      </c>
      <c r="AV47" s="32">
        <f t="shared" si="26"/>
        <v>2.4856029903219199E-3</v>
      </c>
      <c r="AW47" s="32">
        <f t="shared" ref="AW47:CB47" si="27">AW46/$O46</f>
        <v>1.0975582022920522E-3</v>
      </c>
      <c r="AX47" s="32">
        <f t="shared" si="27"/>
        <v>2.3944914828111772E-3</v>
      </c>
      <c r="AY47" s="32">
        <f t="shared" si="27"/>
        <v>1.0573264425214955E-3</v>
      </c>
      <c r="AZ47" s="32">
        <f t="shared" si="27"/>
        <v>4.6687959179653448E-4</v>
      </c>
      <c r="BA47" s="32">
        <f t="shared" si="27"/>
        <v>2.4446415782074314E-2</v>
      </c>
      <c r="BB47" s="32">
        <f t="shared" si="27"/>
        <v>1.079471028266767E-2</v>
      </c>
      <c r="BC47" s="32">
        <f t="shared" si="27"/>
        <v>4.7665789179686347E-3</v>
      </c>
      <c r="BD47" s="32">
        <f t="shared" si="27"/>
        <v>1.0399022664482038E-2</v>
      </c>
      <c r="BE47" s="32">
        <f t="shared" si="27"/>
        <v>4.5918566503434267E-3</v>
      </c>
      <c r="BF47" s="32">
        <f t="shared" si="27"/>
        <v>2.0276085722285876E-3</v>
      </c>
      <c r="BG47" s="32">
        <f t="shared" si="27"/>
        <v>4.4235389490391514E-3</v>
      </c>
      <c r="BH47" s="32">
        <f t="shared" si="27"/>
        <v>1.9532851688625801E-3</v>
      </c>
      <c r="BI47" s="32">
        <f t="shared" si="27"/>
        <v>8.6250465856692728E-4</v>
      </c>
      <c r="BJ47" s="32">
        <f t="shared" si="27"/>
        <v>5.5414566378678323E-2</v>
      </c>
      <c r="BK47" s="32">
        <f t="shared" si="27"/>
        <v>2.4469198054633278E-2</v>
      </c>
      <c r="BL47" s="32">
        <f t="shared" si="27"/>
        <v>1.0804770163594473E-2</v>
      </c>
      <c r="BM47" s="32">
        <f t="shared" si="27"/>
        <v>2.357226257015841E-2</v>
      </c>
      <c r="BN47" s="32">
        <f t="shared" si="27"/>
        <v>1.0408713793472114E-2</v>
      </c>
      <c r="BO47" s="32">
        <f t="shared" si="27"/>
        <v>4.5961359250924275E-3</v>
      </c>
      <c r="BP47" s="32">
        <f t="shared" si="27"/>
        <v>1.0027175145239205E-2</v>
      </c>
      <c r="BQ47" s="32">
        <f t="shared" si="27"/>
        <v>4.4276613639939897E-3</v>
      </c>
      <c r="BR47" s="32">
        <f t="shared" si="27"/>
        <v>1.9551054878614513E-3</v>
      </c>
      <c r="BS47" s="32">
        <f t="shared" si="27"/>
        <v>4.8681522595646481E-3</v>
      </c>
      <c r="BT47" s="32">
        <f t="shared" si="27"/>
        <v>2.149611367260129E-3</v>
      </c>
      <c r="BU47" s="32">
        <f t="shared" si="27"/>
        <v>9.4919566683133994E-4</v>
      </c>
      <c r="BV47" s="32">
        <f t="shared" si="27"/>
        <v>2.0708158665321821E-3</v>
      </c>
      <c r="BW47" s="32">
        <f t="shared" si="27"/>
        <v>9.1440223905369365E-4</v>
      </c>
      <c r="BX47" s="32">
        <f t="shared" si="27"/>
        <v>4.0376909811233304E-4</v>
      </c>
      <c r="BY47" s="32">
        <f t="shared" si="27"/>
        <v>8.8088418858635407E-4</v>
      </c>
      <c r="BZ47" s="32">
        <f t="shared" si="27"/>
        <v>3.8896866081059673E-4</v>
      </c>
      <c r="CA47" s="32">
        <f t="shared" si="27"/>
        <v>1.7175540332446012E-4</v>
      </c>
      <c r="CB47" s="32">
        <f t="shared" si="27"/>
        <v>8.9933337765542264E-3</v>
      </c>
      <c r="CC47" s="32">
        <f t="shared" ref="CC47:CS47" si="28">CC46/$O46</f>
        <v>3.9711519863954046E-3</v>
      </c>
      <c r="CD47" s="32">
        <f t="shared" si="28"/>
        <v>1.7535263886418798E-3</v>
      </c>
      <c r="CE47" s="32">
        <f t="shared" si="28"/>
        <v>3.8255866465388157E-3</v>
      </c>
      <c r="CF47" s="32">
        <f t="shared" si="28"/>
        <v>1.6892496584677108E-3</v>
      </c>
      <c r="CG47" s="32">
        <f t="shared" si="28"/>
        <v>7.4591550846587887E-4</v>
      </c>
      <c r="CH47" s="32">
        <f t="shared" si="28"/>
        <v>1.6273290365726324E-3</v>
      </c>
      <c r="CI47" s="32">
        <f t="shared" si="28"/>
        <v>7.1857345636963243E-4</v>
      </c>
      <c r="CJ47" s="32">
        <f t="shared" si="28"/>
        <v>3.1729773180136687E-4</v>
      </c>
      <c r="CK47" s="32">
        <f t="shared" si="28"/>
        <v>2.038587971214598E-2</v>
      </c>
      <c r="CL47" s="32">
        <f t="shared" si="28"/>
        <v>9.0017149062518349E-3</v>
      </c>
      <c r="CM47" s="32">
        <f t="shared" si="28"/>
        <v>3.9748528097690089E-3</v>
      </c>
      <c r="CN47" s="32">
        <f t="shared" si="28"/>
        <v>8.6717507814563846E-3</v>
      </c>
      <c r="CO47" s="32">
        <f t="shared" si="28"/>
        <v>3.8291518136560048E-3</v>
      </c>
      <c r="CP47" s="32">
        <f t="shared" si="28"/>
        <v>1.6908239156709921E-3</v>
      </c>
      <c r="CQ47" s="32">
        <f t="shared" si="28"/>
        <v>3.6887915889587748E-3</v>
      </c>
      <c r="CR47" s="32">
        <f t="shared" si="28"/>
        <v>1.6288455882824951E-3</v>
      </c>
      <c r="CS47" s="32">
        <f t="shared" si="28"/>
        <v>7.1924311430569083E-4</v>
      </c>
    </row>
    <row r="48" spans="2:111" ht="13.15" thickTop="1" x14ac:dyDescent="0.35">
      <c r="H48" s="34">
        <f t="shared" si="24"/>
        <v>1</v>
      </c>
      <c r="I48" s="34">
        <f t="shared" ref="I48:J48" si="29">I43</f>
        <v>0</v>
      </c>
      <c r="J48" s="34">
        <f t="shared" si="29"/>
        <v>-0.81742738589211617</v>
      </c>
      <c r="K48" s="34">
        <f t="shared" si="20"/>
        <v>-0.81742738589211617</v>
      </c>
      <c r="L48" s="34">
        <f>$CE$6-$CE$7*SUMPRODUCT($B$6:$CD$6,Q47:CS47)</f>
        <v>186.68291209495942</v>
      </c>
    </row>
    <row r="49" spans="2:97" ht="13.5" thickBot="1" x14ac:dyDescent="0.4">
      <c r="B49" s="39" t="s">
        <v>367</v>
      </c>
      <c r="D49" s="39" t="s">
        <v>368</v>
      </c>
      <c r="E49" s="39" t="s">
        <v>369</v>
      </c>
      <c r="F49" s="39" t="s">
        <v>370</v>
      </c>
      <c r="H49" s="39" t="s">
        <v>347</v>
      </c>
      <c r="I49" s="39" t="s">
        <v>371</v>
      </c>
      <c r="J49" s="39" t="s">
        <v>372</v>
      </c>
      <c r="K49" s="39" t="s">
        <v>349</v>
      </c>
      <c r="L49" s="39" t="s">
        <v>373</v>
      </c>
      <c r="M49" s="39" t="s">
        <v>374</v>
      </c>
      <c r="O49" s="45" t="s">
        <v>336</v>
      </c>
    </row>
    <row r="50" spans="2:97" ht="13.9" thickTop="1" thickBot="1" x14ac:dyDescent="0.4">
      <c r="B50" s="32">
        <f>1+B45</f>
        <v>3</v>
      </c>
      <c r="D50" s="32">
        <f>IF(F45,IF(M50&lt;0,D45,H50),E45)</f>
        <v>0</v>
      </c>
      <c r="E50" s="32">
        <f>IF(F45,IF(M50&lt;0,H50,E45),H50)</f>
        <v>0.5</v>
      </c>
      <c r="F50" s="32" t="b">
        <f>OR(F45,M50*M45&lt;=0)</f>
        <v>1</v>
      </c>
      <c r="H50" s="32">
        <f>IF(F45,(D45+E45)/2,2*H45)</f>
        <v>0.5</v>
      </c>
      <c r="I50" s="32">
        <f>I45</f>
        <v>0</v>
      </c>
      <c r="J50" s="32">
        <f>J45</f>
        <v>-1</v>
      </c>
      <c r="K50" s="32">
        <f>I50+J50*H50</f>
        <v>-0.5</v>
      </c>
      <c r="L50" s="32">
        <f>$CE$3-$CE$7*SUMPRODUCT($B$3:$CD$3,Q52:CS52)</f>
        <v>8.7222009072491744</v>
      </c>
      <c r="M50" s="32">
        <f>SUMPRODUCT(L50:L53,J50:J53)</f>
        <v>-36.1330021045124</v>
      </c>
      <c r="O50" s="46">
        <f>SUM(Q50:CS50)</f>
        <v>-1.3809806080108353</v>
      </c>
      <c r="P50" s="39" t="s">
        <v>363</v>
      </c>
      <c r="Q50" s="32">
        <f t="shared" ref="Q50:AV50" si="30">SUMPRODUCT(B$3:B$6,$K50:$K53)</f>
        <v>0.97806757557794899</v>
      </c>
      <c r="R50" s="32">
        <f t="shared" si="30"/>
        <v>0.56935388263189091</v>
      </c>
      <c r="S50" s="32">
        <f t="shared" si="30"/>
        <v>0.16064018968583282</v>
      </c>
      <c r="T50" s="32">
        <f t="shared" si="30"/>
        <v>0.55068168346176649</v>
      </c>
      <c r="U50" s="32">
        <f t="shared" si="30"/>
        <v>0.14196799051570835</v>
      </c>
      <c r="V50" s="32">
        <f t="shared" si="30"/>
        <v>-0.26674570243034973</v>
      </c>
      <c r="W50" s="32">
        <f t="shared" si="30"/>
        <v>0.12329579134558388</v>
      </c>
      <c r="X50" s="32">
        <f t="shared" si="30"/>
        <v>-0.2854179016004742</v>
      </c>
      <c r="Y50" s="32">
        <f t="shared" si="30"/>
        <v>-0.69413159454653228</v>
      </c>
      <c r="Z50" s="32">
        <f t="shared" si="30"/>
        <v>1.2849521551359131</v>
      </c>
      <c r="AA50" s="32">
        <f t="shared" si="30"/>
        <v>0.87623846218985513</v>
      </c>
      <c r="AB50" s="32">
        <f t="shared" si="30"/>
        <v>0.46752476924379704</v>
      </c>
      <c r="AC50" s="32">
        <f t="shared" si="30"/>
        <v>0.85756626301973071</v>
      </c>
      <c r="AD50" s="32">
        <f t="shared" si="30"/>
        <v>0.44885257007367263</v>
      </c>
      <c r="AE50" s="32">
        <f t="shared" si="30"/>
        <v>4.0138877127614547E-2</v>
      </c>
      <c r="AF50" s="32">
        <f t="shared" si="30"/>
        <v>0.43018037090354816</v>
      </c>
      <c r="AG50" s="32">
        <f t="shared" si="30"/>
        <v>2.1466677957490077E-2</v>
      </c>
      <c r="AH50" s="32">
        <f t="shared" si="30"/>
        <v>-0.38724701498856801</v>
      </c>
      <c r="AI50" s="32">
        <f t="shared" si="30"/>
        <v>1.6941315945465325</v>
      </c>
      <c r="AJ50" s="32">
        <f t="shared" si="30"/>
        <v>1.2854179016004743</v>
      </c>
      <c r="AK50" s="32">
        <f t="shared" si="30"/>
        <v>0.87670420865441623</v>
      </c>
      <c r="AL50" s="32">
        <f t="shared" si="30"/>
        <v>1.2667457024303497</v>
      </c>
      <c r="AM50" s="32">
        <f t="shared" si="30"/>
        <v>0.8580320094842917</v>
      </c>
      <c r="AN50" s="32">
        <f t="shared" si="30"/>
        <v>0.44931831653823362</v>
      </c>
      <c r="AO50" s="32">
        <f t="shared" si="30"/>
        <v>0.83935981031416729</v>
      </c>
      <c r="AP50" s="32">
        <f t="shared" si="30"/>
        <v>0.43064611736810915</v>
      </c>
      <c r="AQ50" s="32">
        <f t="shared" si="30"/>
        <v>2.1932424422051067E-2</v>
      </c>
      <c r="AR50" s="32">
        <f t="shared" si="30"/>
        <v>0.47806757557794899</v>
      </c>
      <c r="AS50" s="32">
        <f t="shared" si="30"/>
        <v>6.9353882631890906E-2</v>
      </c>
      <c r="AT50" s="32">
        <f t="shared" si="30"/>
        <v>-0.33935981031416718</v>
      </c>
      <c r="AU50" s="32">
        <f t="shared" si="30"/>
        <v>5.0681683461766436E-2</v>
      </c>
      <c r="AV50" s="32">
        <f t="shared" si="30"/>
        <v>-0.35803200948429165</v>
      </c>
      <c r="AW50" s="32">
        <f t="shared" ref="AW50:CB50" si="31">SUMPRODUCT(AH$3:AH$6,$K50:$K53)</f>
        <v>-0.76674570243034967</v>
      </c>
      <c r="AX50" s="32">
        <f t="shared" si="31"/>
        <v>-0.37670420865441612</v>
      </c>
      <c r="AY50" s="32">
        <f t="shared" si="31"/>
        <v>-0.7854179016004742</v>
      </c>
      <c r="AZ50" s="32">
        <f t="shared" si="31"/>
        <v>-1.1941315945465323</v>
      </c>
      <c r="BA50" s="32">
        <f t="shared" si="31"/>
        <v>0.78495215513591332</v>
      </c>
      <c r="BB50" s="32">
        <f t="shared" si="31"/>
        <v>0.37623846218985518</v>
      </c>
      <c r="BC50" s="32">
        <f t="shared" si="31"/>
        <v>-3.24752307562029E-2</v>
      </c>
      <c r="BD50" s="32">
        <f t="shared" si="31"/>
        <v>0.35756626301973071</v>
      </c>
      <c r="BE50" s="32">
        <f t="shared" si="31"/>
        <v>-5.1147429926327377E-2</v>
      </c>
      <c r="BF50" s="32">
        <f t="shared" si="31"/>
        <v>-0.45986112287238545</v>
      </c>
      <c r="BG50" s="32">
        <f t="shared" si="31"/>
        <v>-6.9819629096451841E-2</v>
      </c>
      <c r="BH50" s="32">
        <f t="shared" si="31"/>
        <v>-0.47853332204250992</v>
      </c>
      <c r="BI50" s="32">
        <f t="shared" si="31"/>
        <v>-0.88724701498856806</v>
      </c>
      <c r="BJ50" s="32">
        <f t="shared" si="31"/>
        <v>1.1941315945465323</v>
      </c>
      <c r="BK50" s="32">
        <f t="shared" si="31"/>
        <v>0.7854179016004742</v>
      </c>
      <c r="BL50" s="32">
        <f t="shared" si="31"/>
        <v>0.37670420865441612</v>
      </c>
      <c r="BM50" s="32">
        <f t="shared" si="31"/>
        <v>0.76674570243034967</v>
      </c>
      <c r="BN50" s="32">
        <f t="shared" si="31"/>
        <v>0.35803200948429165</v>
      </c>
      <c r="BO50" s="32">
        <f t="shared" si="31"/>
        <v>-5.0681683461766436E-2</v>
      </c>
      <c r="BP50" s="32">
        <f t="shared" si="31"/>
        <v>0.33935981031416718</v>
      </c>
      <c r="BQ50" s="32">
        <f t="shared" si="31"/>
        <v>-6.9353882631890906E-2</v>
      </c>
      <c r="BR50" s="32">
        <f t="shared" si="31"/>
        <v>-0.47806757557794899</v>
      </c>
      <c r="BS50" s="32">
        <f t="shared" si="31"/>
        <v>-2.1932424422051067E-2</v>
      </c>
      <c r="BT50" s="32">
        <f t="shared" si="31"/>
        <v>-0.43064611736810915</v>
      </c>
      <c r="BU50" s="32">
        <f t="shared" si="31"/>
        <v>-0.83935981031416729</v>
      </c>
      <c r="BV50" s="32">
        <f t="shared" si="31"/>
        <v>-0.44931831653823362</v>
      </c>
      <c r="BW50" s="32">
        <f t="shared" si="31"/>
        <v>-0.8580320094842917</v>
      </c>
      <c r="BX50" s="32">
        <f t="shared" si="31"/>
        <v>-1.2667457024303497</v>
      </c>
      <c r="BY50" s="32">
        <f t="shared" si="31"/>
        <v>-0.87670420865441623</v>
      </c>
      <c r="BZ50" s="32">
        <f t="shared" si="31"/>
        <v>-1.2854179016004743</v>
      </c>
      <c r="CA50" s="32">
        <f t="shared" si="31"/>
        <v>-1.6941315945465325</v>
      </c>
      <c r="CB50" s="32">
        <f t="shared" si="31"/>
        <v>0.28495215513591327</v>
      </c>
      <c r="CC50" s="32">
        <f t="shared" ref="CC50:CS50" si="32">SUMPRODUCT(BN$3:BN$6,$K50:$K53)</f>
        <v>-0.12376153781014482</v>
      </c>
      <c r="CD50" s="32">
        <f t="shared" si="32"/>
        <v>-0.53247523075620284</v>
      </c>
      <c r="CE50" s="32">
        <f t="shared" si="32"/>
        <v>-0.14243373698026929</v>
      </c>
      <c r="CF50" s="32">
        <f t="shared" si="32"/>
        <v>-0.55114742992632737</v>
      </c>
      <c r="CG50" s="32">
        <f t="shared" si="32"/>
        <v>-0.95986112287238545</v>
      </c>
      <c r="CH50" s="32">
        <f t="shared" si="32"/>
        <v>-0.56981962909645179</v>
      </c>
      <c r="CI50" s="32">
        <f t="shared" si="32"/>
        <v>-0.97853332204250987</v>
      </c>
      <c r="CJ50" s="32">
        <f t="shared" si="32"/>
        <v>-1.3872470149885681</v>
      </c>
      <c r="CK50" s="32">
        <f t="shared" si="32"/>
        <v>0.69413159454653228</v>
      </c>
      <c r="CL50" s="32">
        <f t="shared" si="32"/>
        <v>0.2854179016004742</v>
      </c>
      <c r="CM50" s="32">
        <f t="shared" si="32"/>
        <v>-0.12329579134558388</v>
      </c>
      <c r="CN50" s="32">
        <f t="shared" si="32"/>
        <v>0.26674570243034973</v>
      </c>
      <c r="CO50" s="32">
        <f t="shared" si="32"/>
        <v>-0.14196799051570835</v>
      </c>
      <c r="CP50" s="32">
        <f t="shared" si="32"/>
        <v>-0.55068168346176649</v>
      </c>
      <c r="CQ50" s="32">
        <f t="shared" si="32"/>
        <v>-0.16064018968583282</v>
      </c>
      <c r="CR50" s="32">
        <f t="shared" si="32"/>
        <v>-0.56935388263189091</v>
      </c>
      <c r="CS50" s="32">
        <f t="shared" si="32"/>
        <v>-0.97806757557794899</v>
      </c>
    </row>
    <row r="51" spans="2:97" ht="13.9" thickTop="1" thickBot="1" x14ac:dyDescent="0.4">
      <c r="H51" s="33">
        <f>H50</f>
        <v>0.5</v>
      </c>
      <c r="I51" s="33">
        <f t="shared" ref="I51:J51" si="33">I46</f>
        <v>0</v>
      </c>
      <c r="J51" s="33">
        <f t="shared" si="33"/>
        <v>0.71606401896858329</v>
      </c>
      <c r="K51" s="33">
        <f t="shared" ref="K51:K53" si="34">I51+J51*H51</f>
        <v>0.35803200948429165</v>
      </c>
      <c r="L51" s="33">
        <f>$CE$4-$CE$7*SUMPRODUCT($B$4:$CD$4,Q52:CS52)</f>
        <v>-15.451925373901474</v>
      </c>
      <c r="M51" s="39" t="s">
        <v>375</v>
      </c>
      <c r="O51" s="47">
        <f t="shared" ref="O51:O52" si="35">SUM(Q51:CS51)</f>
        <v>101.21380789110681</v>
      </c>
      <c r="P51" s="39" t="s">
        <v>365</v>
      </c>
      <c r="Q51" s="33">
        <f>EXP(Q50)</f>
        <v>2.6593123533047476</v>
      </c>
      <c r="R51" s="33">
        <f>EXP(R50)</f>
        <v>1.7671249123980164</v>
      </c>
      <c r="S51" s="33">
        <f t="shared" ref="S51:CD51" si="36">EXP(S50)</f>
        <v>1.1742623810764676</v>
      </c>
      <c r="T51" s="33">
        <f t="shared" si="36"/>
        <v>1.734434950590958</v>
      </c>
      <c r="U51" s="33">
        <f t="shared" si="36"/>
        <v>1.1525397557433414</v>
      </c>
      <c r="V51" s="33">
        <f t="shared" si="36"/>
        <v>0.76586780502568041</v>
      </c>
      <c r="W51" s="33">
        <f t="shared" si="36"/>
        <v>1.1312189762489033</v>
      </c>
      <c r="X51" s="33">
        <f t="shared" si="36"/>
        <v>0.75170005201631851</v>
      </c>
      <c r="Y51" s="33">
        <f t="shared" si="36"/>
        <v>0.49950803519495307</v>
      </c>
      <c r="Z51" s="33">
        <f t="shared" si="36"/>
        <v>3.614495018057474</v>
      </c>
      <c r="AA51" s="33">
        <f t="shared" si="36"/>
        <v>2.4018480507603326</v>
      </c>
      <c r="AB51" s="33">
        <f t="shared" si="36"/>
        <v>1.5960387357350838</v>
      </c>
      <c r="AC51" s="33">
        <f t="shared" si="36"/>
        <v>2.3574163750509087</v>
      </c>
      <c r="AD51" s="33">
        <f t="shared" si="36"/>
        <v>1.5665136891762843</v>
      </c>
      <c r="AE51" s="33">
        <f t="shared" si="36"/>
        <v>1.0409553290405471</v>
      </c>
      <c r="AF51" s="33">
        <f t="shared" si="36"/>
        <v>1.5375348250846026</v>
      </c>
      <c r="AG51" s="33">
        <f t="shared" si="36"/>
        <v>1.0216987446811472</v>
      </c>
      <c r="AH51" s="33">
        <f t="shared" si="36"/>
        <v>0.67892336996372959</v>
      </c>
      <c r="AI51" s="33">
        <f t="shared" si="36"/>
        <v>5.4419181212933383</v>
      </c>
      <c r="AJ51" s="33">
        <f t="shared" si="36"/>
        <v>3.6161788484218897</v>
      </c>
      <c r="AK51" s="33">
        <f t="shared" si="36"/>
        <v>2.4029669635429975</v>
      </c>
      <c r="AL51" s="33">
        <f t="shared" si="36"/>
        <v>3.5492833235990355</v>
      </c>
      <c r="AM51" s="33">
        <f t="shared" si="36"/>
        <v>2.3585145891178945</v>
      </c>
      <c r="AN51" s="33">
        <f t="shared" si="36"/>
        <v>1.5672434573189791</v>
      </c>
      <c r="AO51" s="33">
        <f t="shared" si="36"/>
        <v>2.3148845371058786</v>
      </c>
      <c r="AP51" s="33">
        <f t="shared" si="36"/>
        <v>1.5382510932802673</v>
      </c>
      <c r="AQ51" s="33">
        <f t="shared" si="36"/>
        <v>1.0221747080898624</v>
      </c>
      <c r="AR51" s="33">
        <f t="shared" si="36"/>
        <v>1.6129544760318844</v>
      </c>
      <c r="AS51" s="33">
        <f t="shared" si="36"/>
        <v>1.0718154389113985</v>
      </c>
      <c r="AT51" s="33">
        <f t="shared" si="36"/>
        <v>0.71222613667003765</v>
      </c>
      <c r="AU51" s="33">
        <f t="shared" si="36"/>
        <v>1.0519879748105825</v>
      </c>
      <c r="AV51" s="33">
        <f t="shared" si="36"/>
        <v>0.69905069839604628</v>
      </c>
      <c r="AW51" s="33">
        <f t="shared" si="36"/>
        <v>0.46452230503489245</v>
      </c>
      <c r="AX51" s="33">
        <f t="shared" si="36"/>
        <v>0.68611899194369719</v>
      </c>
      <c r="AY51" s="33">
        <f t="shared" si="36"/>
        <v>0.45592912845547856</v>
      </c>
      <c r="AZ51" s="33">
        <f t="shared" si="36"/>
        <v>0.30296693811855618</v>
      </c>
      <c r="BA51" s="33">
        <f t="shared" si="36"/>
        <v>2.1923020478304269</v>
      </c>
      <c r="BB51" s="33">
        <f t="shared" si="36"/>
        <v>1.4567944827571673</v>
      </c>
      <c r="BC51" s="33">
        <f t="shared" si="36"/>
        <v>0.96804642731231783</v>
      </c>
      <c r="BD51" s="33">
        <f t="shared" si="36"/>
        <v>1.4298453091769925</v>
      </c>
      <c r="BE51" s="33">
        <f t="shared" si="36"/>
        <v>0.95013858134496287</v>
      </c>
      <c r="BF51" s="33">
        <f t="shared" si="36"/>
        <v>0.63137132245434435</v>
      </c>
      <c r="BG51" s="33">
        <f t="shared" si="36"/>
        <v>0.93256201178971243</v>
      </c>
      <c r="BH51" s="33">
        <f t="shared" si="36"/>
        <v>0.61969161363902558</v>
      </c>
      <c r="BI51" s="33">
        <f t="shared" si="36"/>
        <v>0.41178783947842518</v>
      </c>
      <c r="BJ51" s="33">
        <f t="shared" si="36"/>
        <v>3.3006901882101825</v>
      </c>
      <c r="BK51" s="33">
        <f t="shared" si="36"/>
        <v>2.1933233425721999</v>
      </c>
      <c r="BL51" s="33">
        <f t="shared" si="36"/>
        <v>1.4574731376653978</v>
      </c>
      <c r="BM51" s="33">
        <f t="shared" si="36"/>
        <v>2.152749155769571</v>
      </c>
      <c r="BN51" s="33">
        <f t="shared" si="36"/>
        <v>1.4305114096795468</v>
      </c>
      <c r="BO51" s="33">
        <f t="shared" si="36"/>
        <v>0.95058120809798874</v>
      </c>
      <c r="BP51" s="33">
        <f t="shared" si="36"/>
        <v>1.4040484454494024</v>
      </c>
      <c r="BQ51" s="33">
        <f t="shared" si="36"/>
        <v>0.93299645041096002</v>
      </c>
      <c r="BR51" s="33">
        <f t="shared" si="36"/>
        <v>0.6199803000393127</v>
      </c>
      <c r="BS51" s="33">
        <f t="shared" si="36"/>
        <v>0.97830634243406367</v>
      </c>
      <c r="BT51" s="33">
        <f t="shared" si="36"/>
        <v>0.65008892525311623</v>
      </c>
      <c r="BU51" s="33">
        <f t="shared" si="36"/>
        <v>0.43198698853905809</v>
      </c>
      <c r="BV51" s="33">
        <f t="shared" si="36"/>
        <v>0.63806296037161969</v>
      </c>
      <c r="BW51" s="33">
        <f t="shared" si="36"/>
        <v>0.42399568127073106</v>
      </c>
      <c r="BX51" s="33">
        <f t="shared" si="36"/>
        <v>0.28174702012404645</v>
      </c>
      <c r="BY51" s="33">
        <f t="shared" si="36"/>
        <v>0.41615220482497761</v>
      </c>
      <c r="BZ51" s="33">
        <f t="shared" si="36"/>
        <v>0.27653499506430734</v>
      </c>
      <c r="CA51" s="33">
        <f t="shared" si="36"/>
        <v>0.18375873684816443</v>
      </c>
      <c r="CB51" s="33">
        <f t="shared" si="36"/>
        <v>1.329698407359946</v>
      </c>
      <c r="CC51" s="33">
        <f t="shared" si="36"/>
        <v>0.88359051869242933</v>
      </c>
      <c r="CD51" s="33">
        <f t="shared" si="36"/>
        <v>0.58714983819019795</v>
      </c>
      <c r="CE51" s="33">
        <f t="shared" ref="CE51:CS51" si="37">EXP(CE50)</f>
        <v>0.86724501866213555</v>
      </c>
      <c r="CF51" s="33">
        <f t="shared" si="37"/>
        <v>0.57628818056158593</v>
      </c>
      <c r="CG51" s="33">
        <f t="shared" si="37"/>
        <v>0.38294606473187132</v>
      </c>
      <c r="CH51" s="33">
        <f t="shared" si="37"/>
        <v>0.56562745223375488</v>
      </c>
      <c r="CI51" s="33">
        <f t="shared" si="37"/>
        <v>0.37586196323886456</v>
      </c>
      <c r="CJ51" s="33">
        <f t="shared" si="37"/>
        <v>0.24976194994048923</v>
      </c>
      <c r="CK51" s="33">
        <f t="shared" si="37"/>
        <v>2.001969797362138</v>
      </c>
      <c r="CL51" s="33">
        <f t="shared" si="37"/>
        <v>1.3303178539334346</v>
      </c>
      <c r="CM51" s="33">
        <f t="shared" si="37"/>
        <v>0.88400214370163543</v>
      </c>
      <c r="CN51" s="33">
        <f t="shared" si="37"/>
        <v>1.3057083656447328</v>
      </c>
      <c r="CO51" s="33">
        <f t="shared" si="37"/>
        <v>0.86764902903938479</v>
      </c>
      <c r="CP51" s="33">
        <f t="shared" si="37"/>
        <v>0.57655664725810518</v>
      </c>
      <c r="CQ51" s="33">
        <f t="shared" si="37"/>
        <v>0.85159842988692347</v>
      </c>
      <c r="CR51" s="33">
        <f t="shared" si="37"/>
        <v>0.56589095257730493</v>
      </c>
      <c r="CS51" s="33">
        <f t="shared" si="37"/>
        <v>0.37603706039168072</v>
      </c>
    </row>
    <row r="52" spans="2:97" ht="13.9" thickTop="1" thickBot="1" x14ac:dyDescent="0.4">
      <c r="H52" s="32">
        <f t="shared" ref="H52:H53" si="38">H51</f>
        <v>0.5</v>
      </c>
      <c r="I52" s="32">
        <f t="shared" ref="I52:J52" si="39">I47</f>
        <v>0</v>
      </c>
      <c r="J52" s="32">
        <f t="shared" si="39"/>
        <v>-0.85477178423236511</v>
      </c>
      <c r="K52" s="32">
        <f t="shared" si="34"/>
        <v>-0.42738589211618255</v>
      </c>
      <c r="L52" s="32">
        <f>$CE$5-$CE$7*SUMPRODUCT($B$5:$CD$5,Q52:CS52)</f>
        <v>9.7321463457623452</v>
      </c>
      <c r="M52" s="32">
        <f>SUMPRODUCT($B$7:$CD$7, LN(Q52:CS52))</f>
        <v>-3263.8975926866046</v>
      </c>
      <c r="O52" s="48">
        <f t="shared" si="35"/>
        <v>1.0000000000000004</v>
      </c>
      <c r="P52" s="39" t="s">
        <v>366</v>
      </c>
      <c r="Q52" s="32">
        <f t="shared" ref="Q52:AV52" si="40">Q51/$O51</f>
        <v>2.6274205157519905E-2</v>
      </c>
      <c r="R52" s="32">
        <f t="shared" si="40"/>
        <v>1.7459326441894352E-2</v>
      </c>
      <c r="S52" s="32">
        <f t="shared" si="40"/>
        <v>1.1601800243893843E-2</v>
      </c>
      <c r="T52" s="32">
        <f t="shared" si="40"/>
        <v>1.7136347171692122E-2</v>
      </c>
      <c r="U52" s="32">
        <f t="shared" si="40"/>
        <v>1.1387179079195673E-2</v>
      </c>
      <c r="V52" s="32">
        <f t="shared" si="40"/>
        <v>7.5668312553723582E-3</v>
      </c>
      <c r="W52" s="32">
        <f t="shared" si="40"/>
        <v>1.1176528181470568E-2</v>
      </c>
      <c r="X52" s="32">
        <f t="shared" si="40"/>
        <v>7.4268527948780682E-3</v>
      </c>
      <c r="Y52" s="32">
        <f t="shared" si="40"/>
        <v>4.9351767866728244E-3</v>
      </c>
      <c r="Z52" s="32">
        <f t="shared" si="40"/>
        <v>3.5711481401294681E-2</v>
      </c>
      <c r="AA52" s="32">
        <f t="shared" si="40"/>
        <v>2.3730438571626666E-2</v>
      </c>
      <c r="AB52" s="32">
        <f t="shared" si="40"/>
        <v>1.5768982206975344E-2</v>
      </c>
      <c r="AC52" s="32">
        <f t="shared" si="40"/>
        <v>2.329145028894861E-2</v>
      </c>
      <c r="AD52" s="32">
        <f t="shared" si="40"/>
        <v>1.5477272536388057E-2</v>
      </c>
      <c r="AE52" s="32">
        <f t="shared" si="40"/>
        <v>1.0284716588871774E-2</v>
      </c>
      <c r="AF52" s="32">
        <f t="shared" si="40"/>
        <v>1.519095918946943E-2</v>
      </c>
      <c r="AG52" s="32">
        <f t="shared" si="40"/>
        <v>1.0094460093630358E-2</v>
      </c>
      <c r="AH52" s="32">
        <f t="shared" si="40"/>
        <v>6.7078137272946472E-3</v>
      </c>
      <c r="AI52" s="32">
        <f t="shared" si="40"/>
        <v>5.3766558483286687E-2</v>
      </c>
      <c r="AJ52" s="32">
        <f t="shared" si="40"/>
        <v>3.572811777136612E-2</v>
      </c>
      <c r="AK52" s="32">
        <f t="shared" si="40"/>
        <v>2.3741493513694145E-2</v>
      </c>
      <c r="AL52" s="32">
        <f t="shared" si="40"/>
        <v>3.5067184977543908E-2</v>
      </c>
      <c r="AM52" s="32">
        <f t="shared" si="40"/>
        <v>2.3302300726155429E-2</v>
      </c>
      <c r="AN52" s="32">
        <f t="shared" si="40"/>
        <v>1.5484482700276763E-2</v>
      </c>
      <c r="AO52" s="32">
        <f t="shared" si="40"/>
        <v>2.287123254562658E-2</v>
      </c>
      <c r="AP52" s="32">
        <f t="shared" si="40"/>
        <v>1.5198035972870717E-2</v>
      </c>
      <c r="AQ52" s="32">
        <f t="shared" si="40"/>
        <v>1.0099162647744589E-2</v>
      </c>
      <c r="AR52" s="32">
        <f t="shared" si="40"/>
        <v>1.5936110987615625E-2</v>
      </c>
      <c r="AS52" s="32">
        <f t="shared" si="40"/>
        <v>1.0589616784940407E-2</v>
      </c>
      <c r="AT52" s="32">
        <f t="shared" si="40"/>
        <v>7.0368475557831241E-3</v>
      </c>
      <c r="AU52" s="32">
        <f t="shared" si="40"/>
        <v>1.0393719955111142E-2</v>
      </c>
      <c r="AV52" s="32">
        <f t="shared" si="40"/>
        <v>6.9066732391704494E-3</v>
      </c>
      <c r="AW52" s="32">
        <f t="shared" ref="AW52:CB52" si="41">AW51/$O51</f>
        <v>4.5895151532551704E-3</v>
      </c>
      <c r="AX52" s="32">
        <f t="shared" si="41"/>
        <v>6.7789070112041824E-3</v>
      </c>
      <c r="AY52" s="32">
        <f t="shared" si="41"/>
        <v>4.5046139252660107E-3</v>
      </c>
      <c r="AZ52" s="32">
        <f t="shared" si="41"/>
        <v>2.9933360322191424E-3</v>
      </c>
      <c r="BA52" s="32">
        <f t="shared" si="41"/>
        <v>2.1660108373642708E-2</v>
      </c>
      <c r="BB52" s="32">
        <f t="shared" si="41"/>
        <v>1.4393238562118845E-2</v>
      </c>
      <c r="BC52" s="32">
        <f t="shared" si="41"/>
        <v>9.564371180993533E-3</v>
      </c>
      <c r="BD52" s="32">
        <f t="shared" si="41"/>
        <v>1.4126978709420005E-2</v>
      </c>
      <c r="BE52" s="32">
        <f t="shared" si="41"/>
        <v>9.3874403220476719E-3</v>
      </c>
      <c r="BF52" s="32">
        <f t="shared" si="41"/>
        <v>6.2379959376058615E-3</v>
      </c>
      <c r="BG52" s="32">
        <f t="shared" si="41"/>
        <v>9.2137824988565847E-3</v>
      </c>
      <c r="BH52" s="32">
        <f t="shared" si="41"/>
        <v>6.1225995400324721E-3</v>
      </c>
      <c r="BI52" s="32">
        <f t="shared" si="41"/>
        <v>4.0684946852454808E-3</v>
      </c>
      <c r="BJ52" s="32">
        <f t="shared" si="41"/>
        <v>3.2611066187345758E-2</v>
      </c>
      <c r="BK52" s="32">
        <f t="shared" si="41"/>
        <v>2.1670198842157356E-2</v>
      </c>
      <c r="BL52" s="32">
        <f t="shared" si="41"/>
        <v>1.4399943723424116E-2</v>
      </c>
      <c r="BM52" s="32">
        <f t="shared" si="41"/>
        <v>2.1269322838694652E-2</v>
      </c>
      <c r="BN52" s="32">
        <f t="shared" si="41"/>
        <v>1.4133559832257227E-2</v>
      </c>
      <c r="BO52" s="32">
        <f t="shared" si="41"/>
        <v>9.3918135075077239E-3</v>
      </c>
      <c r="BP52" s="32">
        <f t="shared" si="41"/>
        <v>1.3872103764339941E-2</v>
      </c>
      <c r="BQ52" s="32">
        <f t="shared" si="41"/>
        <v>9.2180747849616093E-3</v>
      </c>
      <c r="BR52" s="32">
        <f t="shared" si="41"/>
        <v>6.1254517832817108E-3</v>
      </c>
      <c r="BS52" s="32">
        <f t="shared" si="41"/>
        <v>9.6657399105722509E-3</v>
      </c>
      <c r="BT52" s="32">
        <f t="shared" si="41"/>
        <v>6.4229272546738811E-3</v>
      </c>
      <c r="BU52" s="32">
        <f t="shared" si="41"/>
        <v>4.2680637903063697E-3</v>
      </c>
      <c r="BV52" s="32">
        <f t="shared" si="41"/>
        <v>6.304109821241923E-3</v>
      </c>
      <c r="BW52" s="32">
        <f t="shared" si="41"/>
        <v>4.1891090761736437E-3</v>
      </c>
      <c r="BX52" s="32">
        <f t="shared" si="41"/>
        <v>2.7836816536649864E-3</v>
      </c>
      <c r="BY52" s="32">
        <f t="shared" si="41"/>
        <v>4.1116149416362685E-3</v>
      </c>
      <c r="BZ52" s="32">
        <f t="shared" si="41"/>
        <v>2.7321864558423081E-3</v>
      </c>
      <c r="CA52" s="32">
        <f t="shared" si="41"/>
        <v>1.8155500783634726E-3</v>
      </c>
      <c r="CB52" s="32">
        <f t="shared" si="41"/>
        <v>1.3137519821312647E-2</v>
      </c>
      <c r="CC52" s="32">
        <f t="shared" ref="CC52:CS52" si="42">CC51/$O51</f>
        <v>8.7299404804832594E-3</v>
      </c>
      <c r="CD52" s="32">
        <f t="shared" si="42"/>
        <v>5.801084362144506E-3</v>
      </c>
      <c r="CE52" s="32">
        <f t="shared" si="42"/>
        <v>8.568445716370842E-3</v>
      </c>
      <c r="CF52" s="32">
        <f t="shared" si="42"/>
        <v>5.6937703715445502E-3</v>
      </c>
      <c r="CG52" s="32">
        <f t="shared" si="42"/>
        <v>3.7835357913208107E-3</v>
      </c>
      <c r="CH52" s="32">
        <f t="shared" si="42"/>
        <v>5.5884415774802004E-3</v>
      </c>
      <c r="CI52" s="32">
        <f t="shared" si="42"/>
        <v>3.7135443381721618E-3</v>
      </c>
      <c r="CJ52" s="32">
        <f t="shared" si="42"/>
        <v>2.4676667654792844E-3</v>
      </c>
      <c r="CK52" s="32">
        <f t="shared" si="42"/>
        <v>1.9779611488543174E-2</v>
      </c>
      <c r="CL52" s="32">
        <f t="shared" si="42"/>
        <v>1.3143639999837645E-2</v>
      </c>
      <c r="CM52" s="32">
        <f t="shared" si="42"/>
        <v>8.7340073663932233E-3</v>
      </c>
      <c r="CN52" s="32">
        <f t="shared" si="42"/>
        <v>1.290049641299445E-2</v>
      </c>
      <c r="CO52" s="32">
        <f t="shared" si="42"/>
        <v>8.572437369146953E-3</v>
      </c>
      <c r="CP52" s="32">
        <f t="shared" si="42"/>
        <v>5.6964228426066811E-3</v>
      </c>
      <c r="CQ52" s="32">
        <f t="shared" si="42"/>
        <v>8.41385624778721E-3</v>
      </c>
      <c r="CR52" s="32">
        <f t="shared" si="42"/>
        <v>5.5910449806031567E-3</v>
      </c>
      <c r="CS52" s="32">
        <f t="shared" si="42"/>
        <v>3.7152743111517825E-3</v>
      </c>
    </row>
    <row r="53" spans="2:97" ht="13.15" thickTop="1" x14ac:dyDescent="0.35">
      <c r="H53" s="34">
        <f t="shared" si="38"/>
        <v>0.5</v>
      </c>
      <c r="I53" s="34">
        <f t="shared" ref="I53:J53" si="43">I48</f>
        <v>0</v>
      </c>
      <c r="J53" s="34">
        <f t="shared" si="43"/>
        <v>-0.81742738589211617</v>
      </c>
      <c r="K53" s="34">
        <f t="shared" si="34"/>
        <v>-0.40871369294605808</v>
      </c>
      <c r="L53" s="34">
        <f>$CE$6-$CE$7*SUMPRODUCT($B$6:$CD$6,Q52:CS52)</f>
        <v>9.8204066261934599</v>
      </c>
    </row>
    <row r="54" spans="2:97" ht="13.5" thickBot="1" x14ac:dyDescent="0.4">
      <c r="B54" s="39" t="s">
        <v>367</v>
      </c>
      <c r="D54" s="39" t="s">
        <v>368</v>
      </c>
      <c r="E54" s="39" t="s">
        <v>369</v>
      </c>
      <c r="F54" s="39" t="s">
        <v>370</v>
      </c>
      <c r="H54" s="39" t="s">
        <v>347</v>
      </c>
      <c r="I54" s="39" t="s">
        <v>371</v>
      </c>
      <c r="J54" s="39" t="s">
        <v>372</v>
      </c>
      <c r="K54" s="39" t="s">
        <v>349</v>
      </c>
      <c r="L54" s="39" t="s">
        <v>373</v>
      </c>
      <c r="M54" s="39" t="s">
        <v>374</v>
      </c>
      <c r="O54" s="45" t="s">
        <v>336</v>
      </c>
    </row>
    <row r="55" spans="2:97" ht="13.9" thickTop="1" thickBot="1" x14ac:dyDescent="0.4">
      <c r="B55" s="32">
        <f>1+B50</f>
        <v>4</v>
      </c>
      <c r="D55" s="32">
        <f>IF(F50,IF(M55&lt;0,D50,H55),E50)</f>
        <v>0.25</v>
      </c>
      <c r="E55" s="32">
        <f>IF(F50,IF(M55&lt;0,H55,E50),H55)</f>
        <v>0.5</v>
      </c>
      <c r="F55" s="32" t="b">
        <f>OR(F50,M55*M50&lt;=0)</f>
        <v>1</v>
      </c>
      <c r="H55" s="32">
        <f>IF(F50,(D50+E50)/2,2*H50)</f>
        <v>0.25</v>
      </c>
      <c r="I55" s="32">
        <f>I50</f>
        <v>0</v>
      </c>
      <c r="J55" s="32">
        <f>J50</f>
        <v>-1</v>
      </c>
      <c r="K55" s="32">
        <f>I55+J55*H55</f>
        <v>-0.25</v>
      </c>
      <c r="L55" s="32">
        <f>$CE$3-$CE$7*SUMPRODUCT($B$3:$CD$3,Q57:CS57)</f>
        <v>-112.33608356499906</v>
      </c>
      <c r="M55" s="32">
        <f>SUMPRODUCT(L55:L58,J55:J58)</f>
        <v>324.90125531212806</v>
      </c>
      <c r="O55" s="46">
        <f>SUM(Q55:CS55)</f>
        <v>-0.69049030400541767</v>
      </c>
      <c r="P55" s="39" t="s">
        <v>363</v>
      </c>
      <c r="Q55" s="32">
        <f t="shared" ref="Q55:AV55" si="44">SUMPRODUCT(B$3:B$6,$K55:$K58)</f>
        <v>0.48903378778897449</v>
      </c>
      <c r="R55" s="32">
        <f t="shared" si="44"/>
        <v>0.28467694131594545</v>
      </c>
      <c r="S55" s="32">
        <f t="shared" si="44"/>
        <v>8.0320094842916412E-2</v>
      </c>
      <c r="T55" s="32">
        <f t="shared" si="44"/>
        <v>0.27534084173088325</v>
      </c>
      <c r="U55" s="32">
        <f t="shared" si="44"/>
        <v>7.0983995257854177E-2</v>
      </c>
      <c r="V55" s="32">
        <f t="shared" si="44"/>
        <v>-0.13337285121517486</v>
      </c>
      <c r="W55" s="32">
        <f t="shared" si="44"/>
        <v>6.1647895672791941E-2</v>
      </c>
      <c r="X55" s="32">
        <f t="shared" si="44"/>
        <v>-0.1427089508002371</v>
      </c>
      <c r="Y55" s="32">
        <f t="shared" si="44"/>
        <v>-0.34706579727326614</v>
      </c>
      <c r="Z55" s="32">
        <f t="shared" si="44"/>
        <v>0.64247607756795655</v>
      </c>
      <c r="AA55" s="32">
        <f t="shared" si="44"/>
        <v>0.43811923109492756</v>
      </c>
      <c r="AB55" s="32">
        <f t="shared" si="44"/>
        <v>0.23376238462189852</v>
      </c>
      <c r="AC55" s="32">
        <f t="shared" si="44"/>
        <v>0.42878313150986536</v>
      </c>
      <c r="AD55" s="32">
        <f t="shared" si="44"/>
        <v>0.22442628503683631</v>
      </c>
      <c r="AE55" s="32">
        <f t="shared" si="44"/>
        <v>2.0069438563807274E-2</v>
      </c>
      <c r="AF55" s="32">
        <f t="shared" si="44"/>
        <v>0.21509018545177408</v>
      </c>
      <c r="AG55" s="32">
        <f t="shared" si="44"/>
        <v>1.0733338978745038E-2</v>
      </c>
      <c r="AH55" s="32">
        <f t="shared" si="44"/>
        <v>-0.193623507494284</v>
      </c>
      <c r="AI55" s="32">
        <f t="shared" si="44"/>
        <v>0.84706579727326625</v>
      </c>
      <c r="AJ55" s="32">
        <f t="shared" si="44"/>
        <v>0.64270895080023716</v>
      </c>
      <c r="AK55" s="32">
        <f t="shared" si="44"/>
        <v>0.43835210432720811</v>
      </c>
      <c r="AL55" s="32">
        <f t="shared" si="44"/>
        <v>0.63337285121517484</v>
      </c>
      <c r="AM55" s="32">
        <f t="shared" si="44"/>
        <v>0.42901600474214585</v>
      </c>
      <c r="AN55" s="32">
        <f t="shared" si="44"/>
        <v>0.22465915826911681</v>
      </c>
      <c r="AO55" s="32">
        <f t="shared" si="44"/>
        <v>0.41967990515708364</v>
      </c>
      <c r="AP55" s="32">
        <f t="shared" si="44"/>
        <v>0.21532305868405457</v>
      </c>
      <c r="AQ55" s="32">
        <f t="shared" si="44"/>
        <v>1.0966212211025533E-2</v>
      </c>
      <c r="AR55" s="32">
        <f t="shared" si="44"/>
        <v>0.23903378778897449</v>
      </c>
      <c r="AS55" s="32">
        <f t="shared" si="44"/>
        <v>3.4676941315945453E-2</v>
      </c>
      <c r="AT55" s="32">
        <f t="shared" si="44"/>
        <v>-0.16967990515708359</v>
      </c>
      <c r="AU55" s="32">
        <f t="shared" si="44"/>
        <v>2.5340841730883218E-2</v>
      </c>
      <c r="AV55" s="32">
        <f t="shared" si="44"/>
        <v>-0.17901600474214582</v>
      </c>
      <c r="AW55" s="32">
        <f t="shared" ref="AW55:CB55" si="45">SUMPRODUCT(AH$3:AH$6,$K55:$K58)</f>
        <v>-0.38337285121517484</v>
      </c>
      <c r="AX55" s="32">
        <f t="shared" si="45"/>
        <v>-0.18835210432720806</v>
      </c>
      <c r="AY55" s="32">
        <f t="shared" si="45"/>
        <v>-0.3927089508002371</v>
      </c>
      <c r="AZ55" s="32">
        <f t="shared" si="45"/>
        <v>-0.59706579727326614</v>
      </c>
      <c r="BA55" s="32">
        <f t="shared" si="45"/>
        <v>0.39247607756795666</v>
      </c>
      <c r="BB55" s="32">
        <f t="shared" si="45"/>
        <v>0.18811923109492759</v>
      </c>
      <c r="BC55" s="32">
        <f t="shared" si="45"/>
        <v>-1.623761537810145E-2</v>
      </c>
      <c r="BD55" s="32">
        <f t="shared" si="45"/>
        <v>0.17878313150986536</v>
      </c>
      <c r="BE55" s="32">
        <f t="shared" si="45"/>
        <v>-2.5573714963163689E-2</v>
      </c>
      <c r="BF55" s="32">
        <f t="shared" si="45"/>
        <v>-0.22993056143619273</v>
      </c>
      <c r="BG55" s="32">
        <f t="shared" si="45"/>
        <v>-3.490981454822592E-2</v>
      </c>
      <c r="BH55" s="32">
        <f t="shared" si="45"/>
        <v>-0.23926666102125496</v>
      </c>
      <c r="BI55" s="32">
        <f t="shared" si="45"/>
        <v>-0.44362350749428403</v>
      </c>
      <c r="BJ55" s="32">
        <f t="shared" si="45"/>
        <v>0.59706579727326614</v>
      </c>
      <c r="BK55" s="32">
        <f t="shared" si="45"/>
        <v>0.3927089508002371</v>
      </c>
      <c r="BL55" s="32">
        <f t="shared" si="45"/>
        <v>0.18835210432720806</v>
      </c>
      <c r="BM55" s="32">
        <f t="shared" si="45"/>
        <v>0.38337285121517484</v>
      </c>
      <c r="BN55" s="32">
        <f t="shared" si="45"/>
        <v>0.17901600474214582</v>
      </c>
      <c r="BO55" s="32">
        <f t="shared" si="45"/>
        <v>-2.5340841730883218E-2</v>
      </c>
      <c r="BP55" s="32">
        <f t="shared" si="45"/>
        <v>0.16967990515708359</v>
      </c>
      <c r="BQ55" s="32">
        <f t="shared" si="45"/>
        <v>-3.4676941315945453E-2</v>
      </c>
      <c r="BR55" s="32">
        <f t="shared" si="45"/>
        <v>-0.23903378778897449</v>
      </c>
      <c r="BS55" s="32">
        <f t="shared" si="45"/>
        <v>-1.0966212211025533E-2</v>
      </c>
      <c r="BT55" s="32">
        <f t="shared" si="45"/>
        <v>-0.21532305868405457</v>
      </c>
      <c r="BU55" s="32">
        <f t="shared" si="45"/>
        <v>-0.41967990515708364</v>
      </c>
      <c r="BV55" s="32">
        <f t="shared" si="45"/>
        <v>-0.22465915826911681</v>
      </c>
      <c r="BW55" s="32">
        <f t="shared" si="45"/>
        <v>-0.42901600474214585</v>
      </c>
      <c r="BX55" s="32">
        <f t="shared" si="45"/>
        <v>-0.63337285121517484</v>
      </c>
      <c r="BY55" s="32">
        <f t="shared" si="45"/>
        <v>-0.43835210432720811</v>
      </c>
      <c r="BZ55" s="32">
        <f t="shared" si="45"/>
        <v>-0.64270895080023716</v>
      </c>
      <c r="CA55" s="32">
        <f t="shared" si="45"/>
        <v>-0.84706579727326625</v>
      </c>
      <c r="CB55" s="32">
        <f t="shared" si="45"/>
        <v>0.14247607756795663</v>
      </c>
      <c r="CC55" s="32">
        <f t="shared" ref="CC55:CS55" si="46">SUMPRODUCT(BN$3:BN$6,$K55:$K58)</f>
        <v>-6.1880768905072409E-2</v>
      </c>
      <c r="CD55" s="32">
        <f t="shared" si="46"/>
        <v>-0.26623761537810142</v>
      </c>
      <c r="CE55" s="32">
        <f t="shared" si="46"/>
        <v>-7.1216868490134644E-2</v>
      </c>
      <c r="CF55" s="32">
        <f t="shared" si="46"/>
        <v>-0.27557371496316369</v>
      </c>
      <c r="CG55" s="32">
        <f t="shared" si="46"/>
        <v>-0.47993056143619273</v>
      </c>
      <c r="CH55" s="32">
        <f t="shared" si="46"/>
        <v>-0.28490981454822589</v>
      </c>
      <c r="CI55" s="32">
        <f t="shared" si="46"/>
        <v>-0.48926666102125493</v>
      </c>
      <c r="CJ55" s="32">
        <f t="shared" si="46"/>
        <v>-0.69362350749428403</v>
      </c>
      <c r="CK55" s="32">
        <f t="shared" si="46"/>
        <v>0.34706579727326614</v>
      </c>
      <c r="CL55" s="32">
        <f t="shared" si="46"/>
        <v>0.1427089508002371</v>
      </c>
      <c r="CM55" s="32">
        <f t="shared" si="46"/>
        <v>-6.1647895672791941E-2</v>
      </c>
      <c r="CN55" s="32">
        <f t="shared" si="46"/>
        <v>0.13337285121517486</v>
      </c>
      <c r="CO55" s="32">
        <f t="shared" si="46"/>
        <v>-7.0983995257854177E-2</v>
      </c>
      <c r="CP55" s="32">
        <f t="shared" si="46"/>
        <v>-0.27534084173088325</v>
      </c>
      <c r="CQ55" s="32">
        <f t="shared" si="46"/>
        <v>-8.0320094842916412E-2</v>
      </c>
      <c r="CR55" s="32">
        <f t="shared" si="46"/>
        <v>-0.28467694131594545</v>
      </c>
      <c r="CS55" s="32">
        <f t="shared" si="46"/>
        <v>-0.48903378778897449</v>
      </c>
    </row>
    <row r="56" spans="2:97" ht="13.9" thickTop="1" thickBot="1" x14ac:dyDescent="0.4">
      <c r="H56" s="33">
        <f>H55</f>
        <v>0.25</v>
      </c>
      <c r="I56" s="33">
        <f t="shared" ref="I56:J56" si="47">I51</f>
        <v>0</v>
      </c>
      <c r="J56" s="33">
        <f t="shared" si="47"/>
        <v>0.71606401896858329</v>
      </c>
      <c r="K56" s="33">
        <f t="shared" ref="K56:K58" si="48">I56+J56*H56</f>
        <v>0.17901600474214582</v>
      </c>
      <c r="L56" s="33">
        <f>$CE$4-$CE$7*SUMPRODUCT($B$4:$CD$4,Q57:CS57)</f>
        <v>78.178624100701441</v>
      </c>
      <c r="M56" s="39" t="s">
        <v>375</v>
      </c>
      <c r="O56" s="47">
        <f t="shared" ref="O56:O57" si="49">SUM(Q56:CS56)</f>
        <v>85.328034926370748</v>
      </c>
      <c r="P56" s="39" t="s">
        <v>365</v>
      </c>
      <c r="Q56" s="33">
        <f>EXP(Q55)</f>
        <v>1.6307398177835566</v>
      </c>
      <c r="R56" s="33">
        <f>EXP(R55)</f>
        <v>1.3293325063346704</v>
      </c>
      <c r="S56" s="33">
        <f t="shared" ref="S56:CD56" si="50">EXP(S55)</f>
        <v>1.0836338777818215</v>
      </c>
      <c r="T56" s="33">
        <f t="shared" si="50"/>
        <v>1.3169794799430088</v>
      </c>
      <c r="U56" s="33">
        <f t="shared" si="50"/>
        <v>1.0735640436151639</v>
      </c>
      <c r="V56" s="33">
        <f t="shared" si="50"/>
        <v>0.87513873473048853</v>
      </c>
      <c r="W56" s="33">
        <f t="shared" si="50"/>
        <v>1.0635877849284014</v>
      </c>
      <c r="X56" s="33">
        <f t="shared" si="50"/>
        <v>0.86700637368840516</v>
      </c>
      <c r="Y56" s="33">
        <f t="shared" si="50"/>
        <v>0.70675882392436606</v>
      </c>
      <c r="Z56" s="33">
        <f t="shared" si="50"/>
        <v>1.9011825314938788</v>
      </c>
      <c r="AA56" s="33">
        <f t="shared" si="50"/>
        <v>1.5497896795243968</v>
      </c>
      <c r="AB56" s="33">
        <f t="shared" si="50"/>
        <v>1.2633442665145094</v>
      </c>
      <c r="AC56" s="33">
        <f t="shared" si="50"/>
        <v>1.5353880210067123</v>
      </c>
      <c r="AD56" s="33">
        <f t="shared" si="50"/>
        <v>1.2516044459717632</v>
      </c>
      <c r="AE56" s="33">
        <f t="shared" si="50"/>
        <v>1.0202721838022182</v>
      </c>
      <c r="AF56" s="33">
        <f t="shared" si="50"/>
        <v>1.2399737195136848</v>
      </c>
      <c r="AG56" s="33">
        <f t="shared" si="50"/>
        <v>1.0107911479040304</v>
      </c>
      <c r="AH56" s="33">
        <f t="shared" si="50"/>
        <v>0.82396806367949094</v>
      </c>
      <c r="AI56" s="33">
        <f t="shared" si="50"/>
        <v>2.3327919155581234</v>
      </c>
      <c r="AJ56" s="33">
        <f t="shared" si="50"/>
        <v>1.9016253175696547</v>
      </c>
      <c r="AK56" s="33">
        <f t="shared" si="50"/>
        <v>1.5501506260821873</v>
      </c>
      <c r="AL56" s="33">
        <f t="shared" si="50"/>
        <v>1.8839541723723101</v>
      </c>
      <c r="AM56" s="33">
        <f t="shared" si="50"/>
        <v>1.5357456134132028</v>
      </c>
      <c r="AN56" s="33">
        <f t="shared" si="50"/>
        <v>1.2518959450844862</v>
      </c>
      <c r="AO56" s="33">
        <f t="shared" si="50"/>
        <v>1.5214744615358742</v>
      </c>
      <c r="AP56" s="33">
        <f t="shared" si="50"/>
        <v>1.2402625098261526</v>
      </c>
      <c r="AQ56" s="33">
        <f t="shared" si="50"/>
        <v>1.0110265615155036</v>
      </c>
      <c r="AR56" s="33">
        <f t="shared" si="50"/>
        <v>1.270021447075554</v>
      </c>
      <c r="AS56" s="33">
        <f t="shared" si="50"/>
        <v>1.0352851968957146</v>
      </c>
      <c r="AT56" s="33">
        <f t="shared" si="50"/>
        <v>0.84393491257918563</v>
      </c>
      <c r="AU56" s="33">
        <f t="shared" si="50"/>
        <v>1.0256646502685869</v>
      </c>
      <c r="AV56" s="33">
        <f t="shared" si="50"/>
        <v>0.83609251784479344</v>
      </c>
      <c r="AW56" s="33">
        <f t="shared" si="50"/>
        <v>0.681558731904223</v>
      </c>
      <c r="AX56" s="33">
        <f t="shared" si="50"/>
        <v>0.82832299976741997</v>
      </c>
      <c r="AY56" s="33">
        <f t="shared" si="50"/>
        <v>0.67522524275642903</v>
      </c>
      <c r="AZ56" s="33">
        <f t="shared" si="50"/>
        <v>0.55042432551492149</v>
      </c>
      <c r="BA56" s="33">
        <f t="shared" si="50"/>
        <v>1.4806424442891088</v>
      </c>
      <c r="BB56" s="33">
        <f t="shared" si="50"/>
        <v>1.2069774160095819</v>
      </c>
      <c r="BC56" s="33">
        <f t="shared" si="50"/>
        <v>0.98389350405026954</v>
      </c>
      <c r="BD56" s="33">
        <f t="shared" si="50"/>
        <v>1.1957613930784823</v>
      </c>
      <c r="BE56" s="33">
        <f t="shared" si="50"/>
        <v>0.97475052261846107</v>
      </c>
      <c r="BF56" s="33">
        <f t="shared" si="50"/>
        <v>0.79458877569113973</v>
      </c>
      <c r="BG56" s="33">
        <f t="shared" si="50"/>
        <v>0.96569250374522031</v>
      </c>
      <c r="BH56" s="33">
        <f t="shared" si="50"/>
        <v>0.78720493750930298</v>
      </c>
      <c r="BI56" s="33">
        <f t="shared" si="50"/>
        <v>0.64170697321941672</v>
      </c>
      <c r="BJ56" s="33">
        <f t="shared" si="50"/>
        <v>1.8167801705793087</v>
      </c>
      <c r="BK56" s="33">
        <f t="shared" si="50"/>
        <v>1.480987286431656</v>
      </c>
      <c r="BL56" s="33">
        <f t="shared" si="50"/>
        <v>1.207258521471436</v>
      </c>
      <c r="BM56" s="33">
        <f t="shared" si="50"/>
        <v>1.4672249847141956</v>
      </c>
      <c r="BN56" s="33">
        <f t="shared" si="50"/>
        <v>1.1960398863246773</v>
      </c>
      <c r="BO56" s="33">
        <f t="shared" si="50"/>
        <v>0.97497754235571432</v>
      </c>
      <c r="BP56" s="33">
        <f t="shared" si="50"/>
        <v>1.1849255020672829</v>
      </c>
      <c r="BQ56" s="33">
        <f t="shared" si="50"/>
        <v>0.96591741386671359</v>
      </c>
      <c r="BR56" s="33">
        <f t="shared" si="50"/>
        <v>0.78738827781426413</v>
      </c>
      <c r="BS56" s="33">
        <f t="shared" si="50"/>
        <v>0.98909369749992027</v>
      </c>
      <c r="BT56" s="33">
        <f t="shared" si="50"/>
        <v>0.8062809220446161</v>
      </c>
      <c r="BU56" s="33">
        <f t="shared" si="50"/>
        <v>0.6572571707779673</v>
      </c>
      <c r="BV56" s="33">
        <f t="shared" si="50"/>
        <v>0.79878843279783396</v>
      </c>
      <c r="BW56" s="33">
        <f t="shared" si="50"/>
        <v>0.65114950761766766</v>
      </c>
      <c r="BX56" s="33">
        <f t="shared" si="50"/>
        <v>0.53079847411616254</v>
      </c>
      <c r="BY56" s="33">
        <f t="shared" si="50"/>
        <v>0.64509860085492177</v>
      </c>
      <c r="BZ56" s="33">
        <f t="shared" si="50"/>
        <v>0.52586594780828633</v>
      </c>
      <c r="CA56" s="33">
        <f t="shared" si="50"/>
        <v>0.42867089573257061</v>
      </c>
      <c r="CB56" s="33">
        <f t="shared" si="50"/>
        <v>1.1531254950611169</v>
      </c>
      <c r="CC56" s="33">
        <f t="shared" si="50"/>
        <v>0.93999495673776323</v>
      </c>
      <c r="CD56" s="33">
        <f t="shared" si="50"/>
        <v>0.76625703141321844</v>
      </c>
      <c r="CE56" s="33">
        <f t="shared" ref="CE56:CS56" si="51">EXP(CE55)</f>
        <v>0.93125990929607594</v>
      </c>
      <c r="CF56" s="33">
        <f t="shared" si="51"/>
        <v>0.75913647031451859</v>
      </c>
      <c r="CG56" s="33">
        <f t="shared" si="51"/>
        <v>0.61882636072800856</v>
      </c>
      <c r="CH56" s="33">
        <f t="shared" si="51"/>
        <v>0.75208207812296324</v>
      </c>
      <c r="CI56" s="33">
        <f t="shared" si="51"/>
        <v>0.61307582176992148</v>
      </c>
      <c r="CJ56" s="33">
        <f t="shared" si="51"/>
        <v>0.49976189324566278</v>
      </c>
      <c r="CK56" s="33">
        <f t="shared" si="51"/>
        <v>1.4149098195157663</v>
      </c>
      <c r="CL56" s="33">
        <f t="shared" si="51"/>
        <v>1.1533940583917686</v>
      </c>
      <c r="CM56" s="33">
        <f t="shared" si="51"/>
        <v>0.94021388189158084</v>
      </c>
      <c r="CN56" s="33">
        <f t="shared" si="51"/>
        <v>1.1426759670373456</v>
      </c>
      <c r="CO56" s="33">
        <f t="shared" si="51"/>
        <v>0.93147680005429268</v>
      </c>
      <c r="CP56" s="33">
        <f t="shared" si="51"/>
        <v>0.75931327346366406</v>
      </c>
      <c r="CQ56" s="33">
        <f t="shared" si="51"/>
        <v>0.92282090889127744</v>
      </c>
      <c r="CR56" s="33">
        <f t="shared" si="51"/>
        <v>0.75225723830170277</v>
      </c>
      <c r="CS56" s="33">
        <f t="shared" si="51"/>
        <v>0.61321860734299372</v>
      </c>
    </row>
    <row r="57" spans="2:97" ht="13.9" thickTop="1" thickBot="1" x14ac:dyDescent="0.4">
      <c r="H57" s="32">
        <f t="shared" ref="H57:H58" si="52">H56</f>
        <v>0.25</v>
      </c>
      <c r="I57" s="32">
        <f t="shared" ref="I57:J57" si="53">I52</f>
        <v>0</v>
      </c>
      <c r="J57" s="32">
        <f t="shared" si="53"/>
        <v>-0.85477178423236511</v>
      </c>
      <c r="K57" s="32">
        <f t="shared" si="48"/>
        <v>-0.21369294605809128</v>
      </c>
      <c r="L57" s="32">
        <f>$CE$5-$CE$7*SUMPRODUCT($B$5:$CD$5,Q57:CS57)</f>
        <v>-95.717098065146502</v>
      </c>
      <c r="M57" s="32">
        <f>SUMPRODUCT($B$7:$CD$7, LN(Q57:CS57))</f>
        <v>-3299.4994618499463</v>
      </c>
      <c r="O57" s="48">
        <f t="shared" si="49"/>
        <v>0.99999999999999956</v>
      </c>
      <c r="P57" s="39" t="s">
        <v>366</v>
      </c>
      <c r="Q57" s="32">
        <f t="shared" ref="Q57:AV57" si="54">Q56/$O56</f>
        <v>1.9111418881153374E-2</v>
      </c>
      <c r="R57" s="32">
        <f t="shared" si="54"/>
        <v>1.5579082624857663E-2</v>
      </c>
      <c r="S57" s="32">
        <f t="shared" si="54"/>
        <v>1.2699623033823354E-2</v>
      </c>
      <c r="T57" s="32">
        <f t="shared" si="54"/>
        <v>1.5434311607895643E-2</v>
      </c>
      <c r="U57" s="32">
        <f t="shared" si="54"/>
        <v>1.2581609837160066E-2</v>
      </c>
      <c r="V57" s="32">
        <f t="shared" si="54"/>
        <v>1.0256168860394389E-2</v>
      </c>
      <c r="W57" s="32">
        <f t="shared" si="54"/>
        <v>1.2464693296243931E-2</v>
      </c>
      <c r="X57" s="32">
        <f t="shared" si="54"/>
        <v>1.0160861836752034E-2</v>
      </c>
      <c r="Y57" s="32">
        <f t="shared" si="54"/>
        <v>8.2828442555160885E-3</v>
      </c>
      <c r="Z57" s="32">
        <f t="shared" si="54"/>
        <v>2.2280866225671343E-2</v>
      </c>
      <c r="AA57" s="32">
        <f t="shared" si="54"/>
        <v>1.8162725543389165E-2</v>
      </c>
      <c r="AB57" s="32">
        <f t="shared" si="54"/>
        <v>1.4805734921759824E-2</v>
      </c>
      <c r="AC57" s="32">
        <f t="shared" si="54"/>
        <v>1.7993945627970843E-2</v>
      </c>
      <c r="AD57" s="32">
        <f t="shared" si="54"/>
        <v>1.4668150357051679E-2</v>
      </c>
      <c r="AE57" s="32">
        <f t="shared" si="54"/>
        <v>1.1957057076054867E-2</v>
      </c>
      <c r="AF57" s="32">
        <f t="shared" si="54"/>
        <v>1.4531844318032797E-2</v>
      </c>
      <c r="AG57" s="32">
        <f t="shared" si="54"/>
        <v>1.1845944287551429E-2</v>
      </c>
      <c r="AH57" s="32">
        <f t="shared" si="54"/>
        <v>9.6564753236200746E-3</v>
      </c>
      <c r="AI57" s="32">
        <f t="shared" si="54"/>
        <v>2.7339102764655027E-2</v>
      </c>
      <c r="AJ57" s="32">
        <f t="shared" si="54"/>
        <v>2.2286055447199273E-2</v>
      </c>
      <c r="AK57" s="32">
        <f t="shared" si="54"/>
        <v>1.8166955648513488E-2</v>
      </c>
      <c r="AL57" s="32">
        <f t="shared" si="54"/>
        <v>2.207895885564419E-2</v>
      </c>
      <c r="AM57" s="32">
        <f t="shared" si="54"/>
        <v>1.7998136424193904E-2</v>
      </c>
      <c r="AN57" s="32">
        <f t="shared" si="54"/>
        <v>1.467156657439425E-2</v>
      </c>
      <c r="AO57" s="32">
        <f t="shared" si="54"/>
        <v>1.7830885978433103E-2</v>
      </c>
      <c r="AP57" s="32">
        <f t="shared" si="54"/>
        <v>1.4535228789651264E-2</v>
      </c>
      <c r="AQ57" s="32">
        <f t="shared" si="54"/>
        <v>1.1848703212114457E-2</v>
      </c>
      <c r="AR57" s="32">
        <f t="shared" si="54"/>
        <v>1.4883987990247882E-2</v>
      </c>
      <c r="AS57" s="32">
        <f t="shared" si="54"/>
        <v>1.2133001747773266E-2</v>
      </c>
      <c r="AT57" s="32">
        <f t="shared" si="54"/>
        <v>9.8904763634532784E-3</v>
      </c>
      <c r="AU57" s="32">
        <f t="shared" si="54"/>
        <v>1.2020253966397202E-2</v>
      </c>
      <c r="AV57" s="32">
        <f t="shared" si="54"/>
        <v>9.7985675934791489E-3</v>
      </c>
      <c r="AW57" s="32">
        <f t="shared" ref="AW57:CB57" si="55">AW56/$O56</f>
        <v>7.9875123397877088E-3</v>
      </c>
      <c r="AX57" s="32">
        <f t="shared" si="55"/>
        <v>9.707512899859664E-3</v>
      </c>
      <c r="AY57" s="32">
        <f t="shared" si="55"/>
        <v>7.9132871551428376E-3</v>
      </c>
      <c r="AZ57" s="32">
        <f t="shared" si="55"/>
        <v>6.4506855922544177E-3</v>
      </c>
      <c r="BA57" s="32">
        <f t="shared" si="55"/>
        <v>1.7352356064062061E-2</v>
      </c>
      <c r="BB57" s="32">
        <f t="shared" si="55"/>
        <v>1.414514487590249E-2</v>
      </c>
      <c r="BC57" s="32">
        <f t="shared" si="55"/>
        <v>1.1530717951014197E-2</v>
      </c>
      <c r="BD57" s="32">
        <f t="shared" si="55"/>
        <v>1.4013698945607975E-2</v>
      </c>
      <c r="BE57" s="32">
        <f t="shared" si="55"/>
        <v>1.1423566984280955E-2</v>
      </c>
      <c r="BF57" s="32">
        <f t="shared" si="55"/>
        <v>9.3121654140610119E-3</v>
      </c>
      <c r="BG57" s="32">
        <f t="shared" si="55"/>
        <v>1.1317411734355689E-2</v>
      </c>
      <c r="BH57" s="32">
        <f t="shared" si="55"/>
        <v>9.2256306873652865E-3</v>
      </c>
      <c r="BI57" s="32">
        <f t="shared" si="55"/>
        <v>7.5204705437450113E-3</v>
      </c>
      <c r="BJ57" s="32">
        <f t="shared" si="55"/>
        <v>2.1291714641582943E-2</v>
      </c>
      <c r="BK57" s="32">
        <f t="shared" si="55"/>
        <v>1.7356397433851541E-2</v>
      </c>
      <c r="BL57" s="32">
        <f t="shared" si="55"/>
        <v>1.4148439285085787E-2</v>
      </c>
      <c r="BM57" s="32">
        <f t="shared" si="55"/>
        <v>1.7195110446177025E-2</v>
      </c>
      <c r="BN57" s="32">
        <f t="shared" si="55"/>
        <v>1.4016962740988185E-2</v>
      </c>
      <c r="BO57" s="32">
        <f t="shared" si="55"/>
        <v>1.1426227537022491E-2</v>
      </c>
      <c r="BP57" s="32">
        <f t="shared" si="55"/>
        <v>1.3886707962860633E-2</v>
      </c>
      <c r="BQ57" s="32">
        <f t="shared" si="55"/>
        <v>1.1320047563502432E-2</v>
      </c>
      <c r="BR57" s="32">
        <f t="shared" si="55"/>
        <v>9.2277793399754091E-3</v>
      </c>
      <c r="BS57" s="32">
        <f t="shared" si="55"/>
        <v>1.1591661502030436E-2</v>
      </c>
      <c r="BT57" s="32">
        <f t="shared" si="55"/>
        <v>9.4491912621725432E-3</v>
      </c>
      <c r="BU57" s="32">
        <f t="shared" si="55"/>
        <v>7.7027107368066328E-3</v>
      </c>
      <c r="BV57" s="32">
        <f t="shared" si="55"/>
        <v>9.3613832017472986E-3</v>
      </c>
      <c r="BW57" s="32">
        <f t="shared" si="55"/>
        <v>7.6311321147796525E-3</v>
      </c>
      <c r="BX57" s="32">
        <f t="shared" si="55"/>
        <v>6.2206808650191771E-3</v>
      </c>
      <c r="BY57" s="32">
        <f t="shared" si="55"/>
        <v>7.5602186480864704E-3</v>
      </c>
      <c r="BZ57" s="32">
        <f t="shared" si="55"/>
        <v>6.1628742330941304E-3</v>
      </c>
      <c r="CA57" s="32">
        <f t="shared" si="55"/>
        <v>5.0237989905951679E-3</v>
      </c>
      <c r="CB57" s="32">
        <f t="shared" si="55"/>
        <v>1.3514028490825374E-2</v>
      </c>
      <c r="CC57" s="32">
        <f t="shared" ref="CC57:CS57" si="56">CC56/$O56</f>
        <v>1.1016249906011331E-2</v>
      </c>
      <c r="CD57" s="32">
        <f t="shared" si="56"/>
        <v>8.9801321696253624E-3</v>
      </c>
      <c r="CE57" s="32">
        <f t="shared" si="56"/>
        <v>1.0913879712566412E-2</v>
      </c>
      <c r="CF57" s="32">
        <f t="shared" si="56"/>
        <v>8.896682912826654E-3</v>
      </c>
      <c r="CG57" s="32">
        <f t="shared" si="56"/>
        <v>7.2523217165611697E-3</v>
      </c>
      <c r="CH57" s="32">
        <f t="shared" si="56"/>
        <v>8.8140091210577171E-3</v>
      </c>
      <c r="CI57" s="32">
        <f t="shared" si="56"/>
        <v>7.1849284036476684E-3</v>
      </c>
      <c r="CJ57" s="32">
        <f t="shared" si="56"/>
        <v>5.8569483485340487E-3</v>
      </c>
      <c r="CK57" s="32">
        <f t="shared" si="56"/>
        <v>1.6582004035797696E-2</v>
      </c>
      <c r="CL57" s="32">
        <f t="shared" si="56"/>
        <v>1.3517175912782101E-2</v>
      </c>
      <c r="CM57" s="32">
        <f t="shared" si="56"/>
        <v>1.1018815594463039E-2</v>
      </c>
      <c r="CN57" s="32">
        <f t="shared" si="56"/>
        <v>1.3391565480481961E-2</v>
      </c>
      <c r="CO57" s="32">
        <f t="shared" si="56"/>
        <v>1.0916421558964303E-2</v>
      </c>
      <c r="CP57" s="32">
        <f t="shared" si="56"/>
        <v>8.8987549533851643E-3</v>
      </c>
      <c r="CQ57" s="32">
        <f t="shared" si="56"/>
        <v>1.0814979035759774E-2</v>
      </c>
      <c r="CR57" s="32">
        <f t="shared" si="56"/>
        <v>8.8160619068612424E-3</v>
      </c>
      <c r="CS57" s="32">
        <f t="shared" si="56"/>
        <v>7.1866017759829792E-3</v>
      </c>
    </row>
    <row r="58" spans="2:97" ht="13.15" thickTop="1" x14ac:dyDescent="0.35">
      <c r="H58" s="34">
        <f t="shared" si="52"/>
        <v>0.25</v>
      </c>
      <c r="I58" s="34">
        <f t="shared" ref="I58:J58" si="57">I53</f>
        <v>0</v>
      </c>
      <c r="J58" s="34">
        <f t="shared" si="57"/>
        <v>-0.81742738589211617</v>
      </c>
      <c r="K58" s="34">
        <f t="shared" si="48"/>
        <v>-0.20435684647302904</v>
      </c>
      <c r="L58" s="34">
        <f>$CE$6-$CE$7*SUMPRODUCT($B$6:$CD$6,Q57:CS57)</f>
        <v>-91.46744845091952</v>
      </c>
    </row>
    <row r="59" spans="2:97" ht="13.5" thickBot="1" x14ac:dyDescent="0.4">
      <c r="B59" s="39" t="s">
        <v>367</v>
      </c>
      <c r="D59" s="39" t="s">
        <v>368</v>
      </c>
      <c r="E59" s="39" t="s">
        <v>369</v>
      </c>
      <c r="F59" s="39" t="s">
        <v>370</v>
      </c>
      <c r="H59" s="39" t="s">
        <v>347</v>
      </c>
      <c r="I59" s="39" t="s">
        <v>371</v>
      </c>
      <c r="J59" s="39" t="s">
        <v>372</v>
      </c>
      <c r="K59" s="39" t="s">
        <v>349</v>
      </c>
      <c r="L59" s="39" t="s">
        <v>373</v>
      </c>
      <c r="M59" s="39" t="s">
        <v>374</v>
      </c>
      <c r="O59" s="45" t="s">
        <v>336</v>
      </c>
    </row>
    <row r="60" spans="2:97" ht="13.9" thickTop="1" thickBot="1" x14ac:dyDescent="0.4">
      <c r="B60" s="32">
        <f>1+B55</f>
        <v>5</v>
      </c>
      <c r="D60" s="32">
        <f>IF(F55,IF(M60&lt;0,D55,H60),E55)</f>
        <v>0.375</v>
      </c>
      <c r="E60" s="32">
        <f>IF(F55,IF(M60&lt;0,H60,E55),H60)</f>
        <v>0.5</v>
      </c>
      <c r="F60" s="32" t="b">
        <f>OR(F55,M60*M55&lt;=0)</f>
        <v>1</v>
      </c>
      <c r="H60" s="32">
        <f>IF(F55,(D55+E55)/2,2*H55)</f>
        <v>0.375</v>
      </c>
      <c r="I60" s="32">
        <f>I55</f>
        <v>0</v>
      </c>
      <c r="J60" s="32">
        <f>J55</f>
        <v>-1</v>
      </c>
      <c r="K60" s="32">
        <f>I60+J60*H60</f>
        <v>-0.375</v>
      </c>
      <c r="L60" s="32">
        <f>$CE$3-$CE$7*SUMPRODUCT($B$3:$CD$3,Q62:CS62)</f>
        <v>-50.435335550634534</v>
      </c>
      <c r="M60" s="32">
        <f>SUMPRODUCT(L60:L63,J60:J63)</f>
        <v>141.41666373140848</v>
      </c>
      <c r="O60" s="46">
        <f>SUM(Q60:CS60)</f>
        <v>-1.0357354560081335</v>
      </c>
      <c r="P60" s="39" t="s">
        <v>363</v>
      </c>
      <c r="Q60" s="32">
        <f t="shared" ref="Q60:AV60" si="58">SUMPRODUCT(B$3:B$6,$K60:$K63)</f>
        <v>0.73355068168346182</v>
      </c>
      <c r="R60" s="32">
        <f t="shared" si="58"/>
        <v>0.42701541197391818</v>
      </c>
      <c r="S60" s="32">
        <f t="shared" si="58"/>
        <v>0.12048014226437459</v>
      </c>
      <c r="T60" s="32">
        <f t="shared" si="58"/>
        <v>0.41301126259632487</v>
      </c>
      <c r="U60" s="32">
        <f t="shared" si="58"/>
        <v>0.10647599288678128</v>
      </c>
      <c r="V60" s="32">
        <f t="shared" si="58"/>
        <v>-0.20005927682276231</v>
      </c>
      <c r="W60" s="32">
        <f t="shared" si="58"/>
        <v>9.2471843509187968E-2</v>
      </c>
      <c r="X60" s="32">
        <f t="shared" si="58"/>
        <v>-0.21406342620035562</v>
      </c>
      <c r="Y60" s="32">
        <f t="shared" si="58"/>
        <v>-0.52059869590989916</v>
      </c>
      <c r="Z60" s="32">
        <f t="shared" si="58"/>
        <v>0.96371411635193494</v>
      </c>
      <c r="AA60" s="32">
        <f t="shared" si="58"/>
        <v>0.65717884664239135</v>
      </c>
      <c r="AB60" s="32">
        <f t="shared" si="58"/>
        <v>0.35064357693284776</v>
      </c>
      <c r="AC60" s="32">
        <f t="shared" si="58"/>
        <v>0.64317469726479803</v>
      </c>
      <c r="AD60" s="32">
        <f t="shared" si="58"/>
        <v>0.33663942755525444</v>
      </c>
      <c r="AE60" s="32">
        <f t="shared" si="58"/>
        <v>3.0104157845710855E-2</v>
      </c>
      <c r="AF60" s="32">
        <f t="shared" si="58"/>
        <v>0.32263527817766113</v>
      </c>
      <c r="AG60" s="32">
        <f t="shared" si="58"/>
        <v>1.6100008468117544E-2</v>
      </c>
      <c r="AH60" s="32">
        <f t="shared" si="58"/>
        <v>-0.29043526124142605</v>
      </c>
      <c r="AI60" s="32">
        <f t="shared" si="58"/>
        <v>1.2705986959098992</v>
      </c>
      <c r="AJ60" s="32">
        <f t="shared" si="58"/>
        <v>0.96406342620035557</v>
      </c>
      <c r="AK60" s="32">
        <f t="shared" si="58"/>
        <v>0.65752815649081198</v>
      </c>
      <c r="AL60" s="32">
        <f t="shared" si="58"/>
        <v>0.95005927682276226</v>
      </c>
      <c r="AM60" s="32">
        <f t="shared" si="58"/>
        <v>0.64352400711321867</v>
      </c>
      <c r="AN60" s="32">
        <f t="shared" si="58"/>
        <v>0.33698873740367508</v>
      </c>
      <c r="AO60" s="32">
        <f t="shared" si="58"/>
        <v>0.62951985773562535</v>
      </c>
      <c r="AP60" s="32">
        <f t="shared" si="58"/>
        <v>0.32298458802608176</v>
      </c>
      <c r="AQ60" s="32">
        <f t="shared" si="58"/>
        <v>1.6449318316538175E-2</v>
      </c>
      <c r="AR60" s="32">
        <f t="shared" si="58"/>
        <v>0.35855068168346177</v>
      </c>
      <c r="AS60" s="32">
        <f t="shared" si="58"/>
        <v>5.201541197391818E-2</v>
      </c>
      <c r="AT60" s="32">
        <f t="shared" si="58"/>
        <v>-0.25451985773562541</v>
      </c>
      <c r="AU60" s="32">
        <f t="shared" si="58"/>
        <v>3.8011262596324868E-2</v>
      </c>
      <c r="AV60" s="32">
        <f t="shared" si="58"/>
        <v>-0.26852400711321872</v>
      </c>
      <c r="AW60" s="32">
        <f t="shared" ref="AW60:CB60" si="59">SUMPRODUCT(AH$3:AH$6,$K60:$K63)</f>
        <v>-0.57505927682276226</v>
      </c>
      <c r="AX60" s="32">
        <f t="shared" si="59"/>
        <v>-0.28252815649081198</v>
      </c>
      <c r="AY60" s="32">
        <f t="shared" si="59"/>
        <v>-0.58906342620035557</v>
      </c>
      <c r="AZ60" s="32">
        <f t="shared" si="59"/>
        <v>-0.89559869590989916</v>
      </c>
      <c r="BA60" s="32">
        <f t="shared" si="59"/>
        <v>0.58871411635193494</v>
      </c>
      <c r="BB60" s="32">
        <f t="shared" si="59"/>
        <v>0.28217884664239135</v>
      </c>
      <c r="BC60" s="32">
        <f t="shared" si="59"/>
        <v>-2.4356423067152244E-2</v>
      </c>
      <c r="BD60" s="32">
        <f t="shared" si="59"/>
        <v>0.26817469726479803</v>
      </c>
      <c r="BE60" s="32">
        <f t="shared" si="59"/>
        <v>-3.8360572444745528E-2</v>
      </c>
      <c r="BF60" s="32">
        <f t="shared" si="59"/>
        <v>-0.34489584215428915</v>
      </c>
      <c r="BG60" s="32">
        <f t="shared" si="59"/>
        <v>-5.2364721822338867E-2</v>
      </c>
      <c r="BH60" s="32">
        <f t="shared" si="59"/>
        <v>-0.35889999153188246</v>
      </c>
      <c r="BI60" s="32">
        <f t="shared" si="59"/>
        <v>-0.66543526124142605</v>
      </c>
      <c r="BJ60" s="32">
        <f t="shared" si="59"/>
        <v>0.89559869590989916</v>
      </c>
      <c r="BK60" s="32">
        <f t="shared" si="59"/>
        <v>0.58906342620035557</v>
      </c>
      <c r="BL60" s="32">
        <f t="shared" si="59"/>
        <v>0.28252815649081198</v>
      </c>
      <c r="BM60" s="32">
        <f t="shared" si="59"/>
        <v>0.57505927682276226</v>
      </c>
      <c r="BN60" s="32">
        <f t="shared" si="59"/>
        <v>0.26852400711321872</v>
      </c>
      <c r="BO60" s="32">
        <f t="shared" si="59"/>
        <v>-3.8011262596324868E-2</v>
      </c>
      <c r="BP60" s="32">
        <f t="shared" si="59"/>
        <v>0.25451985773562541</v>
      </c>
      <c r="BQ60" s="32">
        <f t="shared" si="59"/>
        <v>-5.201541197391818E-2</v>
      </c>
      <c r="BR60" s="32">
        <f t="shared" si="59"/>
        <v>-0.35855068168346177</v>
      </c>
      <c r="BS60" s="32">
        <f t="shared" si="59"/>
        <v>-1.6449318316538175E-2</v>
      </c>
      <c r="BT60" s="32">
        <f t="shared" si="59"/>
        <v>-0.32298458802608176</v>
      </c>
      <c r="BU60" s="32">
        <f t="shared" si="59"/>
        <v>-0.62951985773562535</v>
      </c>
      <c r="BV60" s="32">
        <f t="shared" si="59"/>
        <v>-0.33698873740367508</v>
      </c>
      <c r="BW60" s="32">
        <f t="shared" si="59"/>
        <v>-0.64352400711321867</v>
      </c>
      <c r="BX60" s="32">
        <f t="shared" si="59"/>
        <v>-0.95005927682276226</v>
      </c>
      <c r="BY60" s="32">
        <f t="shared" si="59"/>
        <v>-0.65752815649081198</v>
      </c>
      <c r="BZ60" s="32">
        <f t="shared" si="59"/>
        <v>-0.96406342620035557</v>
      </c>
      <c r="CA60" s="32">
        <f t="shared" si="59"/>
        <v>-1.2705986959098992</v>
      </c>
      <c r="CB60" s="32">
        <f t="shared" si="59"/>
        <v>0.21371411635193494</v>
      </c>
      <c r="CC60" s="32">
        <f t="shared" ref="CC60:CS60" si="60">SUMPRODUCT(BN$3:BN$6,$K60:$K63)</f>
        <v>-9.2821153357608654E-2</v>
      </c>
      <c r="CD60" s="32">
        <f t="shared" si="60"/>
        <v>-0.39935642306715224</v>
      </c>
      <c r="CE60" s="32">
        <f t="shared" si="60"/>
        <v>-0.10682530273520197</v>
      </c>
      <c r="CF60" s="32">
        <f t="shared" si="60"/>
        <v>-0.41336057244474556</v>
      </c>
      <c r="CG60" s="32">
        <f t="shared" si="60"/>
        <v>-0.71989584215428915</v>
      </c>
      <c r="CH60" s="32">
        <f t="shared" si="60"/>
        <v>-0.42736472182233887</v>
      </c>
      <c r="CI60" s="32">
        <f t="shared" si="60"/>
        <v>-0.73389999153188246</v>
      </c>
      <c r="CJ60" s="32">
        <f t="shared" si="60"/>
        <v>-1.040435261241426</v>
      </c>
      <c r="CK60" s="32">
        <f t="shared" si="60"/>
        <v>0.52059869590989916</v>
      </c>
      <c r="CL60" s="32">
        <f t="shared" si="60"/>
        <v>0.21406342620035562</v>
      </c>
      <c r="CM60" s="32">
        <f t="shared" si="60"/>
        <v>-9.2471843509187968E-2</v>
      </c>
      <c r="CN60" s="32">
        <f t="shared" si="60"/>
        <v>0.20005927682276231</v>
      </c>
      <c r="CO60" s="32">
        <f t="shared" si="60"/>
        <v>-0.10647599288678128</v>
      </c>
      <c r="CP60" s="32">
        <f t="shared" si="60"/>
        <v>-0.41301126259632487</v>
      </c>
      <c r="CQ60" s="32">
        <f t="shared" si="60"/>
        <v>-0.12048014226437459</v>
      </c>
      <c r="CR60" s="32">
        <f t="shared" si="60"/>
        <v>-0.42701541197391818</v>
      </c>
      <c r="CS60" s="32">
        <f t="shared" si="60"/>
        <v>-0.73355068168346182</v>
      </c>
    </row>
    <row r="61" spans="2:97" ht="13.9" thickTop="1" thickBot="1" x14ac:dyDescent="0.4">
      <c r="H61" s="33">
        <f>H60</f>
        <v>0.375</v>
      </c>
      <c r="I61" s="33">
        <f t="shared" ref="I61:J61" si="61">I56</f>
        <v>0</v>
      </c>
      <c r="J61" s="33">
        <f t="shared" si="61"/>
        <v>0.71606401896858329</v>
      </c>
      <c r="K61" s="33">
        <f t="shared" ref="K61:K63" si="62">I61+J61*H61</f>
        <v>0.26852400711321872</v>
      </c>
      <c r="L61" s="33">
        <f>$CE$4-$CE$7*SUMPRODUCT($B$4:$CD$4,Q62:CS62)</f>
        <v>31.071218188787711</v>
      </c>
      <c r="M61" s="39" t="s">
        <v>375</v>
      </c>
      <c r="O61" s="47">
        <f t="shared" ref="O61:O62" si="63">SUM(Q61:CS61)</f>
        <v>91.596451684528873</v>
      </c>
      <c r="P61" s="39" t="s">
        <v>365</v>
      </c>
      <c r="Q61" s="33">
        <f>EXP(Q60)</f>
        <v>2.082461654498768</v>
      </c>
      <c r="R61" s="33">
        <f>EXP(R60)</f>
        <v>1.5326762831088925</v>
      </c>
      <c r="S61" s="33">
        <f t="shared" ref="S61:CD61" si="64">EXP(S60)</f>
        <v>1.1280383404562131</v>
      </c>
      <c r="T61" s="33">
        <f t="shared" si="64"/>
        <v>1.5113620476987828</v>
      </c>
      <c r="U61" s="33">
        <f t="shared" si="64"/>
        <v>1.1123512217834146</v>
      </c>
      <c r="V61" s="33">
        <f t="shared" si="64"/>
        <v>0.81868222275861735</v>
      </c>
      <c r="W61" s="33">
        <f t="shared" si="64"/>
        <v>1.0968822567703176</v>
      </c>
      <c r="X61" s="33">
        <f t="shared" si="64"/>
        <v>0.80729717960615588</v>
      </c>
      <c r="Y61" s="33">
        <f t="shared" si="64"/>
        <v>0.59416471747753241</v>
      </c>
      <c r="Z61" s="33">
        <f t="shared" si="64"/>
        <v>2.6214146540565695</v>
      </c>
      <c r="AA61" s="33">
        <f t="shared" si="64"/>
        <v>1.9293416806916688</v>
      </c>
      <c r="AB61" s="33">
        <f t="shared" si="64"/>
        <v>1.4199811216794342</v>
      </c>
      <c r="AC61" s="33">
        <f t="shared" si="64"/>
        <v>1.9025111991203185</v>
      </c>
      <c r="AD61" s="33">
        <f t="shared" si="64"/>
        <v>1.4002340868757146</v>
      </c>
      <c r="AE61" s="33">
        <f t="shared" si="64"/>
        <v>1.0305618694676975</v>
      </c>
      <c r="AF61" s="33">
        <f t="shared" si="64"/>
        <v>1.3807616651478913</v>
      </c>
      <c r="AG61" s="33">
        <f t="shared" si="64"/>
        <v>1.0162303119610059</v>
      </c>
      <c r="AH61" s="33">
        <f t="shared" si="64"/>
        <v>0.74793794831908944</v>
      </c>
      <c r="AI61" s="33">
        <f t="shared" si="64"/>
        <v>3.5629850685180178</v>
      </c>
      <c r="AJ61" s="33">
        <f t="shared" si="64"/>
        <v>2.6223304999597099</v>
      </c>
      <c r="AK61" s="33">
        <f t="shared" si="64"/>
        <v>1.9300157364620085</v>
      </c>
      <c r="AL61" s="33">
        <f t="shared" si="64"/>
        <v>2.5858629365118837</v>
      </c>
      <c r="AM61" s="33">
        <f t="shared" si="64"/>
        <v>1.9031758811021244</v>
      </c>
      <c r="AN61" s="33">
        <f t="shared" si="64"/>
        <v>1.4007232878687426</v>
      </c>
      <c r="AO61" s="33">
        <f t="shared" si="64"/>
        <v>1.8767092754635406</v>
      </c>
      <c r="AP61" s="33">
        <f t="shared" si="64"/>
        <v>1.3812440630441121</v>
      </c>
      <c r="AQ61" s="33">
        <f t="shared" si="64"/>
        <v>1.0165853532233322</v>
      </c>
      <c r="AR61" s="33">
        <f t="shared" si="64"/>
        <v>1.4312535686303129</v>
      </c>
      <c r="AS61" s="33">
        <f t="shared" si="64"/>
        <v>1.0533919772379388</v>
      </c>
      <c r="AT61" s="33">
        <f t="shared" si="64"/>
        <v>0.77528865746071596</v>
      </c>
      <c r="AU61" s="33">
        <f t="shared" si="64"/>
        <v>1.0387429317549435</v>
      </c>
      <c r="AV61" s="33">
        <f t="shared" si="64"/>
        <v>0.76450706898177978</v>
      </c>
      <c r="AW61" s="33">
        <f t="shared" si="64"/>
        <v>0.56267151443876018</v>
      </c>
      <c r="AX61" s="33">
        <f t="shared" si="64"/>
        <v>0.75387541517428569</v>
      </c>
      <c r="AY61" s="33">
        <f t="shared" si="64"/>
        <v>0.55484669634150086</v>
      </c>
      <c r="AZ61" s="33">
        <f t="shared" si="64"/>
        <v>0.40836304015817504</v>
      </c>
      <c r="BA61" s="33">
        <f t="shared" si="64"/>
        <v>1.8016701869986256</v>
      </c>
      <c r="BB61" s="33">
        <f t="shared" si="64"/>
        <v>1.3260158522639391</v>
      </c>
      <c r="BC61" s="33">
        <f t="shared" si="64"/>
        <v>0.97593780101585403</v>
      </c>
      <c r="BD61" s="33">
        <f t="shared" si="64"/>
        <v>1.3075755499351513</v>
      </c>
      <c r="BE61" s="33">
        <f t="shared" si="64"/>
        <v>0.96236587570734533</v>
      </c>
      <c r="BF61" s="33">
        <f t="shared" si="64"/>
        <v>0.70829412401592973</v>
      </c>
      <c r="BG61" s="33">
        <f t="shared" si="64"/>
        <v>0.94898268902171612</v>
      </c>
      <c r="BH61" s="33">
        <f t="shared" si="64"/>
        <v>0.69844419819320447</v>
      </c>
      <c r="BI61" s="33">
        <f t="shared" si="64"/>
        <v>0.5140497330806264</v>
      </c>
      <c r="BJ61" s="33">
        <f t="shared" si="64"/>
        <v>2.4488014380847511</v>
      </c>
      <c r="BK61" s="33">
        <f t="shared" si="64"/>
        <v>1.8022996380688785</v>
      </c>
      <c r="BL61" s="33">
        <f t="shared" si="64"/>
        <v>1.326479123568201</v>
      </c>
      <c r="BM61" s="33">
        <f t="shared" si="64"/>
        <v>1.7772358726875581</v>
      </c>
      <c r="BN61" s="33">
        <f t="shared" si="64"/>
        <v>1.3080323787350523</v>
      </c>
      <c r="BO61" s="33">
        <f t="shared" si="64"/>
        <v>0.96270209830502751</v>
      </c>
      <c r="BP61" s="33">
        <f t="shared" si="64"/>
        <v>1.2898421644336648</v>
      </c>
      <c r="BQ61" s="33">
        <f t="shared" si="64"/>
        <v>0.94931423592389996</v>
      </c>
      <c r="BR61" s="33">
        <f t="shared" si="64"/>
        <v>0.69868821424632965</v>
      </c>
      <c r="BS61" s="33">
        <f t="shared" si="64"/>
        <v>0.98368523295093302</v>
      </c>
      <c r="BT61" s="33">
        <f t="shared" si="64"/>
        <v>0.72398501232005907</v>
      </c>
      <c r="BU61" s="33">
        <f t="shared" si="64"/>
        <v>0.5328475822409966</v>
      </c>
      <c r="BV61" s="33">
        <f t="shared" si="64"/>
        <v>0.71391688041507517</v>
      </c>
      <c r="BW61" s="33">
        <f t="shared" si="64"/>
        <v>0.52543751207108746</v>
      </c>
      <c r="BX61" s="33">
        <f t="shared" si="64"/>
        <v>0.38671809935483958</v>
      </c>
      <c r="BY61" s="33">
        <f t="shared" si="64"/>
        <v>0.51813049039337955</v>
      </c>
      <c r="BZ61" s="33">
        <f t="shared" si="64"/>
        <v>0.38134018576810369</v>
      </c>
      <c r="CA61" s="33">
        <f t="shared" si="64"/>
        <v>0.28066353935520094</v>
      </c>
      <c r="CB61" s="33">
        <f t="shared" si="64"/>
        <v>1.2382686034414814</v>
      </c>
      <c r="CC61" s="33">
        <f t="shared" si="64"/>
        <v>0.91135647876787917</v>
      </c>
      <c r="CD61" s="33">
        <f t="shared" si="64"/>
        <v>0.67075158740503371</v>
      </c>
      <c r="CE61" s="33">
        <f t="shared" ref="CE61:CS61" si="65">EXP(CE60)</f>
        <v>0.89868265667963909</v>
      </c>
      <c r="CF61" s="33">
        <f t="shared" si="65"/>
        <v>0.66142374864794373</v>
      </c>
      <c r="CG61" s="33">
        <f t="shared" si="65"/>
        <v>0.48680295766679177</v>
      </c>
      <c r="CH61" s="33">
        <f t="shared" si="65"/>
        <v>0.65222562792285266</v>
      </c>
      <c r="CI61" s="33">
        <f t="shared" si="65"/>
        <v>0.48003320925194631</v>
      </c>
      <c r="CJ61" s="33">
        <f t="shared" si="65"/>
        <v>0.35330087031167551</v>
      </c>
      <c r="CK61" s="33">
        <f t="shared" si="65"/>
        <v>1.6830349742835642</v>
      </c>
      <c r="CL61" s="33">
        <f t="shared" si="65"/>
        <v>1.2387012184135899</v>
      </c>
      <c r="CM61" s="33">
        <f t="shared" si="65"/>
        <v>0.91167488016846976</v>
      </c>
      <c r="CN61" s="33">
        <f t="shared" si="65"/>
        <v>1.2214751611808761</v>
      </c>
      <c r="CO61" s="33">
        <f t="shared" si="65"/>
        <v>0.8989966302160538</v>
      </c>
      <c r="CP61" s="33">
        <f t="shared" si="65"/>
        <v>0.66165483083461796</v>
      </c>
      <c r="CQ61" s="33">
        <f t="shared" si="65"/>
        <v>0.88649469094780009</v>
      </c>
      <c r="CR61" s="33">
        <f t="shared" si="65"/>
        <v>0.65245349655414009</v>
      </c>
      <c r="CS61" s="33">
        <f t="shared" si="65"/>
        <v>0.4802009188691122</v>
      </c>
    </row>
    <row r="62" spans="2:97" ht="13.9" thickTop="1" thickBot="1" x14ac:dyDescent="0.4">
      <c r="H62" s="32">
        <f t="shared" ref="H62:H63" si="66">H61</f>
        <v>0.375</v>
      </c>
      <c r="I62" s="32">
        <f t="shared" ref="I62:J62" si="67">I57</f>
        <v>0</v>
      </c>
      <c r="J62" s="32">
        <f t="shared" si="67"/>
        <v>-0.85477178423236511</v>
      </c>
      <c r="K62" s="32">
        <f t="shared" si="62"/>
        <v>-0.3205394190871369</v>
      </c>
      <c r="L62" s="32">
        <f>$CE$5-$CE$7*SUMPRODUCT($B$5:$CD$5,Q62:CS62)</f>
        <v>-42.111677655159298</v>
      </c>
      <c r="M62" s="32">
        <f>SUMPRODUCT($B$7:$CD$7, LN(Q62:CS62))</f>
        <v>-3270.4067852694825</v>
      </c>
      <c r="O62" s="48">
        <f t="shared" si="63"/>
        <v>0.99999999999999978</v>
      </c>
      <c r="P62" s="39" t="s">
        <v>366</v>
      </c>
      <c r="Q62" s="32">
        <f t="shared" ref="Q62:AV62" si="68">Q61/$O61</f>
        <v>2.2735178232351841E-2</v>
      </c>
      <c r="R62" s="32">
        <f t="shared" si="68"/>
        <v>1.673292201741227E-2</v>
      </c>
      <c r="S62" s="32">
        <f t="shared" si="68"/>
        <v>1.2315306103137452E-2</v>
      </c>
      <c r="T62" s="32">
        <f t="shared" si="68"/>
        <v>1.6500224843906917E-2</v>
      </c>
      <c r="U62" s="32">
        <f t="shared" si="68"/>
        <v>1.2144042714826001E-2</v>
      </c>
      <c r="V62" s="32">
        <f t="shared" si="68"/>
        <v>8.9379250800923453E-3</v>
      </c>
      <c r="W62" s="32">
        <f t="shared" si="68"/>
        <v>1.1975161008945358E-2</v>
      </c>
      <c r="X62" s="32">
        <f t="shared" si="68"/>
        <v>8.8136294011322783E-3</v>
      </c>
      <c r="Y62" s="32">
        <f t="shared" si="68"/>
        <v>6.4867656612280101E-3</v>
      </c>
      <c r="Z62" s="32">
        <f t="shared" si="68"/>
        <v>2.8619172531760204E-2</v>
      </c>
      <c r="AA62" s="32">
        <f t="shared" si="68"/>
        <v>2.1063498041786533E-2</v>
      </c>
      <c r="AB62" s="32">
        <f t="shared" si="68"/>
        <v>1.55025778353298E-2</v>
      </c>
      <c r="AC62" s="32">
        <f t="shared" si="68"/>
        <v>2.0770577507443586E-2</v>
      </c>
      <c r="AD62" s="32">
        <f t="shared" si="68"/>
        <v>1.5286990501535133E-2</v>
      </c>
      <c r="AE62" s="32">
        <f t="shared" si="68"/>
        <v>1.1251111265937443E-2</v>
      </c>
      <c r="AF62" s="32">
        <f t="shared" si="68"/>
        <v>1.5074401243220967E-2</v>
      </c>
      <c r="AG62" s="32">
        <f t="shared" si="68"/>
        <v>1.1094647153593316E-2</v>
      </c>
      <c r="AH62" s="32">
        <f t="shared" si="68"/>
        <v>8.1655777550760748E-3</v>
      </c>
      <c r="AI62" s="32">
        <f t="shared" si="68"/>
        <v>3.8898723727742661E-2</v>
      </c>
      <c r="AJ62" s="32">
        <f t="shared" si="68"/>
        <v>2.8629171236800602E-2</v>
      </c>
      <c r="AK62" s="32">
        <f t="shared" si="68"/>
        <v>2.1070857014300681E-2</v>
      </c>
      <c r="AL62" s="32">
        <f t="shared" si="68"/>
        <v>2.8231038309409203E-2</v>
      </c>
      <c r="AM62" s="32">
        <f t="shared" si="68"/>
        <v>2.0777834142057503E-2</v>
      </c>
      <c r="AN62" s="32">
        <f t="shared" si="68"/>
        <v>1.5292331330617822E-2</v>
      </c>
      <c r="AO62" s="32">
        <f t="shared" si="68"/>
        <v>2.0488886206282232E-2</v>
      </c>
      <c r="AP62" s="32">
        <f t="shared" si="68"/>
        <v>1.5079667799810759E-2</v>
      </c>
      <c r="AQ62" s="32">
        <f t="shared" si="68"/>
        <v>1.1098523300057473E-2</v>
      </c>
      <c r="AR62" s="32">
        <f t="shared" si="68"/>
        <v>1.5625644250497308E-2</v>
      </c>
      <c r="AS62" s="32">
        <f t="shared" si="68"/>
        <v>1.150035790541286E-2</v>
      </c>
      <c r="AT62" s="32">
        <f t="shared" si="68"/>
        <v>8.4641778497153985E-3</v>
      </c>
      <c r="AU62" s="32">
        <f t="shared" si="68"/>
        <v>1.1340427632857667E-2</v>
      </c>
      <c r="AV62" s="32">
        <f t="shared" si="68"/>
        <v>8.3464703590795213E-3</v>
      </c>
      <c r="AW62" s="32">
        <f t="shared" ref="AW62:CB62" si="69">AW61/$O61</f>
        <v>6.1429400821844107E-3</v>
      </c>
      <c r="AX62" s="32">
        <f t="shared" si="69"/>
        <v>8.2303997732438277E-3</v>
      </c>
      <c r="AY62" s="32">
        <f t="shared" si="69"/>
        <v>6.0575129946351123E-3</v>
      </c>
      <c r="AZ62" s="32">
        <f t="shared" si="69"/>
        <v>4.4582844929914435E-3</v>
      </c>
      <c r="BA62" s="32">
        <f t="shared" si="69"/>
        <v>1.9669650448947872E-2</v>
      </c>
      <c r="BB62" s="32">
        <f t="shared" si="69"/>
        <v>1.4476716377954521E-2</v>
      </c>
      <c r="BC62" s="32">
        <f t="shared" si="69"/>
        <v>1.0654755539844728E-2</v>
      </c>
      <c r="BD62" s="32">
        <f t="shared" si="69"/>
        <v>1.4275395235162891E-2</v>
      </c>
      <c r="BE62" s="32">
        <f t="shared" si="69"/>
        <v>1.0506584676684524E-2</v>
      </c>
      <c r="BF62" s="32">
        <f t="shared" si="69"/>
        <v>7.7327681475631259E-3</v>
      </c>
      <c r="BG62" s="32">
        <f t="shared" si="69"/>
        <v>1.0360474358659074E-2</v>
      </c>
      <c r="BH62" s="32">
        <f t="shared" si="69"/>
        <v>7.6252320406334628E-3</v>
      </c>
      <c r="BI62" s="32">
        <f t="shared" si="69"/>
        <v>5.6121140461978412E-3</v>
      </c>
      <c r="BJ62" s="32">
        <f t="shared" si="69"/>
        <v>2.6734675776729534E-2</v>
      </c>
      <c r="BK62" s="32">
        <f t="shared" si="69"/>
        <v>1.9676522451723931E-2</v>
      </c>
      <c r="BL62" s="32">
        <f t="shared" si="69"/>
        <v>1.4481774120866413E-2</v>
      </c>
      <c r="BM62" s="32">
        <f t="shared" si="69"/>
        <v>1.9402889959194158E-2</v>
      </c>
      <c r="BN62" s="32">
        <f t="shared" si="69"/>
        <v>1.4280382642333141E-2</v>
      </c>
      <c r="BO62" s="32">
        <f t="shared" si="69"/>
        <v>1.0510255371252913E-2</v>
      </c>
      <c r="BP62" s="32">
        <f t="shared" si="69"/>
        <v>1.4081791823946015E-2</v>
      </c>
      <c r="BQ62" s="32">
        <f t="shared" si="69"/>
        <v>1.0364094006539384E-2</v>
      </c>
      <c r="BR62" s="32">
        <f t="shared" si="69"/>
        <v>7.6278960745413005E-3</v>
      </c>
      <c r="BS62" s="32">
        <f t="shared" si="69"/>
        <v>1.0739337767568595E-2</v>
      </c>
      <c r="BT62" s="32">
        <f t="shared" si="69"/>
        <v>7.9040726906492598E-3</v>
      </c>
      <c r="BU62" s="32">
        <f t="shared" si="69"/>
        <v>5.8173386898894182E-3</v>
      </c>
      <c r="BV62" s="32">
        <f t="shared" si="69"/>
        <v>7.794154328967959E-3</v>
      </c>
      <c r="BW62" s="32">
        <f t="shared" si="69"/>
        <v>5.736439593541991E-3</v>
      </c>
      <c r="BX62" s="32">
        <f t="shared" si="69"/>
        <v>4.2219768587406789E-3</v>
      </c>
      <c r="BY62" s="32">
        <f t="shared" si="69"/>
        <v>5.656665524314132E-3</v>
      </c>
      <c r="BZ62" s="32">
        <f t="shared" si="69"/>
        <v>4.1632637373497086E-3</v>
      </c>
      <c r="CA62" s="32">
        <f t="shared" si="69"/>
        <v>3.0641311338330643E-3</v>
      </c>
      <c r="CB62" s="32">
        <f t="shared" si="69"/>
        <v>1.3518739871127906E-2</v>
      </c>
      <c r="CC62" s="32">
        <f t="shared" ref="CC62:CS62" si="70">CC61/$O61</f>
        <v>9.9496919586658187E-3</v>
      </c>
      <c r="CD62" s="32">
        <f t="shared" si="70"/>
        <v>7.3228992506739997E-3</v>
      </c>
      <c r="CE62" s="32">
        <f t="shared" si="70"/>
        <v>9.8113260956311839E-3</v>
      </c>
      <c r="CF62" s="32">
        <f t="shared" si="70"/>
        <v>7.2210630049947856E-3</v>
      </c>
      <c r="CG62" s="32">
        <f t="shared" si="70"/>
        <v>5.314648643196463E-3</v>
      </c>
      <c r="CH62" s="32">
        <f t="shared" si="70"/>
        <v>7.1206429498951547E-3</v>
      </c>
      <c r="CI62" s="32">
        <f t="shared" si="70"/>
        <v>5.2407402298207855E-3</v>
      </c>
      <c r="CJ62" s="32">
        <f t="shared" si="70"/>
        <v>3.8571458153039994E-3</v>
      </c>
      <c r="CK62" s="32">
        <f t="shared" si="70"/>
        <v>1.8374456033298917E-2</v>
      </c>
      <c r="CL62" s="32">
        <f t="shared" si="70"/>
        <v>1.3523462924959713E-2</v>
      </c>
      <c r="CM62" s="32">
        <f t="shared" si="70"/>
        <v>9.9531680911440421E-3</v>
      </c>
      <c r="CN62" s="32">
        <f t="shared" si="70"/>
        <v>1.333539824651515E-2</v>
      </c>
      <c r="CO62" s="32">
        <f t="shared" si="70"/>
        <v>9.8147538871082608E-3</v>
      </c>
      <c r="CP62" s="32">
        <f t="shared" si="70"/>
        <v>7.2235858340173563E-3</v>
      </c>
      <c r="CQ62" s="32">
        <f t="shared" si="70"/>
        <v>9.678264546764466E-3</v>
      </c>
      <c r="CR62" s="32">
        <f t="shared" si="70"/>
        <v>7.1231306950762917E-3</v>
      </c>
      <c r="CS62" s="32">
        <f t="shared" si="70"/>
        <v>5.2425711917639785E-3</v>
      </c>
    </row>
    <row r="63" spans="2:97" ht="13.15" thickTop="1" x14ac:dyDescent="0.35">
      <c r="H63" s="34">
        <f t="shared" si="66"/>
        <v>0.375</v>
      </c>
      <c r="I63" s="34">
        <f t="shared" ref="I63:J63" si="71">I58</f>
        <v>0</v>
      </c>
      <c r="J63" s="34">
        <f t="shared" si="71"/>
        <v>-0.81742738589211617</v>
      </c>
      <c r="K63" s="34">
        <f t="shared" si="62"/>
        <v>-0.30653526970954359</v>
      </c>
      <c r="L63" s="34">
        <f>$CE$6-$CE$7*SUMPRODUCT($B$6:$CD$6,Q62:CS62)</f>
        <v>-40.048172509188106</v>
      </c>
    </row>
    <row r="64" spans="2:97" ht="13.5" thickBot="1" x14ac:dyDescent="0.4">
      <c r="B64" s="39" t="s">
        <v>367</v>
      </c>
      <c r="D64" s="39" t="s">
        <v>368</v>
      </c>
      <c r="E64" s="39" t="s">
        <v>369</v>
      </c>
      <c r="F64" s="39" t="s">
        <v>370</v>
      </c>
      <c r="H64" s="39" t="s">
        <v>347</v>
      </c>
      <c r="I64" s="39" t="s">
        <v>371</v>
      </c>
      <c r="J64" s="39" t="s">
        <v>372</v>
      </c>
      <c r="K64" s="39" t="s">
        <v>349</v>
      </c>
      <c r="L64" s="39" t="s">
        <v>373</v>
      </c>
      <c r="M64" s="39" t="s">
        <v>374</v>
      </c>
      <c r="O64" s="45" t="s">
        <v>336</v>
      </c>
    </row>
    <row r="65" spans="2:97" ht="13.9" thickTop="1" thickBot="1" x14ac:dyDescent="0.4">
      <c r="B65" s="32">
        <f>1+B60</f>
        <v>6</v>
      </c>
      <c r="D65" s="32">
        <f>IF(F60,IF(M65&lt;0,D60,H65),E60)</f>
        <v>0.4375</v>
      </c>
      <c r="E65" s="32">
        <f>IF(F60,IF(M65&lt;0,H65,E60),H65)</f>
        <v>0.5</v>
      </c>
      <c r="F65" s="32" t="b">
        <f>OR(F60,M65*M60&lt;=0)</f>
        <v>1</v>
      </c>
      <c r="H65" s="32">
        <f>IF(F60,(D60+E60)/2,2*H60)</f>
        <v>0.4375</v>
      </c>
      <c r="I65" s="32">
        <f>I60</f>
        <v>0</v>
      </c>
      <c r="J65" s="32">
        <f>J60</f>
        <v>-1</v>
      </c>
      <c r="K65" s="32">
        <f>I65+J65*H65</f>
        <v>-0.4375</v>
      </c>
      <c r="L65" s="32">
        <f>$CE$3-$CE$7*SUMPRODUCT($B$3:$CD$3,Q67:CS67)</f>
        <v>-20.468945984580216</v>
      </c>
      <c r="M65" s="32">
        <f>SUMPRODUCT(L65:L68,J65:J68)</f>
        <v>51.789223798706963</v>
      </c>
      <c r="O65" s="46">
        <f>SUM(Q65:CS65)</f>
        <v>-1.2083580320094871</v>
      </c>
      <c r="P65" s="39" t="s">
        <v>363</v>
      </c>
      <c r="Q65" s="32">
        <f t="shared" ref="Q65:AV65" si="72">SUMPRODUCT(B$3:B$6,$K65:$K68)</f>
        <v>0.85580912863070546</v>
      </c>
      <c r="R65" s="32">
        <f t="shared" si="72"/>
        <v>0.49818464730290457</v>
      </c>
      <c r="S65" s="32">
        <f t="shared" si="72"/>
        <v>0.14056016597510373</v>
      </c>
      <c r="T65" s="32">
        <f t="shared" si="72"/>
        <v>0.48184647302904565</v>
      </c>
      <c r="U65" s="32">
        <f t="shared" si="72"/>
        <v>0.12422199170124482</v>
      </c>
      <c r="V65" s="32">
        <f t="shared" si="72"/>
        <v>-0.23340248962655602</v>
      </c>
      <c r="W65" s="32">
        <f t="shared" si="72"/>
        <v>0.1078838174273859</v>
      </c>
      <c r="X65" s="32">
        <f t="shared" si="72"/>
        <v>-0.24974066390041494</v>
      </c>
      <c r="Y65" s="32">
        <f t="shared" si="72"/>
        <v>-0.60736514522821583</v>
      </c>
      <c r="Z65" s="32">
        <f t="shared" si="72"/>
        <v>1.1243331357439241</v>
      </c>
      <c r="AA65" s="32">
        <f t="shared" si="72"/>
        <v>0.76670865441612324</v>
      </c>
      <c r="AB65" s="32">
        <f t="shared" si="72"/>
        <v>0.4090841730883224</v>
      </c>
      <c r="AC65" s="32">
        <f t="shared" si="72"/>
        <v>0.75037048014226437</v>
      </c>
      <c r="AD65" s="32">
        <f t="shared" si="72"/>
        <v>0.39274599881446354</v>
      </c>
      <c r="AE65" s="32">
        <f t="shared" si="72"/>
        <v>3.5121517486662701E-2</v>
      </c>
      <c r="AF65" s="32">
        <f t="shared" si="72"/>
        <v>0.37640782454060462</v>
      </c>
      <c r="AG65" s="32">
        <f t="shared" si="72"/>
        <v>1.8783343212803782E-2</v>
      </c>
      <c r="AH65" s="32">
        <f t="shared" si="72"/>
        <v>-0.33884113811499705</v>
      </c>
      <c r="AI65" s="32">
        <f t="shared" si="72"/>
        <v>1.4823651452282158</v>
      </c>
      <c r="AJ65" s="32">
        <f t="shared" si="72"/>
        <v>1.1247406639004149</v>
      </c>
      <c r="AK65" s="32">
        <f t="shared" si="72"/>
        <v>0.76711618257261405</v>
      </c>
      <c r="AL65" s="32">
        <f t="shared" si="72"/>
        <v>1.1084024896265561</v>
      </c>
      <c r="AM65" s="32">
        <f t="shared" si="72"/>
        <v>0.75077800829875518</v>
      </c>
      <c r="AN65" s="32">
        <f t="shared" si="72"/>
        <v>0.39315352697095435</v>
      </c>
      <c r="AO65" s="32">
        <f t="shared" si="72"/>
        <v>0.73443983402489632</v>
      </c>
      <c r="AP65" s="32">
        <f t="shared" si="72"/>
        <v>0.37681535269709543</v>
      </c>
      <c r="AQ65" s="32">
        <f t="shared" si="72"/>
        <v>1.9190871369294593E-2</v>
      </c>
      <c r="AR65" s="32">
        <f t="shared" si="72"/>
        <v>0.41830912863070541</v>
      </c>
      <c r="AS65" s="32">
        <f t="shared" si="72"/>
        <v>6.0684647302904571E-2</v>
      </c>
      <c r="AT65" s="32">
        <f t="shared" si="72"/>
        <v>-0.29693983402489627</v>
      </c>
      <c r="AU65" s="32">
        <f t="shared" si="72"/>
        <v>4.4346473029045652E-2</v>
      </c>
      <c r="AV65" s="32">
        <f t="shared" si="72"/>
        <v>-0.31327800829875518</v>
      </c>
      <c r="AW65" s="32">
        <f t="shared" ref="AW65:CB65" si="73">SUMPRODUCT(AH$3:AH$6,$K65:$K68)</f>
        <v>-0.67090248962655608</v>
      </c>
      <c r="AX65" s="32">
        <f t="shared" si="73"/>
        <v>-0.3296161825726141</v>
      </c>
      <c r="AY65" s="32">
        <f t="shared" si="73"/>
        <v>-0.68724066390041494</v>
      </c>
      <c r="AZ65" s="32">
        <f t="shared" si="73"/>
        <v>-1.0448651452282158</v>
      </c>
      <c r="BA65" s="32">
        <f t="shared" si="73"/>
        <v>0.68683313574392413</v>
      </c>
      <c r="BB65" s="32">
        <f t="shared" si="73"/>
        <v>0.32920865441612329</v>
      </c>
      <c r="BC65" s="32">
        <f t="shared" si="73"/>
        <v>-2.8415826911677544E-2</v>
      </c>
      <c r="BD65" s="32">
        <f t="shared" si="73"/>
        <v>0.31287048014226437</v>
      </c>
      <c r="BE65" s="32">
        <f t="shared" si="73"/>
        <v>-4.4754001185536449E-2</v>
      </c>
      <c r="BF65" s="32">
        <f t="shared" si="73"/>
        <v>-0.4023784825133373</v>
      </c>
      <c r="BG65" s="32">
        <f t="shared" si="73"/>
        <v>-6.1092175459395381E-2</v>
      </c>
      <c r="BH65" s="32">
        <f t="shared" si="73"/>
        <v>-0.41871665678719622</v>
      </c>
      <c r="BI65" s="32">
        <f t="shared" si="73"/>
        <v>-0.77634113811499705</v>
      </c>
      <c r="BJ65" s="32">
        <f t="shared" si="73"/>
        <v>1.0448651452282158</v>
      </c>
      <c r="BK65" s="32">
        <f t="shared" si="73"/>
        <v>0.68724066390041494</v>
      </c>
      <c r="BL65" s="32">
        <f t="shared" si="73"/>
        <v>0.3296161825726141</v>
      </c>
      <c r="BM65" s="32">
        <f t="shared" si="73"/>
        <v>0.67090248962655608</v>
      </c>
      <c r="BN65" s="32">
        <f t="shared" si="73"/>
        <v>0.31327800829875518</v>
      </c>
      <c r="BO65" s="32">
        <f t="shared" si="73"/>
        <v>-4.4346473029045652E-2</v>
      </c>
      <c r="BP65" s="32">
        <f t="shared" si="73"/>
        <v>0.29693983402489627</v>
      </c>
      <c r="BQ65" s="32">
        <f t="shared" si="73"/>
        <v>-6.0684647302904571E-2</v>
      </c>
      <c r="BR65" s="32">
        <f t="shared" si="73"/>
        <v>-0.41830912863070541</v>
      </c>
      <c r="BS65" s="32">
        <f t="shared" si="73"/>
        <v>-1.9190871369294593E-2</v>
      </c>
      <c r="BT65" s="32">
        <f t="shared" si="73"/>
        <v>-0.37681535269709543</v>
      </c>
      <c r="BU65" s="32">
        <f t="shared" si="73"/>
        <v>-0.73443983402489632</v>
      </c>
      <c r="BV65" s="32">
        <f t="shared" si="73"/>
        <v>-0.39315352697095435</v>
      </c>
      <c r="BW65" s="32">
        <f t="shared" si="73"/>
        <v>-0.75077800829875518</v>
      </c>
      <c r="BX65" s="32">
        <f t="shared" si="73"/>
        <v>-1.1084024896265561</v>
      </c>
      <c r="BY65" s="32">
        <f t="shared" si="73"/>
        <v>-0.76711618257261405</v>
      </c>
      <c r="BZ65" s="32">
        <f t="shared" si="73"/>
        <v>-1.1247406639004149</v>
      </c>
      <c r="CA65" s="32">
        <f t="shared" si="73"/>
        <v>-1.4823651452282158</v>
      </c>
      <c r="CB65" s="32">
        <f t="shared" si="73"/>
        <v>0.24933313574392413</v>
      </c>
      <c r="CC65" s="32">
        <f t="shared" ref="CC65:CS65" si="74">SUMPRODUCT(BN$3:BN$6,$K65:$K68)</f>
        <v>-0.10829134558387671</v>
      </c>
      <c r="CD65" s="32">
        <f t="shared" si="74"/>
        <v>-0.46591582691167754</v>
      </c>
      <c r="CE65" s="32">
        <f t="shared" si="74"/>
        <v>-0.12462951985773563</v>
      </c>
      <c r="CF65" s="32">
        <f t="shared" si="74"/>
        <v>-0.48225400118553646</v>
      </c>
      <c r="CG65" s="32">
        <f t="shared" si="74"/>
        <v>-0.8398784825133373</v>
      </c>
      <c r="CH65" s="32">
        <f t="shared" si="74"/>
        <v>-0.49859217545939544</v>
      </c>
      <c r="CI65" s="32">
        <f t="shared" si="74"/>
        <v>-0.85621665678719627</v>
      </c>
      <c r="CJ65" s="32">
        <f t="shared" si="74"/>
        <v>-1.2138411381149972</v>
      </c>
      <c r="CK65" s="32">
        <f t="shared" si="74"/>
        <v>0.60736514522821583</v>
      </c>
      <c r="CL65" s="32">
        <f t="shared" si="74"/>
        <v>0.24974066390041494</v>
      </c>
      <c r="CM65" s="32">
        <f t="shared" si="74"/>
        <v>-0.1078838174273859</v>
      </c>
      <c r="CN65" s="32">
        <f t="shared" si="74"/>
        <v>0.23340248962655602</v>
      </c>
      <c r="CO65" s="32">
        <f t="shared" si="74"/>
        <v>-0.12422199170124482</v>
      </c>
      <c r="CP65" s="32">
        <f t="shared" si="74"/>
        <v>-0.48184647302904565</v>
      </c>
      <c r="CQ65" s="32">
        <f t="shared" si="74"/>
        <v>-0.14056016597510373</v>
      </c>
      <c r="CR65" s="32">
        <f t="shared" si="74"/>
        <v>-0.49818464730290457</v>
      </c>
      <c r="CS65" s="32">
        <f t="shared" si="74"/>
        <v>-0.85580912863070546</v>
      </c>
    </row>
    <row r="66" spans="2:97" ht="13.9" thickTop="1" thickBot="1" x14ac:dyDescent="0.4">
      <c r="H66" s="33">
        <f>H65</f>
        <v>0.4375</v>
      </c>
      <c r="I66" s="33">
        <f t="shared" ref="I66:J66" si="75">I61</f>
        <v>0</v>
      </c>
      <c r="J66" s="33">
        <f t="shared" si="75"/>
        <v>0.71606401896858329</v>
      </c>
      <c r="K66" s="33">
        <f t="shared" ref="K66:K68" si="76">I66+J66*H66</f>
        <v>0.31327800829875518</v>
      </c>
      <c r="L66" s="33">
        <f>$CE$4-$CE$7*SUMPRODUCT($B$4:$CD$4,Q67:CS67)</f>
        <v>7.7126232921284554</v>
      </c>
      <c r="M66" s="39" t="s">
        <v>375</v>
      </c>
      <c r="O66" s="47">
        <f t="shared" ref="O66:O67" si="77">SUM(Q66:CS66)</f>
        <v>95.943213167668873</v>
      </c>
      <c r="P66" s="39" t="s">
        <v>365</v>
      </c>
      <c r="Q66" s="33">
        <f>EXP(Q65)</f>
        <v>2.3532777148250092</v>
      </c>
      <c r="R66" s="33">
        <f>EXP(R65)</f>
        <v>1.6457309751363738</v>
      </c>
      <c r="S66" s="33">
        <f t="shared" ref="S66:CD66" si="78">EXP(S65)</f>
        <v>1.1509183236049638</v>
      </c>
      <c r="T66" s="33">
        <f t="shared" si="78"/>
        <v>1.6190611966585722</v>
      </c>
      <c r="U66" s="33">
        <f t="shared" si="78"/>
        <v>1.132267197023328</v>
      </c>
      <c r="V66" s="33">
        <f t="shared" si="78"/>
        <v>0.79183480408333118</v>
      </c>
      <c r="W66" s="33">
        <f t="shared" si="78"/>
        <v>1.1139183199720279</v>
      </c>
      <c r="X66" s="33">
        <f t="shared" si="78"/>
        <v>0.77900278042031057</v>
      </c>
      <c r="Y66" s="33">
        <f t="shared" si="78"/>
        <v>0.54478440745800216</v>
      </c>
      <c r="Z66" s="33">
        <f t="shared" si="78"/>
        <v>3.0781634471467445</v>
      </c>
      <c r="AA66" s="33">
        <f t="shared" si="78"/>
        <v>2.1526694021655879</v>
      </c>
      <c r="AB66" s="33">
        <f t="shared" si="78"/>
        <v>1.5054384325547592</v>
      </c>
      <c r="AC66" s="33">
        <f t="shared" si="78"/>
        <v>2.1177844683829323</v>
      </c>
      <c r="AD66" s="33">
        <f t="shared" si="78"/>
        <v>1.4810421550860939</v>
      </c>
      <c r="AE66" s="33">
        <f t="shared" si="78"/>
        <v>1.0357455623503236</v>
      </c>
      <c r="AF66" s="33">
        <f t="shared" si="78"/>
        <v>1.457041229789565</v>
      </c>
      <c r="AG66" s="33">
        <f t="shared" si="78"/>
        <v>1.0189608599143984</v>
      </c>
      <c r="AH66" s="33">
        <f t="shared" si="78"/>
        <v>0.71259564438505651</v>
      </c>
      <c r="AI66" s="33">
        <f t="shared" si="78"/>
        <v>4.4033479320019433</v>
      </c>
      <c r="AJ66" s="33">
        <f t="shared" si="78"/>
        <v>3.0794181410659225</v>
      </c>
      <c r="AK66" s="33">
        <f t="shared" si="78"/>
        <v>2.1535468543396763</v>
      </c>
      <c r="AL66" s="33">
        <f t="shared" si="78"/>
        <v>3.0295148452639182</v>
      </c>
      <c r="AM66" s="33">
        <f t="shared" si="78"/>
        <v>2.1186477010670424</v>
      </c>
      <c r="AN66" s="33">
        <f t="shared" si="78"/>
        <v>1.4816458444670966</v>
      </c>
      <c r="AO66" s="33">
        <f t="shared" si="78"/>
        <v>2.084314103587491</v>
      </c>
      <c r="AP66" s="33">
        <f t="shared" si="78"/>
        <v>1.4576351361244293</v>
      </c>
      <c r="AQ66" s="33">
        <f t="shared" si="78"/>
        <v>1.0193761997807724</v>
      </c>
      <c r="AR66" s="33">
        <f t="shared" si="78"/>
        <v>1.5193902888523643</v>
      </c>
      <c r="AS66" s="33">
        <f t="shared" si="78"/>
        <v>1.0625637789935376</v>
      </c>
      <c r="AT66" s="33">
        <f t="shared" si="78"/>
        <v>0.7430887196744046</v>
      </c>
      <c r="AU66" s="33">
        <f t="shared" si="78"/>
        <v>1.0453444758191865</v>
      </c>
      <c r="AV66" s="33">
        <f t="shared" si="78"/>
        <v>0.73104664728075153</v>
      </c>
      <c r="AW66" s="33">
        <f t="shared" si="78"/>
        <v>0.51124697443072131</v>
      </c>
      <c r="AX66" s="33">
        <f t="shared" si="78"/>
        <v>0.71919972185097303</v>
      </c>
      <c r="AY66" s="33">
        <f t="shared" si="78"/>
        <v>0.50296199726160429</v>
      </c>
      <c r="AZ66" s="33">
        <f t="shared" si="78"/>
        <v>0.35173924989615141</v>
      </c>
      <c r="BA66" s="33">
        <f t="shared" si="78"/>
        <v>1.9874116937544961</v>
      </c>
      <c r="BB66" s="33">
        <f t="shared" si="78"/>
        <v>1.3898678273946232</v>
      </c>
      <c r="BC66" s="33">
        <f t="shared" si="78"/>
        <v>0.97198410560689585</v>
      </c>
      <c r="BD66" s="33">
        <f t="shared" si="78"/>
        <v>1.3673444213033168</v>
      </c>
      <c r="BE66" s="33">
        <f t="shared" si="78"/>
        <v>0.95623268500892611</v>
      </c>
      <c r="BF66" s="33">
        <f t="shared" si="78"/>
        <v>0.66872759608571486</v>
      </c>
      <c r="BG66" s="33">
        <f t="shared" si="78"/>
        <v>0.94073652295831622</v>
      </c>
      <c r="BH66" s="33">
        <f t="shared" si="78"/>
        <v>0.657890577691429</v>
      </c>
      <c r="BI66" s="33">
        <f t="shared" si="78"/>
        <v>0.46008632773614594</v>
      </c>
      <c r="BJ66" s="33">
        <f t="shared" si="78"/>
        <v>2.8430151036463602</v>
      </c>
      <c r="BK66" s="33">
        <f t="shared" si="78"/>
        <v>1.9882217850345316</v>
      </c>
      <c r="BL66" s="33">
        <f t="shared" si="78"/>
        <v>1.3904343530978343</v>
      </c>
      <c r="BM66" s="33">
        <f t="shared" si="78"/>
        <v>1.9560017956360722</v>
      </c>
      <c r="BN66" s="33">
        <f t="shared" si="78"/>
        <v>1.3679017662137769</v>
      </c>
      <c r="BO66" s="33">
        <f t="shared" si="78"/>
        <v>0.95662245616819064</v>
      </c>
      <c r="BP66" s="33">
        <f t="shared" si="78"/>
        <v>1.3457343295941364</v>
      </c>
      <c r="BQ66" s="33">
        <f t="shared" si="78"/>
        <v>0.94111997770825762</v>
      </c>
      <c r="BR66" s="33">
        <f t="shared" si="78"/>
        <v>0.65815874126412011</v>
      </c>
      <c r="BS66" s="33">
        <f t="shared" si="78"/>
        <v>0.98099210106637824</v>
      </c>
      <c r="BT66" s="33">
        <f t="shared" si="78"/>
        <v>0.68604273814282979</v>
      </c>
      <c r="BU66" s="33">
        <f t="shared" si="78"/>
        <v>0.47977413686296827</v>
      </c>
      <c r="BV66" s="33">
        <f t="shared" si="78"/>
        <v>0.67492512042219499</v>
      </c>
      <c r="BW66" s="33">
        <f t="shared" si="78"/>
        <v>0.47199919056686818</v>
      </c>
      <c r="BX66" s="33">
        <f t="shared" si="78"/>
        <v>0.3300858556819134</v>
      </c>
      <c r="BY66" s="33">
        <f t="shared" si="78"/>
        <v>0.46435024062043062</v>
      </c>
      <c r="BZ66" s="33">
        <f t="shared" si="78"/>
        <v>0.32473667238118425</v>
      </c>
      <c r="CA66" s="33">
        <f t="shared" si="78"/>
        <v>0.22709992838230225</v>
      </c>
      <c r="CB66" s="33">
        <f t="shared" si="78"/>
        <v>1.2831694314781514</v>
      </c>
      <c r="CC66" s="33">
        <f t="shared" si="78"/>
        <v>0.89736611468687422</v>
      </c>
      <c r="CD66" s="33">
        <f t="shared" si="78"/>
        <v>0.62756010549642494</v>
      </c>
      <c r="CE66" s="33">
        <f t="shared" ref="CE66:CS66" si="79">EXP(CE65)</f>
        <v>0.88282391073388533</v>
      </c>
      <c r="CF66" s="33">
        <f t="shared" si="79"/>
        <v>0.61739022399819976</v>
      </c>
      <c r="CG66" s="33">
        <f t="shared" si="79"/>
        <v>0.43176298699440835</v>
      </c>
      <c r="CH66" s="33">
        <f t="shared" si="79"/>
        <v>0.60738514980493563</v>
      </c>
      <c r="CI66" s="33">
        <f t="shared" si="79"/>
        <v>0.42476608203726579</v>
      </c>
      <c r="CJ66" s="33">
        <f t="shared" si="79"/>
        <v>0.29705405953246278</v>
      </c>
      <c r="CK66" s="33">
        <f t="shared" si="79"/>
        <v>1.8355885122815132</v>
      </c>
      <c r="CL66" s="33">
        <f t="shared" si="79"/>
        <v>1.2836924657193785</v>
      </c>
      <c r="CM66" s="33">
        <f t="shared" si="79"/>
        <v>0.89773189117233598</v>
      </c>
      <c r="CN66" s="33">
        <f t="shared" si="79"/>
        <v>1.2628896770427407</v>
      </c>
      <c r="CO66" s="33">
        <f t="shared" si="79"/>
        <v>0.88318375965403595</v>
      </c>
      <c r="CP66" s="33">
        <f t="shared" si="79"/>
        <v>0.61764187917282298</v>
      </c>
      <c r="CQ66" s="33">
        <f t="shared" si="79"/>
        <v>0.86887138686588128</v>
      </c>
      <c r="CR66" s="33">
        <f t="shared" si="79"/>
        <v>0.60763272679918712</v>
      </c>
      <c r="CS66" s="33">
        <f t="shared" si="79"/>
        <v>0.42493922145281543</v>
      </c>
    </row>
    <row r="67" spans="2:97" ht="13.9" thickTop="1" thickBot="1" x14ac:dyDescent="0.4">
      <c r="H67" s="32">
        <f t="shared" ref="H67:H68" si="80">H66</f>
        <v>0.4375</v>
      </c>
      <c r="I67" s="32">
        <f t="shared" ref="I67:J67" si="81">I62</f>
        <v>0</v>
      </c>
      <c r="J67" s="32">
        <f t="shared" si="81"/>
        <v>-0.85477178423236511</v>
      </c>
      <c r="K67" s="32">
        <f t="shared" si="76"/>
        <v>-0.37396265560165975</v>
      </c>
      <c r="L67" s="32">
        <f>$CE$5-$CE$7*SUMPRODUCT($B$5:$CD$5,Q67:CS67)</f>
        <v>-15.938765580546374</v>
      </c>
      <c r="M67" s="32">
        <f>SUMPRODUCT($B$7:$CD$7, LN(Q67:CS67))</f>
        <v>-3264.3774368151862</v>
      </c>
      <c r="O67" s="48">
        <f t="shared" si="77"/>
        <v>0.99999999999999978</v>
      </c>
      <c r="P67" s="39" t="s">
        <v>366</v>
      </c>
      <c r="Q67" s="32">
        <f t="shared" ref="Q67:AV67" si="82">Q66/$O66</f>
        <v>2.4527818457700155E-2</v>
      </c>
      <c r="R67" s="32">
        <f t="shared" si="82"/>
        <v>1.7153177601633166E-2</v>
      </c>
      <c r="S67" s="32">
        <f t="shared" si="82"/>
        <v>1.1995828423982807E-2</v>
      </c>
      <c r="T67" s="32">
        <f t="shared" si="82"/>
        <v>1.6875202978965546E-2</v>
      </c>
      <c r="U67" s="32">
        <f t="shared" si="82"/>
        <v>1.1801430863531696E-2</v>
      </c>
      <c r="V67" s="32">
        <f t="shared" si="82"/>
        <v>8.2531611975464377E-3</v>
      </c>
      <c r="W67" s="32">
        <f t="shared" si="82"/>
        <v>1.1610183599181336E-2</v>
      </c>
      <c r="X67" s="32">
        <f t="shared" si="82"/>
        <v>8.1194151696685132E-3</v>
      </c>
      <c r="Y67" s="32">
        <f t="shared" si="82"/>
        <v>5.6781963983835457E-3</v>
      </c>
      <c r="Z67" s="32">
        <f t="shared" si="82"/>
        <v>3.2083180722407054E-2</v>
      </c>
      <c r="AA67" s="32">
        <f t="shared" si="82"/>
        <v>2.2436911701129044E-2</v>
      </c>
      <c r="AB67" s="32">
        <f t="shared" si="82"/>
        <v>1.5690931988319782E-2</v>
      </c>
      <c r="AC67" s="32">
        <f t="shared" si="82"/>
        <v>2.2073311894213143E-2</v>
      </c>
      <c r="AD67" s="32">
        <f t="shared" si="82"/>
        <v>1.5436653684902628E-2</v>
      </c>
      <c r="AE67" s="32">
        <f t="shared" si="82"/>
        <v>1.0795402073310497E-2</v>
      </c>
      <c r="AF67" s="32">
        <f t="shared" si="82"/>
        <v>1.5186496070787855E-2</v>
      </c>
      <c r="AG67" s="32">
        <f t="shared" si="82"/>
        <v>1.0620457938318974E-2</v>
      </c>
      <c r="AH67" s="32">
        <f t="shared" si="82"/>
        <v>7.4272647419024356E-3</v>
      </c>
      <c r="AI67" s="32">
        <f t="shared" si="82"/>
        <v>4.5895356082214178E-2</v>
      </c>
      <c r="AJ67" s="32">
        <f t="shared" si="82"/>
        <v>3.2096258186437625E-2</v>
      </c>
      <c r="AK67" s="32">
        <f t="shared" si="82"/>
        <v>2.2446057237797228E-2</v>
      </c>
      <c r="AL67" s="32">
        <f t="shared" si="82"/>
        <v>3.1576124514087152E-2</v>
      </c>
      <c r="AM67" s="32">
        <f t="shared" si="82"/>
        <v>2.208230922352503E-2</v>
      </c>
      <c r="AN67" s="32">
        <f t="shared" si="82"/>
        <v>1.5442945837948904E-2</v>
      </c>
      <c r="AO67" s="32">
        <f t="shared" si="82"/>
        <v>2.1724455902315632E-2</v>
      </c>
      <c r="AP67" s="32">
        <f t="shared" si="82"/>
        <v>1.5192686256787009E-2</v>
      </c>
      <c r="AQ67" s="32">
        <f t="shared" si="82"/>
        <v>1.0624786956002051E-2</v>
      </c>
      <c r="AR67" s="32">
        <f t="shared" si="82"/>
        <v>1.5836349843704956E-2</v>
      </c>
      <c r="AS67" s="32">
        <f t="shared" si="82"/>
        <v>1.1074923842050376E-2</v>
      </c>
      <c r="AT67" s="32">
        <f t="shared" si="82"/>
        <v>7.7450889452263215E-3</v>
      </c>
      <c r="AU67" s="32">
        <f t="shared" si="82"/>
        <v>1.0895449936540678E-2</v>
      </c>
      <c r="AV67" s="32">
        <f t="shared" si="82"/>
        <v>7.619576446779886E-3</v>
      </c>
      <c r="AW67" s="32">
        <f t="shared" ref="AW67:CB67" si="83">AW66/$O66</f>
        <v>5.3286413655677135E-3</v>
      </c>
      <c r="AX67" s="32">
        <f t="shared" si="83"/>
        <v>7.4960979323687102E-3</v>
      </c>
      <c r="AY67" s="32">
        <f t="shared" si="83"/>
        <v>5.2422884397527493E-3</v>
      </c>
      <c r="AZ67" s="32">
        <f t="shared" si="83"/>
        <v>3.6661191373844998E-3</v>
      </c>
      <c r="BA67" s="32">
        <f t="shared" si="83"/>
        <v>2.0714458356541867E-2</v>
      </c>
      <c r="BB67" s="32">
        <f t="shared" si="83"/>
        <v>1.4486358977426696E-2</v>
      </c>
      <c r="BC67" s="32">
        <f t="shared" si="83"/>
        <v>1.0130827116538942E-2</v>
      </c>
      <c r="BD67" s="32">
        <f t="shared" si="83"/>
        <v>1.4251601297881975E-2</v>
      </c>
      <c r="BE67" s="32">
        <f t="shared" si="83"/>
        <v>9.9666527046350702E-3</v>
      </c>
      <c r="BF67" s="32">
        <f t="shared" si="83"/>
        <v>6.9700354408295338E-3</v>
      </c>
      <c r="BG67" s="32">
        <f t="shared" si="83"/>
        <v>9.8051388097071517E-3</v>
      </c>
      <c r="BH67" s="32">
        <f t="shared" si="83"/>
        <v>6.8570830178650531E-3</v>
      </c>
      <c r="BI67" s="32">
        <f t="shared" si="83"/>
        <v>4.7954025359991459E-3</v>
      </c>
      <c r="BJ67" s="32">
        <f t="shared" si="83"/>
        <v>2.9632269024364975E-2</v>
      </c>
      <c r="BK67" s="32">
        <f t="shared" si="83"/>
        <v>2.0722901801922624E-2</v>
      </c>
      <c r="BL67" s="32">
        <f t="shared" si="83"/>
        <v>1.4492263779699902E-2</v>
      </c>
      <c r="BM67" s="32">
        <f t="shared" si="83"/>
        <v>2.0387078262824009E-2</v>
      </c>
      <c r="BN67" s="32">
        <f t="shared" si="83"/>
        <v>1.4257410410293983E-2</v>
      </c>
      <c r="BO67" s="32">
        <f t="shared" si="83"/>
        <v>9.9707152239774596E-3</v>
      </c>
      <c r="BP67" s="32">
        <f t="shared" si="83"/>
        <v>1.4026362940777812E-2</v>
      </c>
      <c r="BQ67" s="32">
        <f t="shared" si="83"/>
        <v>9.8091354941758201E-3</v>
      </c>
      <c r="BR67" s="32">
        <f t="shared" si="83"/>
        <v>6.8598780417530114E-3</v>
      </c>
      <c r="BS67" s="32">
        <f t="shared" si="83"/>
        <v>1.0224715940584684E-2</v>
      </c>
      <c r="BT67" s="32">
        <f t="shared" si="83"/>
        <v>7.1505082589209531E-3</v>
      </c>
      <c r="BU67" s="32">
        <f t="shared" si="83"/>
        <v>5.0006052645383305E-3</v>
      </c>
      <c r="BV67" s="32">
        <f t="shared" si="83"/>
        <v>7.034631196296358E-3</v>
      </c>
      <c r="BW67" s="32">
        <f t="shared" si="83"/>
        <v>4.9195683048681065E-3</v>
      </c>
      <c r="BX67" s="32">
        <f t="shared" si="83"/>
        <v>3.4404294455415044E-3</v>
      </c>
      <c r="BY67" s="32">
        <f t="shared" si="83"/>
        <v>4.8398445839930269E-3</v>
      </c>
      <c r="BZ67" s="32">
        <f t="shared" si="83"/>
        <v>3.3846758062363357E-3</v>
      </c>
      <c r="CA67" s="32">
        <f t="shared" si="83"/>
        <v>2.3670244187613972E-3</v>
      </c>
      <c r="CB67" s="32">
        <f t="shared" si="83"/>
        <v>1.3374259513653191E-2</v>
      </c>
      <c r="CC67" s="32">
        <f t="shared" ref="CC67:CS67" si="84">CC66/$O66</f>
        <v>9.3530963270810116E-3</v>
      </c>
      <c r="CD67" s="32">
        <f t="shared" si="84"/>
        <v>6.5409535992890988E-3</v>
      </c>
      <c r="CE67" s="32">
        <f t="shared" si="84"/>
        <v>9.2015253772153322E-3</v>
      </c>
      <c r="CF67" s="32">
        <f t="shared" si="84"/>
        <v>6.4349546321661975E-3</v>
      </c>
      <c r="CG67" s="32">
        <f t="shared" si="84"/>
        <v>4.5001931115217714E-3</v>
      </c>
      <c r="CH67" s="32">
        <f t="shared" si="84"/>
        <v>6.3306734239083565E-3</v>
      </c>
      <c r="CI67" s="32">
        <f t="shared" si="84"/>
        <v>4.4272655460782951E-3</v>
      </c>
      <c r="CJ67" s="32">
        <f t="shared" si="84"/>
        <v>3.0961445809964245E-3</v>
      </c>
      <c r="CK67" s="32">
        <f t="shared" si="84"/>
        <v>1.9132030830296118E-2</v>
      </c>
      <c r="CL67" s="32">
        <f t="shared" si="84"/>
        <v>1.337971101172125E-2</v>
      </c>
      <c r="CM67" s="32">
        <f t="shared" si="84"/>
        <v>9.3569087539675539E-3</v>
      </c>
      <c r="CN67" s="32">
        <f t="shared" si="84"/>
        <v>1.3162887038562427E-2</v>
      </c>
      <c r="CO67" s="32">
        <f t="shared" si="84"/>
        <v>9.2052760220839979E-3</v>
      </c>
      <c r="CP67" s="32">
        <f t="shared" si="84"/>
        <v>6.4375775917931951E-3</v>
      </c>
      <c r="CQ67" s="32">
        <f t="shared" si="84"/>
        <v>9.0561005638559872E-3</v>
      </c>
      <c r="CR67" s="32">
        <f t="shared" si="84"/>
        <v>6.3332538773461502E-3</v>
      </c>
      <c r="CS67" s="32">
        <f t="shared" si="84"/>
        <v>4.429070149132886E-3</v>
      </c>
    </row>
    <row r="68" spans="2:97" ht="13.15" thickTop="1" x14ac:dyDescent="0.35">
      <c r="H68" s="34">
        <f t="shared" si="80"/>
        <v>0.4375</v>
      </c>
      <c r="I68" s="34">
        <f t="shared" ref="I68:J68" si="85">I63</f>
        <v>0</v>
      </c>
      <c r="J68" s="34">
        <f t="shared" si="85"/>
        <v>-0.81742738589211617</v>
      </c>
      <c r="K68" s="34">
        <f t="shared" si="76"/>
        <v>-0.35762448132780084</v>
      </c>
      <c r="L68" s="34">
        <f>$CE$6-$CE$7*SUMPRODUCT($B$6:$CD$6,Q67:CS67)</f>
        <v>-14.892501644954876</v>
      </c>
    </row>
    <row r="69" spans="2:97" ht="13.5" thickBot="1" x14ac:dyDescent="0.4">
      <c r="B69" s="39" t="s">
        <v>367</v>
      </c>
      <c r="D69" s="39" t="s">
        <v>368</v>
      </c>
      <c r="E69" s="39" t="s">
        <v>369</v>
      </c>
      <c r="F69" s="39" t="s">
        <v>370</v>
      </c>
      <c r="H69" s="39" t="s">
        <v>347</v>
      </c>
      <c r="I69" s="39" t="s">
        <v>371</v>
      </c>
      <c r="J69" s="39" t="s">
        <v>372</v>
      </c>
      <c r="K69" s="39" t="s">
        <v>349</v>
      </c>
      <c r="L69" s="39" t="s">
        <v>373</v>
      </c>
      <c r="M69" s="39" t="s">
        <v>374</v>
      </c>
      <c r="O69" s="45" t="s">
        <v>336</v>
      </c>
    </row>
    <row r="70" spans="2:97" ht="13.9" thickTop="1" thickBot="1" x14ac:dyDescent="0.4">
      <c r="B70" s="32">
        <f>1+B65</f>
        <v>7</v>
      </c>
      <c r="D70" s="32">
        <f>IF(F65,IF(M70&lt;0,D65,H70),E65)</f>
        <v>0.46875</v>
      </c>
      <c r="E70" s="32">
        <f>IF(F65,IF(M70&lt;0,H70,E65),H70)</f>
        <v>0.5</v>
      </c>
      <c r="F70" s="32" t="b">
        <f>OR(F65,M70*M65&lt;=0)</f>
        <v>1</v>
      </c>
      <c r="H70" s="32">
        <f>IF(F65,(D65+E65)/2,2*H65)</f>
        <v>0.46875</v>
      </c>
      <c r="I70" s="32">
        <f>I65</f>
        <v>0</v>
      </c>
      <c r="J70" s="32">
        <f>J65</f>
        <v>-1</v>
      </c>
      <c r="K70" s="32">
        <f>I70+J70*H70</f>
        <v>-0.46875</v>
      </c>
      <c r="L70" s="32">
        <f>$CE$3-$CE$7*SUMPRODUCT($B$3:$CD$3,Q72:CS72)</f>
        <v>-5.771463748163228</v>
      </c>
      <c r="M70" s="32">
        <f>SUMPRODUCT(L70:L73,J70:J73)</f>
        <v>7.602192528682437</v>
      </c>
      <c r="O70" s="46">
        <f>SUM(Q70:CS70)</f>
        <v>-1.2946693200101609</v>
      </c>
      <c r="P70" s="39" t="s">
        <v>363</v>
      </c>
      <c r="Q70" s="32">
        <f t="shared" ref="Q70:AV70" si="86">SUMPRODUCT(B$3:B$6,$K70:$K73)</f>
        <v>0.91693835210432717</v>
      </c>
      <c r="R70" s="32">
        <f t="shared" si="86"/>
        <v>0.53376926496739774</v>
      </c>
      <c r="S70" s="32">
        <f t="shared" si="86"/>
        <v>0.15060017783046831</v>
      </c>
      <c r="T70" s="32">
        <f t="shared" si="86"/>
        <v>0.51626407824540599</v>
      </c>
      <c r="U70" s="32">
        <f t="shared" si="86"/>
        <v>0.13309499110847656</v>
      </c>
      <c r="V70" s="32">
        <f t="shared" si="86"/>
        <v>-0.25007409602845287</v>
      </c>
      <c r="W70" s="32">
        <f t="shared" si="86"/>
        <v>0.11558980438648486</v>
      </c>
      <c r="X70" s="32">
        <f t="shared" si="86"/>
        <v>-0.26757928275044457</v>
      </c>
      <c r="Y70" s="32">
        <f t="shared" si="86"/>
        <v>-0.65074836988737395</v>
      </c>
      <c r="Z70" s="32">
        <f t="shared" si="86"/>
        <v>1.2046426454399186</v>
      </c>
      <c r="AA70" s="32">
        <f t="shared" si="86"/>
        <v>0.82147355830298929</v>
      </c>
      <c r="AB70" s="32">
        <f t="shared" si="86"/>
        <v>0.43830447116605986</v>
      </c>
      <c r="AC70" s="32">
        <f t="shared" si="86"/>
        <v>0.80396837158099754</v>
      </c>
      <c r="AD70" s="32">
        <f t="shared" si="86"/>
        <v>0.42079928444406811</v>
      </c>
      <c r="AE70" s="32">
        <f t="shared" si="86"/>
        <v>3.763019730713868E-2</v>
      </c>
      <c r="AF70" s="32">
        <f t="shared" si="86"/>
        <v>0.40329409772207642</v>
      </c>
      <c r="AG70" s="32">
        <f t="shared" si="86"/>
        <v>2.0125010585146985E-2</v>
      </c>
      <c r="AH70" s="32">
        <f t="shared" si="86"/>
        <v>-0.36304407655178245</v>
      </c>
      <c r="AI70" s="32">
        <f t="shared" si="86"/>
        <v>1.5882483698873742</v>
      </c>
      <c r="AJ70" s="32">
        <f t="shared" si="86"/>
        <v>1.2050792827504446</v>
      </c>
      <c r="AK70" s="32">
        <f t="shared" si="86"/>
        <v>0.82191019561351519</v>
      </c>
      <c r="AL70" s="32">
        <f t="shared" si="86"/>
        <v>1.1875740960284529</v>
      </c>
      <c r="AM70" s="32">
        <f t="shared" si="86"/>
        <v>0.80440500889152344</v>
      </c>
      <c r="AN70" s="32">
        <f t="shared" si="86"/>
        <v>0.42123592175459401</v>
      </c>
      <c r="AO70" s="32">
        <f t="shared" si="86"/>
        <v>0.7868998221695318</v>
      </c>
      <c r="AP70" s="32">
        <f t="shared" si="86"/>
        <v>0.40373073503260232</v>
      </c>
      <c r="AQ70" s="32">
        <f t="shared" si="86"/>
        <v>2.0561647895672885E-2</v>
      </c>
      <c r="AR70" s="32">
        <f t="shared" si="86"/>
        <v>0.44818835210432711</v>
      </c>
      <c r="AS70" s="32">
        <f t="shared" si="86"/>
        <v>6.5019264967397683E-2</v>
      </c>
      <c r="AT70" s="32">
        <f t="shared" si="86"/>
        <v>-0.31814982216953175</v>
      </c>
      <c r="AU70" s="32">
        <f t="shared" si="86"/>
        <v>4.7514078245405988E-2</v>
      </c>
      <c r="AV70" s="32">
        <f t="shared" si="86"/>
        <v>-0.33565500889152344</v>
      </c>
      <c r="AW70" s="32">
        <f t="shared" ref="AW70:CB70" si="87">SUMPRODUCT(AH$3:AH$6,$K70:$K73)</f>
        <v>-0.71882409602845287</v>
      </c>
      <c r="AX70" s="32">
        <f t="shared" si="87"/>
        <v>-0.35316019561351519</v>
      </c>
      <c r="AY70" s="32">
        <f t="shared" si="87"/>
        <v>-0.73632928275044462</v>
      </c>
      <c r="AZ70" s="32">
        <f t="shared" si="87"/>
        <v>-1.1194983698873742</v>
      </c>
      <c r="BA70" s="32">
        <f t="shared" si="87"/>
        <v>0.73589264543991861</v>
      </c>
      <c r="BB70" s="32">
        <f t="shared" si="87"/>
        <v>0.35272355830298918</v>
      </c>
      <c r="BC70" s="32">
        <f t="shared" si="87"/>
        <v>-3.044552883394025E-2</v>
      </c>
      <c r="BD70" s="32">
        <f t="shared" si="87"/>
        <v>0.33521837158099754</v>
      </c>
      <c r="BE70" s="32">
        <f t="shared" si="87"/>
        <v>-4.7950715555931916E-2</v>
      </c>
      <c r="BF70" s="32">
        <f t="shared" si="87"/>
        <v>-0.43111980269286132</v>
      </c>
      <c r="BG70" s="32">
        <f t="shared" si="87"/>
        <v>-6.5455902277923639E-2</v>
      </c>
      <c r="BH70" s="32">
        <f t="shared" si="87"/>
        <v>-0.44862498941485307</v>
      </c>
      <c r="BI70" s="32">
        <f t="shared" si="87"/>
        <v>-0.8317940765517825</v>
      </c>
      <c r="BJ70" s="32">
        <f t="shared" si="87"/>
        <v>1.1194983698873742</v>
      </c>
      <c r="BK70" s="32">
        <f t="shared" si="87"/>
        <v>0.73632928275044462</v>
      </c>
      <c r="BL70" s="32">
        <f t="shared" si="87"/>
        <v>0.35316019561351519</v>
      </c>
      <c r="BM70" s="32">
        <f t="shared" si="87"/>
        <v>0.71882409602845287</v>
      </c>
      <c r="BN70" s="32">
        <f t="shared" si="87"/>
        <v>0.33565500889152344</v>
      </c>
      <c r="BO70" s="32">
        <f t="shared" si="87"/>
        <v>-4.7514078245405988E-2</v>
      </c>
      <c r="BP70" s="32">
        <f t="shared" si="87"/>
        <v>0.31814982216953175</v>
      </c>
      <c r="BQ70" s="32">
        <f t="shared" si="87"/>
        <v>-6.5019264967397683E-2</v>
      </c>
      <c r="BR70" s="32">
        <f t="shared" si="87"/>
        <v>-0.44818835210432711</v>
      </c>
      <c r="BS70" s="32">
        <f t="shared" si="87"/>
        <v>-2.0561647895672885E-2</v>
      </c>
      <c r="BT70" s="32">
        <f t="shared" si="87"/>
        <v>-0.40373073503260232</v>
      </c>
      <c r="BU70" s="32">
        <f t="shared" si="87"/>
        <v>-0.7868998221695318</v>
      </c>
      <c r="BV70" s="32">
        <f t="shared" si="87"/>
        <v>-0.42123592175459401</v>
      </c>
      <c r="BW70" s="32">
        <f t="shared" si="87"/>
        <v>-0.80440500889152344</v>
      </c>
      <c r="BX70" s="32">
        <f t="shared" si="87"/>
        <v>-1.1875740960284529</v>
      </c>
      <c r="BY70" s="32">
        <f t="shared" si="87"/>
        <v>-0.82191019561351519</v>
      </c>
      <c r="BZ70" s="32">
        <f t="shared" si="87"/>
        <v>-1.2050792827504446</v>
      </c>
      <c r="CA70" s="32">
        <f t="shared" si="87"/>
        <v>-1.5882483698873742</v>
      </c>
      <c r="CB70" s="32">
        <f t="shared" si="87"/>
        <v>0.26714264543991867</v>
      </c>
      <c r="CC70" s="32">
        <f t="shared" ref="CC70:CS70" si="88">SUMPRODUCT(BN$3:BN$6,$K70:$K73)</f>
        <v>-0.11602644169701076</v>
      </c>
      <c r="CD70" s="32">
        <f t="shared" si="88"/>
        <v>-0.49919552883394019</v>
      </c>
      <c r="CE70" s="32">
        <f t="shared" si="88"/>
        <v>-0.13353162841900246</v>
      </c>
      <c r="CF70" s="32">
        <f t="shared" si="88"/>
        <v>-0.51670071555593189</v>
      </c>
      <c r="CG70" s="32">
        <f t="shared" si="88"/>
        <v>-0.89986980269286132</v>
      </c>
      <c r="CH70" s="32">
        <f t="shared" si="88"/>
        <v>-0.53420590227792364</v>
      </c>
      <c r="CI70" s="32">
        <f t="shared" si="88"/>
        <v>-0.91737498941485307</v>
      </c>
      <c r="CJ70" s="32">
        <f t="shared" si="88"/>
        <v>-1.3005440765517826</v>
      </c>
      <c r="CK70" s="32">
        <f t="shared" si="88"/>
        <v>0.65074836988737395</v>
      </c>
      <c r="CL70" s="32">
        <f t="shared" si="88"/>
        <v>0.26757928275044457</v>
      </c>
      <c r="CM70" s="32">
        <f t="shared" si="88"/>
        <v>-0.11558980438648486</v>
      </c>
      <c r="CN70" s="32">
        <f t="shared" si="88"/>
        <v>0.25007409602845287</v>
      </c>
      <c r="CO70" s="32">
        <f t="shared" si="88"/>
        <v>-0.13309499110847656</v>
      </c>
      <c r="CP70" s="32">
        <f t="shared" si="88"/>
        <v>-0.51626407824540599</v>
      </c>
      <c r="CQ70" s="32">
        <f t="shared" si="88"/>
        <v>-0.15060017783046831</v>
      </c>
      <c r="CR70" s="32">
        <f t="shared" si="88"/>
        <v>-0.53376926496739774</v>
      </c>
      <c r="CS70" s="32">
        <f t="shared" si="88"/>
        <v>-0.91693835210432717</v>
      </c>
    </row>
    <row r="71" spans="2:97" ht="13.9" thickTop="1" thickBot="1" x14ac:dyDescent="0.4">
      <c r="H71" s="33">
        <f>H70</f>
        <v>0.46875</v>
      </c>
      <c r="I71" s="33">
        <f t="shared" ref="I71:J71" si="89">I66</f>
        <v>0</v>
      </c>
      <c r="J71" s="33">
        <f t="shared" si="89"/>
        <v>0.71606401896858329</v>
      </c>
      <c r="K71" s="33">
        <f t="shared" ref="K71:K73" si="90">I71+J71*H71</f>
        <v>0.33565500889152344</v>
      </c>
      <c r="L71" s="33">
        <f>$CE$4-$CE$7*SUMPRODUCT($B$4:$CD$4,Q72:CS72)</f>
        <v>-3.89683146119188</v>
      </c>
      <c r="M71" s="39" t="s">
        <v>375</v>
      </c>
      <c r="O71" s="47">
        <f t="shared" ref="O71:O72" si="91">SUM(Q71:CS71)</f>
        <v>98.456533428811127</v>
      </c>
      <c r="P71" s="39" t="s">
        <v>365</v>
      </c>
      <c r="Q71" s="33">
        <f>EXP(Q70)</f>
        <v>2.5016195749535766</v>
      </c>
      <c r="R71" s="33">
        <f>EXP(R70)</f>
        <v>1.7053481184991428</v>
      </c>
      <c r="S71" s="33">
        <f t="shared" ref="S71:CD71" si="92">EXP(S70)</f>
        <v>1.1625317591794648</v>
      </c>
      <c r="T71" s="33">
        <f t="shared" si="92"/>
        <v>1.6757554495302254</v>
      </c>
      <c r="U71" s="33">
        <f t="shared" si="92"/>
        <v>1.1423585070779945</v>
      </c>
      <c r="V71" s="33">
        <f t="shared" si="92"/>
        <v>0.77874307916426488</v>
      </c>
      <c r="W71" s="33">
        <f t="shared" si="92"/>
        <v>1.1225353186174838</v>
      </c>
      <c r="X71" s="33">
        <f t="shared" si="92"/>
        <v>0.76522965870567528</v>
      </c>
      <c r="Y71" s="33">
        <f t="shared" si="92"/>
        <v>0.52165523957321991</v>
      </c>
      <c r="Z71" s="33">
        <f t="shared" si="92"/>
        <v>3.3355668850254716</v>
      </c>
      <c r="AA71" s="33">
        <f t="shared" si="92"/>
        <v>2.2738480176834224</v>
      </c>
      <c r="AB71" s="33">
        <f t="shared" si="92"/>
        <v>1.5500767892661655</v>
      </c>
      <c r="AC71" s="33">
        <f t="shared" si="92"/>
        <v>2.2343902489481122</v>
      </c>
      <c r="AD71" s="33">
        <f t="shared" si="92"/>
        <v>1.5231785221009098</v>
      </c>
      <c r="AE71" s="33">
        <f t="shared" si="92"/>
        <v>1.0383471782880078</v>
      </c>
      <c r="AF71" s="33">
        <f t="shared" si="92"/>
        <v>1.4967470168286801</v>
      </c>
      <c r="AG71" s="33">
        <f t="shared" si="92"/>
        <v>1.0203288839652453</v>
      </c>
      <c r="AH71" s="33">
        <f t="shared" si="92"/>
        <v>0.69555577512330247</v>
      </c>
      <c r="AI71" s="33">
        <f t="shared" si="92"/>
        <v>4.8951668925094802</v>
      </c>
      <c r="AJ71" s="33">
        <f t="shared" si="92"/>
        <v>3.3370236359919967</v>
      </c>
      <c r="AK71" s="33">
        <f t="shared" si="92"/>
        <v>2.274841081354956</v>
      </c>
      <c r="AL71" s="33">
        <f t="shared" si="92"/>
        <v>3.2791167284637699</v>
      </c>
      <c r="AM71" s="33">
        <f t="shared" si="92"/>
        <v>2.235366080123725</v>
      </c>
      <c r="AN71" s="33">
        <f t="shared" si="92"/>
        <v>1.5238437438940091</v>
      </c>
      <c r="AO71" s="33">
        <f t="shared" si="92"/>
        <v>2.1965760831044263</v>
      </c>
      <c r="AP71" s="33">
        <f t="shared" si="92"/>
        <v>1.497400695120426</v>
      </c>
      <c r="AQ71" s="33">
        <f t="shared" si="92"/>
        <v>1.0207744949030928</v>
      </c>
      <c r="AR71" s="33">
        <f t="shared" si="92"/>
        <v>1.565473528119782</v>
      </c>
      <c r="AS71" s="33">
        <f t="shared" si="92"/>
        <v>1.0671795833660389</v>
      </c>
      <c r="AT71" s="33">
        <f t="shared" si="92"/>
        <v>0.72749378555200439</v>
      </c>
      <c r="AU71" s="33">
        <f t="shared" si="92"/>
        <v>1.0486609643237683</v>
      </c>
      <c r="AV71" s="33">
        <f t="shared" si="92"/>
        <v>0.71486968696518205</v>
      </c>
      <c r="AW71" s="33">
        <f t="shared" si="92"/>
        <v>0.48732496653123919</v>
      </c>
      <c r="AX71" s="33">
        <f t="shared" si="92"/>
        <v>0.70246465260721624</v>
      </c>
      <c r="AY71" s="33">
        <f t="shared" si="92"/>
        <v>0.47886848409319027</v>
      </c>
      <c r="AZ71" s="33">
        <f t="shared" si="92"/>
        <v>0.32644350745137307</v>
      </c>
      <c r="BA71" s="33">
        <f t="shared" si="92"/>
        <v>2.087344419615536</v>
      </c>
      <c r="BB71" s="33">
        <f t="shared" si="92"/>
        <v>1.4229377297373831</v>
      </c>
      <c r="BC71" s="33">
        <f t="shared" si="92"/>
        <v>0.97001326838199187</v>
      </c>
      <c r="BD71" s="33">
        <f t="shared" si="92"/>
        <v>1.3982456890081503</v>
      </c>
      <c r="BE71" s="33">
        <f t="shared" si="92"/>
        <v>0.95318076290390263</v>
      </c>
      <c r="BF71" s="33">
        <f t="shared" si="92"/>
        <v>0.64978106059068275</v>
      </c>
      <c r="BG71" s="33">
        <f t="shared" si="92"/>
        <v>0.93664034955476172</v>
      </c>
      <c r="BH71" s="33">
        <f t="shared" si="92"/>
        <v>0.63850550012314877</v>
      </c>
      <c r="BI71" s="33">
        <f t="shared" si="92"/>
        <v>0.43526768186028952</v>
      </c>
      <c r="BJ71" s="33">
        <f t="shared" si="92"/>
        <v>3.063317165678229</v>
      </c>
      <c r="BK71" s="33">
        <f t="shared" si="92"/>
        <v>2.0882560310763632</v>
      </c>
      <c r="BL71" s="33">
        <f t="shared" si="92"/>
        <v>1.4235591731035484</v>
      </c>
      <c r="BM71" s="33">
        <f t="shared" si="92"/>
        <v>2.0520188142995472</v>
      </c>
      <c r="BN71" s="33">
        <f t="shared" si="92"/>
        <v>1.3988563485539223</v>
      </c>
      <c r="BO71" s="33">
        <f t="shared" si="92"/>
        <v>0.95359704806486478</v>
      </c>
      <c r="BP71" s="33">
        <f t="shared" si="92"/>
        <v>1.3745821886866354</v>
      </c>
      <c r="BQ71" s="33">
        <f t="shared" si="92"/>
        <v>0.9370494109771621</v>
      </c>
      <c r="BR71" s="33">
        <f t="shared" si="92"/>
        <v>0.6387843563225587</v>
      </c>
      <c r="BS71" s="33">
        <f t="shared" si="92"/>
        <v>0.97964830135664283</v>
      </c>
      <c r="BT71" s="33">
        <f t="shared" si="92"/>
        <v>0.66782391864695689</v>
      </c>
      <c r="BU71" s="33">
        <f t="shared" si="92"/>
        <v>0.45525397808515589</v>
      </c>
      <c r="BV71" s="33">
        <f t="shared" si="92"/>
        <v>0.65623526297034485</v>
      </c>
      <c r="BW71" s="33">
        <f t="shared" si="92"/>
        <v>0.44735401905385058</v>
      </c>
      <c r="BX71" s="33">
        <f t="shared" si="92"/>
        <v>0.30496017153634203</v>
      </c>
      <c r="BY71" s="33">
        <f t="shared" si="92"/>
        <v>0.43959114691403994</v>
      </c>
      <c r="BZ71" s="33">
        <f t="shared" si="92"/>
        <v>0.29966824004910897</v>
      </c>
      <c r="CA71" s="33">
        <f t="shared" si="92"/>
        <v>0.20428312700230647</v>
      </c>
      <c r="CB71" s="33">
        <f t="shared" si="92"/>
        <v>1.3062267603327782</v>
      </c>
      <c r="CC71" s="33">
        <f t="shared" si="92"/>
        <v>0.89045167793271363</v>
      </c>
      <c r="CD71" s="33">
        <f t="shared" si="92"/>
        <v>0.60701879245773727</v>
      </c>
      <c r="CE71" s="33">
        <f t="shared" ref="CE71:CS71" si="93">EXP(CE70)</f>
        <v>0.87499979367985448</v>
      </c>
      <c r="CF71" s="33">
        <f t="shared" si="93"/>
        <v>0.59648527968796727</v>
      </c>
      <c r="CG71" s="33">
        <f t="shared" si="93"/>
        <v>0.40662259746156121</v>
      </c>
      <c r="CH71" s="33">
        <f t="shared" si="93"/>
        <v>0.58613455350182464</v>
      </c>
      <c r="CI71" s="33">
        <f t="shared" si="93"/>
        <v>0.39956653202164882</v>
      </c>
      <c r="CJ71" s="33">
        <f t="shared" si="93"/>
        <v>0.27238355520582752</v>
      </c>
      <c r="CK71" s="33">
        <f t="shared" si="93"/>
        <v>1.9169748986286934</v>
      </c>
      <c r="CL71" s="33">
        <f t="shared" si="93"/>
        <v>1.3067972322079362</v>
      </c>
      <c r="CM71" s="33">
        <f t="shared" si="93"/>
        <v>0.89084056725413463</v>
      </c>
      <c r="CN71" s="33">
        <f t="shared" si="93"/>
        <v>1.2841205613964295</v>
      </c>
      <c r="CO71" s="33">
        <f t="shared" si="93"/>
        <v>0.8753819346589109</v>
      </c>
      <c r="CP71" s="33">
        <f t="shared" si="93"/>
        <v>0.59674578428513303</v>
      </c>
      <c r="CQ71" s="33">
        <f t="shared" si="93"/>
        <v>0.86019155356737731</v>
      </c>
      <c r="CR71" s="33">
        <f t="shared" si="93"/>
        <v>0.5863905375989088</v>
      </c>
      <c r="CS71" s="33">
        <f t="shared" si="93"/>
        <v>0.39974103577221864</v>
      </c>
    </row>
    <row r="72" spans="2:97" ht="13.9" thickTop="1" thickBot="1" x14ac:dyDescent="0.4">
      <c r="H72" s="32">
        <f t="shared" ref="H72:H73" si="94">H71</f>
        <v>0.46875</v>
      </c>
      <c r="I72" s="32">
        <f t="shared" ref="I72:J72" si="95">I67</f>
        <v>0</v>
      </c>
      <c r="J72" s="32">
        <f t="shared" si="95"/>
        <v>-0.85477178423236511</v>
      </c>
      <c r="K72" s="32">
        <f t="shared" si="90"/>
        <v>-0.40067427385892113</v>
      </c>
      <c r="L72" s="32">
        <f>$CE$5-$CE$7*SUMPRODUCT($B$5:$CD$5,Q72:CS72)</f>
        <v>-3.0369967970615903</v>
      </c>
      <c r="M72" s="32">
        <f>SUMPRODUCT($B$7:$CD$7, LN(Q72:CS72))</f>
        <v>-3263.4505903933186</v>
      </c>
      <c r="O72" s="48">
        <f t="shared" si="91"/>
        <v>1.0000000000000002</v>
      </c>
      <c r="P72" s="39" t="s">
        <v>366</v>
      </c>
      <c r="Q72" s="32">
        <f t="shared" ref="Q72:AV72" si="96">Q71/$O71</f>
        <v>2.5408365375390447E-2</v>
      </c>
      <c r="R72" s="32">
        <f t="shared" si="96"/>
        <v>1.7320822286843895E-2</v>
      </c>
      <c r="S72" s="32">
        <f t="shared" si="96"/>
        <v>1.180756338552212E-2</v>
      </c>
      <c r="T72" s="32">
        <f t="shared" si="96"/>
        <v>1.7020256464157134E-2</v>
      </c>
      <c r="U72" s="32">
        <f t="shared" si="96"/>
        <v>1.160266837856906E-2</v>
      </c>
      <c r="V72" s="32">
        <f t="shared" si="96"/>
        <v>7.9095114569246346E-3</v>
      </c>
      <c r="W72" s="32">
        <f t="shared" si="96"/>
        <v>1.1401328886204707E-2</v>
      </c>
      <c r="X72" s="32">
        <f t="shared" si="96"/>
        <v>7.7722588035152957E-3</v>
      </c>
      <c r="Y72" s="32">
        <f t="shared" si="96"/>
        <v>5.2983303535707165E-3</v>
      </c>
      <c r="Z72" s="32">
        <f t="shared" si="96"/>
        <v>3.3878573303997635E-2</v>
      </c>
      <c r="AA72" s="32">
        <f t="shared" si="96"/>
        <v>2.3094942900132934E-2</v>
      </c>
      <c r="AB72" s="32">
        <f t="shared" si="96"/>
        <v>1.5743767683908418E-2</v>
      </c>
      <c r="AC72" s="32">
        <f t="shared" si="96"/>
        <v>2.2694179564667339E-2</v>
      </c>
      <c r="AD72" s="32">
        <f t="shared" si="96"/>
        <v>1.5470568270639369E-2</v>
      </c>
      <c r="AE72" s="32">
        <f t="shared" si="96"/>
        <v>1.0546249620283284E-2</v>
      </c>
      <c r="AF72" s="32">
        <f t="shared" si="96"/>
        <v>1.5202109648832E-2</v>
      </c>
      <c r="AG72" s="32">
        <f t="shared" si="96"/>
        <v>1.0363242015858632E-2</v>
      </c>
      <c r="AH72" s="32">
        <f t="shared" si="96"/>
        <v>7.0645974512826334E-3</v>
      </c>
      <c r="AI72" s="32">
        <f t="shared" si="96"/>
        <v>4.9719066089696569E-2</v>
      </c>
      <c r="AJ72" s="32">
        <f t="shared" si="96"/>
        <v>3.3893369183110915E-2</v>
      </c>
      <c r="AK72" s="32">
        <f t="shared" si="96"/>
        <v>2.3105029215758209E-2</v>
      </c>
      <c r="AL72" s="32">
        <f t="shared" si="96"/>
        <v>3.3305222256628922E-2</v>
      </c>
      <c r="AM72" s="32">
        <f t="shared" si="96"/>
        <v>2.2704090853858914E-2</v>
      </c>
      <c r="AN72" s="32">
        <f t="shared" si="96"/>
        <v>1.5477324772924515E-2</v>
      </c>
      <c r="AO72" s="32">
        <f t="shared" si="96"/>
        <v>2.2310109919649546E-2</v>
      </c>
      <c r="AP72" s="32">
        <f t="shared" si="96"/>
        <v>1.5208748906471703E-2</v>
      </c>
      <c r="AQ72" s="32">
        <f t="shared" si="96"/>
        <v>1.0367767982011701E-2</v>
      </c>
      <c r="AR72" s="32">
        <f t="shared" si="96"/>
        <v>1.5900148762110294E-2</v>
      </c>
      <c r="AS72" s="32">
        <f t="shared" si="96"/>
        <v>1.0839093620309735E-2</v>
      </c>
      <c r="AT72" s="32">
        <f t="shared" si="96"/>
        <v>7.3889843590523923E-3</v>
      </c>
      <c r="AU72" s="32">
        <f t="shared" si="96"/>
        <v>1.0651004334638709E-2</v>
      </c>
      <c r="AV72" s="32">
        <f t="shared" si="96"/>
        <v>7.260764340053346E-3</v>
      </c>
      <c r="AW72" s="32">
        <f t="shared" ref="AW72:CB72" si="97">AW71/$O71</f>
        <v>4.9496457935277486E-3</v>
      </c>
      <c r="AX72" s="32">
        <f t="shared" si="97"/>
        <v>7.1347693052298293E-3</v>
      </c>
      <c r="AY72" s="32">
        <f t="shared" si="97"/>
        <v>4.8637552777483833E-3</v>
      </c>
      <c r="AZ72" s="32">
        <f t="shared" si="97"/>
        <v>3.3156104128671932E-3</v>
      </c>
      <c r="BA72" s="32">
        <f t="shared" si="97"/>
        <v>2.1200669441858704E-2</v>
      </c>
      <c r="BB72" s="32">
        <f t="shared" si="97"/>
        <v>1.445244596963427E-2</v>
      </c>
      <c r="BC72" s="32">
        <f t="shared" si="97"/>
        <v>9.8521980675193958E-3</v>
      </c>
      <c r="BD72" s="32">
        <f t="shared" si="97"/>
        <v>1.4201654682664102E-2</v>
      </c>
      <c r="BE72" s="32">
        <f t="shared" si="97"/>
        <v>9.6812342432622701E-3</v>
      </c>
      <c r="BF72" s="32">
        <f t="shared" si="97"/>
        <v>6.5996743736717696E-3</v>
      </c>
      <c r="BG72" s="32">
        <f t="shared" si="97"/>
        <v>9.5132371304947304E-3</v>
      </c>
      <c r="BH72" s="32">
        <f t="shared" si="97"/>
        <v>6.485151141186779E-3</v>
      </c>
      <c r="BI72" s="32">
        <f t="shared" si="97"/>
        <v>4.4209121193060216E-3</v>
      </c>
      <c r="BJ72" s="32">
        <f t="shared" si="97"/>
        <v>3.111339653140598E-2</v>
      </c>
      <c r="BK72" s="32">
        <f t="shared" si="97"/>
        <v>2.1209928466415832E-2</v>
      </c>
      <c r="BL72" s="32">
        <f t="shared" si="97"/>
        <v>1.4458757824668397E-2</v>
      </c>
      <c r="BM72" s="32">
        <f t="shared" si="97"/>
        <v>2.0841875524525315E-2</v>
      </c>
      <c r="BN72" s="32">
        <f t="shared" si="97"/>
        <v>1.4207857008954754E-2</v>
      </c>
      <c r="BO72" s="32">
        <f t="shared" si="97"/>
        <v>9.6854623543531724E-3</v>
      </c>
      <c r="BP72" s="32">
        <f t="shared" si="97"/>
        <v>1.3961310040237455E-2</v>
      </c>
      <c r="BQ72" s="32">
        <f t="shared" si="97"/>
        <v>9.5173918717613038E-3</v>
      </c>
      <c r="BR72" s="32">
        <f t="shared" si="97"/>
        <v>6.4879834184333835E-3</v>
      </c>
      <c r="BS72" s="32">
        <f t="shared" si="97"/>
        <v>9.9500588456628552E-3</v>
      </c>
      <c r="BT72" s="32">
        <f t="shared" si="97"/>
        <v>6.7829314661969706E-3</v>
      </c>
      <c r="BU72" s="32">
        <f t="shared" si="97"/>
        <v>4.623908259113416E-3</v>
      </c>
      <c r="BV72" s="32">
        <f t="shared" si="97"/>
        <v>6.665228198846092E-3</v>
      </c>
      <c r="BW72" s="32">
        <f t="shared" si="97"/>
        <v>4.5436702215126161E-3</v>
      </c>
      <c r="BX72" s="32">
        <f t="shared" si="97"/>
        <v>3.097409190796293E-3</v>
      </c>
      <c r="BY72" s="32">
        <f t="shared" si="97"/>
        <v>4.4648245434304856E-3</v>
      </c>
      <c r="BZ72" s="32">
        <f t="shared" si="97"/>
        <v>3.0436602794448753E-3</v>
      </c>
      <c r="CA72" s="32">
        <f t="shared" si="97"/>
        <v>2.0748559784507662E-3</v>
      </c>
      <c r="CB72" s="32">
        <f t="shared" si="97"/>
        <v>1.3267039929627867E-2</v>
      </c>
      <c r="CC72" s="32">
        <f t="shared" ref="CC72:CS72" si="98">CC71/$O71</f>
        <v>9.0441095874714463E-3</v>
      </c>
      <c r="CD72" s="32">
        <f t="shared" si="98"/>
        <v>6.1653480101108923E-3</v>
      </c>
      <c r="CE72" s="32">
        <f t="shared" si="98"/>
        <v>8.8871684103373587E-3</v>
      </c>
      <c r="CF72" s="32">
        <f t="shared" si="98"/>
        <v>6.0583615826699322E-3</v>
      </c>
      <c r="CG72" s="32">
        <f t="shared" si="98"/>
        <v>4.1299706916409886E-3</v>
      </c>
      <c r="CH72" s="32">
        <f t="shared" si="98"/>
        <v>5.9532316758402681E-3</v>
      </c>
      <c r="CI72" s="32">
        <f t="shared" si="98"/>
        <v>4.058303884023653E-3</v>
      </c>
      <c r="CJ72" s="32">
        <f t="shared" si="98"/>
        <v>2.7665361121288522E-3</v>
      </c>
      <c r="CK72" s="32">
        <f t="shared" si="98"/>
        <v>1.9470266033840809E-2</v>
      </c>
      <c r="CL72" s="32">
        <f t="shared" si="98"/>
        <v>1.3272834079140256E-2</v>
      </c>
      <c r="CM72" s="32">
        <f t="shared" si="98"/>
        <v>9.0480594454227445E-3</v>
      </c>
      <c r="CN72" s="32">
        <f t="shared" si="98"/>
        <v>1.3042512433417242E-2</v>
      </c>
      <c r="CO72" s="32">
        <f t="shared" si="98"/>
        <v>8.8910497269523991E-3</v>
      </c>
      <c r="CP72" s="32">
        <f t="shared" si="98"/>
        <v>6.0610074669814502E-3</v>
      </c>
      <c r="CQ72" s="32">
        <f t="shared" si="98"/>
        <v>8.7367645763126289E-3</v>
      </c>
      <c r="CR72" s="32">
        <f t="shared" si="98"/>
        <v>5.9558316464889327E-3</v>
      </c>
      <c r="CS72" s="32">
        <f t="shared" si="98"/>
        <v>4.0600762778353443E-3</v>
      </c>
    </row>
    <row r="73" spans="2:97" ht="13.15" thickTop="1" x14ac:dyDescent="0.35">
      <c r="H73" s="34">
        <f t="shared" si="94"/>
        <v>0.46875</v>
      </c>
      <c r="I73" s="34">
        <f t="shared" ref="I73:J73" si="99">I68</f>
        <v>0</v>
      </c>
      <c r="J73" s="34">
        <f t="shared" si="99"/>
        <v>-0.81742738589211617</v>
      </c>
      <c r="K73" s="34">
        <f t="shared" si="90"/>
        <v>-0.38316908713692943</v>
      </c>
      <c r="L73" s="34">
        <f>$CE$6-$CE$7*SUMPRODUCT($B$6:$CD$6,Q72:CS72)</f>
        <v>-2.4774927313218882</v>
      </c>
    </row>
    <row r="74" spans="2:97" ht="13.5" thickBot="1" x14ac:dyDescent="0.4">
      <c r="B74" s="39" t="s">
        <v>367</v>
      </c>
      <c r="D74" s="39" t="s">
        <v>368</v>
      </c>
      <c r="E74" s="39" t="s">
        <v>369</v>
      </c>
      <c r="F74" s="39" t="s">
        <v>370</v>
      </c>
      <c r="H74" s="39" t="s">
        <v>347</v>
      </c>
      <c r="I74" s="39" t="s">
        <v>371</v>
      </c>
      <c r="J74" s="39" t="s">
        <v>372</v>
      </c>
      <c r="K74" s="39" t="s">
        <v>349</v>
      </c>
      <c r="L74" s="39" t="s">
        <v>373</v>
      </c>
      <c r="M74" s="39" t="s">
        <v>374</v>
      </c>
      <c r="O74" s="45" t="s">
        <v>336</v>
      </c>
    </row>
    <row r="75" spans="2:97" ht="13.9" thickTop="1" thickBot="1" x14ac:dyDescent="0.4">
      <c r="B75" s="32">
        <f>1+B70</f>
        <v>8</v>
      </c>
      <c r="D75" s="32">
        <f>IF(F70,IF(M75&lt;0,D70,H75),E70)</f>
        <v>0.46875</v>
      </c>
      <c r="E75" s="32">
        <f>IF(F70,IF(M75&lt;0,H75,E70),H75)</f>
        <v>0.484375</v>
      </c>
      <c r="F75" s="32" t="b">
        <f>OR(F70,M75*M70&lt;=0)</f>
        <v>1</v>
      </c>
      <c r="H75" s="32">
        <f>IF(F70,(D70+E70)/2,2*H70)</f>
        <v>0.484375</v>
      </c>
      <c r="I75" s="32">
        <f>I70</f>
        <v>0</v>
      </c>
      <c r="J75" s="32">
        <f>J70</f>
        <v>-1</v>
      </c>
      <c r="K75" s="32">
        <f>I75+J75*H75</f>
        <v>-0.484375</v>
      </c>
      <c r="L75" s="32">
        <f>$CE$3-$CE$7*SUMPRODUCT($B$3:$CD$3,Q77:CS77)</f>
        <v>1.5014326704875032</v>
      </c>
      <c r="M75" s="32">
        <f>SUMPRODUCT(L75:L78,J75:J78)</f>
        <v>-14.323408390280438</v>
      </c>
      <c r="O75" s="46">
        <f>SUM(Q75:CS75)</f>
        <v>-1.3378249640104989</v>
      </c>
      <c r="P75" s="39" t="s">
        <v>363</v>
      </c>
      <c r="Q75" s="32">
        <f t="shared" ref="Q75:AV75" si="100">SUMPRODUCT(B$3:B$6,$K75:$K78)</f>
        <v>0.94750296384113808</v>
      </c>
      <c r="R75" s="32">
        <f t="shared" si="100"/>
        <v>0.55156157379964432</v>
      </c>
      <c r="S75" s="32">
        <f t="shared" si="100"/>
        <v>0.15562018375815057</v>
      </c>
      <c r="T75" s="32">
        <f t="shared" si="100"/>
        <v>0.53347288085358624</v>
      </c>
      <c r="U75" s="32">
        <f t="shared" si="100"/>
        <v>0.13753149081209248</v>
      </c>
      <c r="V75" s="32">
        <f t="shared" si="100"/>
        <v>-0.25840989922940127</v>
      </c>
      <c r="W75" s="32">
        <f t="shared" si="100"/>
        <v>0.1194427978660344</v>
      </c>
      <c r="X75" s="32">
        <f t="shared" si="100"/>
        <v>-0.27649859217545936</v>
      </c>
      <c r="Y75" s="32">
        <f t="shared" si="100"/>
        <v>-0.67243998221695311</v>
      </c>
      <c r="Z75" s="32">
        <f t="shared" si="100"/>
        <v>1.2447974002879159</v>
      </c>
      <c r="AA75" s="32">
        <f t="shared" si="100"/>
        <v>0.84885601024642221</v>
      </c>
      <c r="AB75" s="32">
        <f t="shared" si="100"/>
        <v>0.45291462020492845</v>
      </c>
      <c r="AC75" s="32">
        <f t="shared" si="100"/>
        <v>0.83076731730036413</v>
      </c>
      <c r="AD75" s="32">
        <f t="shared" si="100"/>
        <v>0.43482592725887037</v>
      </c>
      <c r="AE75" s="32">
        <f t="shared" si="100"/>
        <v>3.8884537217376614E-2</v>
      </c>
      <c r="AF75" s="32">
        <f t="shared" si="100"/>
        <v>0.41673723431281229</v>
      </c>
      <c r="AG75" s="32">
        <f t="shared" si="100"/>
        <v>2.0795844271318531E-2</v>
      </c>
      <c r="AH75" s="32">
        <f t="shared" si="100"/>
        <v>-0.37514554577017523</v>
      </c>
      <c r="AI75" s="32">
        <f t="shared" si="100"/>
        <v>1.6411899822169533</v>
      </c>
      <c r="AJ75" s="32">
        <f t="shared" si="100"/>
        <v>1.2452485921754595</v>
      </c>
      <c r="AK75" s="32">
        <f t="shared" si="100"/>
        <v>0.84930720213396571</v>
      </c>
      <c r="AL75" s="32">
        <f t="shared" si="100"/>
        <v>1.2271598992294013</v>
      </c>
      <c r="AM75" s="32">
        <f t="shared" si="100"/>
        <v>0.83121850918790752</v>
      </c>
      <c r="AN75" s="32">
        <f t="shared" si="100"/>
        <v>0.43527711914641376</v>
      </c>
      <c r="AO75" s="32">
        <f t="shared" si="100"/>
        <v>0.81312981624184943</v>
      </c>
      <c r="AP75" s="32">
        <f t="shared" si="100"/>
        <v>0.41718842620035568</v>
      </c>
      <c r="AQ75" s="32">
        <f t="shared" si="100"/>
        <v>2.1247036158861921E-2</v>
      </c>
      <c r="AR75" s="32">
        <f t="shared" si="100"/>
        <v>0.46312796384113808</v>
      </c>
      <c r="AS75" s="32">
        <f t="shared" si="100"/>
        <v>6.7186573799644322E-2</v>
      </c>
      <c r="AT75" s="32">
        <f t="shared" si="100"/>
        <v>-0.32875481624184943</v>
      </c>
      <c r="AU75" s="32">
        <f t="shared" si="100"/>
        <v>4.909788085358624E-2</v>
      </c>
      <c r="AV75" s="32">
        <f t="shared" si="100"/>
        <v>-0.34684350918790752</v>
      </c>
      <c r="AW75" s="32">
        <f t="shared" ref="AW75:CB75" si="101">SUMPRODUCT(AH$3:AH$6,$K75:$K78)</f>
        <v>-0.74278489922940127</v>
      </c>
      <c r="AX75" s="32">
        <f t="shared" si="101"/>
        <v>-0.3649322021339656</v>
      </c>
      <c r="AY75" s="32">
        <f t="shared" si="101"/>
        <v>-0.76087359217545936</v>
      </c>
      <c r="AZ75" s="32">
        <f t="shared" si="101"/>
        <v>-1.1568149822169531</v>
      </c>
      <c r="BA75" s="32">
        <f t="shared" si="101"/>
        <v>0.76042240028791597</v>
      </c>
      <c r="BB75" s="32">
        <f t="shared" si="101"/>
        <v>0.36448101024642221</v>
      </c>
      <c r="BC75" s="32">
        <f t="shared" si="101"/>
        <v>-3.1460379795071547E-2</v>
      </c>
      <c r="BD75" s="32">
        <f t="shared" si="101"/>
        <v>0.34639231730036413</v>
      </c>
      <c r="BE75" s="32">
        <f t="shared" si="101"/>
        <v>-4.9549072741129643E-2</v>
      </c>
      <c r="BF75" s="32">
        <f t="shared" si="101"/>
        <v>-0.44549046278262339</v>
      </c>
      <c r="BG75" s="32">
        <f t="shared" si="101"/>
        <v>-6.7637765687187712E-2</v>
      </c>
      <c r="BH75" s="32">
        <f t="shared" si="101"/>
        <v>-0.46357915572868147</v>
      </c>
      <c r="BI75" s="32">
        <f t="shared" si="101"/>
        <v>-0.85952054577017523</v>
      </c>
      <c r="BJ75" s="32">
        <f t="shared" si="101"/>
        <v>1.1568149822169531</v>
      </c>
      <c r="BK75" s="32">
        <f t="shared" si="101"/>
        <v>0.76087359217545936</v>
      </c>
      <c r="BL75" s="32">
        <f t="shared" si="101"/>
        <v>0.3649322021339656</v>
      </c>
      <c r="BM75" s="32">
        <f t="shared" si="101"/>
        <v>0.74278489922940127</v>
      </c>
      <c r="BN75" s="32">
        <f t="shared" si="101"/>
        <v>0.34684350918790752</v>
      </c>
      <c r="BO75" s="32">
        <f t="shared" si="101"/>
        <v>-4.909788085358624E-2</v>
      </c>
      <c r="BP75" s="32">
        <f t="shared" si="101"/>
        <v>0.32875481624184943</v>
      </c>
      <c r="BQ75" s="32">
        <f t="shared" si="101"/>
        <v>-6.7186573799644322E-2</v>
      </c>
      <c r="BR75" s="32">
        <f t="shared" si="101"/>
        <v>-0.46312796384113808</v>
      </c>
      <c r="BS75" s="32">
        <f t="shared" si="101"/>
        <v>-2.1247036158861921E-2</v>
      </c>
      <c r="BT75" s="32">
        <f t="shared" si="101"/>
        <v>-0.41718842620035568</v>
      </c>
      <c r="BU75" s="32">
        <f t="shared" si="101"/>
        <v>-0.81312981624184943</v>
      </c>
      <c r="BV75" s="32">
        <f t="shared" si="101"/>
        <v>-0.43527711914641376</v>
      </c>
      <c r="BW75" s="32">
        <f t="shared" si="101"/>
        <v>-0.83121850918790752</v>
      </c>
      <c r="BX75" s="32">
        <f t="shared" si="101"/>
        <v>-1.2271598992294013</v>
      </c>
      <c r="BY75" s="32">
        <f t="shared" si="101"/>
        <v>-0.84930720213396571</v>
      </c>
      <c r="BZ75" s="32">
        <f t="shared" si="101"/>
        <v>-1.2452485921754595</v>
      </c>
      <c r="CA75" s="32">
        <f t="shared" si="101"/>
        <v>-1.6411899822169533</v>
      </c>
      <c r="CB75" s="32">
        <f t="shared" si="101"/>
        <v>0.27604740028791597</v>
      </c>
      <c r="CC75" s="32">
        <f t="shared" ref="CC75:CS75" si="102">SUMPRODUCT(BN$3:BN$6,$K75:$K78)</f>
        <v>-0.11989398975357779</v>
      </c>
      <c r="CD75" s="32">
        <f t="shared" si="102"/>
        <v>-0.51583537979507155</v>
      </c>
      <c r="CE75" s="32">
        <f t="shared" si="102"/>
        <v>-0.13798268269963587</v>
      </c>
      <c r="CF75" s="32">
        <f t="shared" si="102"/>
        <v>-0.53392407274112963</v>
      </c>
      <c r="CG75" s="32">
        <f t="shared" si="102"/>
        <v>-0.92986546278262339</v>
      </c>
      <c r="CH75" s="32">
        <f t="shared" si="102"/>
        <v>-0.55201276568718771</v>
      </c>
      <c r="CI75" s="32">
        <f t="shared" si="102"/>
        <v>-0.94795415572868147</v>
      </c>
      <c r="CJ75" s="32">
        <f t="shared" si="102"/>
        <v>-1.3438955457701751</v>
      </c>
      <c r="CK75" s="32">
        <f t="shared" si="102"/>
        <v>0.67243998221695311</v>
      </c>
      <c r="CL75" s="32">
        <f t="shared" si="102"/>
        <v>0.27649859217545936</v>
      </c>
      <c r="CM75" s="32">
        <f t="shared" si="102"/>
        <v>-0.1194427978660344</v>
      </c>
      <c r="CN75" s="32">
        <f t="shared" si="102"/>
        <v>0.25840989922940127</v>
      </c>
      <c r="CO75" s="32">
        <f t="shared" si="102"/>
        <v>-0.13753149081209248</v>
      </c>
      <c r="CP75" s="32">
        <f t="shared" si="102"/>
        <v>-0.53347288085358624</v>
      </c>
      <c r="CQ75" s="32">
        <f t="shared" si="102"/>
        <v>-0.15562018375815057</v>
      </c>
      <c r="CR75" s="32">
        <f t="shared" si="102"/>
        <v>-0.55156157379964432</v>
      </c>
      <c r="CS75" s="32">
        <f t="shared" si="102"/>
        <v>-0.94750296384113808</v>
      </c>
    </row>
    <row r="76" spans="2:97" ht="13.9" thickTop="1" thickBot="1" x14ac:dyDescent="0.4">
      <c r="H76" s="33">
        <f>H75</f>
        <v>0.484375</v>
      </c>
      <c r="I76" s="33">
        <f t="shared" ref="I76:J76" si="103">I71</f>
        <v>0</v>
      </c>
      <c r="J76" s="33">
        <f t="shared" si="103"/>
        <v>0.71606401896858329</v>
      </c>
      <c r="K76" s="33">
        <f t="shared" ref="K76:K78" si="104">I76+J76*H76</f>
        <v>0.34684350918790752</v>
      </c>
      <c r="L76" s="33">
        <f>$CE$4-$CE$7*SUMPRODUCT($B$4:$CD$4,Q77:CS77)</f>
        <v>-9.6815334182910817</v>
      </c>
      <c r="M76" s="39" t="s">
        <v>375</v>
      </c>
      <c r="O76" s="47">
        <f t="shared" ref="O76:O77" si="105">SUM(Q76:CS76)</f>
        <v>99.80378900415333</v>
      </c>
      <c r="P76" s="39" t="s">
        <v>365</v>
      </c>
      <c r="Q76" s="33">
        <f>EXP(Q75)</f>
        <v>2.5792611032896646</v>
      </c>
      <c r="R76" s="33">
        <f>EXP(R75)</f>
        <v>1.7359617347484708</v>
      </c>
      <c r="S76" s="33">
        <f t="shared" ref="S76:CD76" si="106">EXP(S75)</f>
        <v>1.1683823482110183</v>
      </c>
      <c r="T76" s="33">
        <f t="shared" si="106"/>
        <v>1.7048427553028123</v>
      </c>
      <c r="U76" s="33">
        <f t="shared" si="106"/>
        <v>1.1474378391525182</v>
      </c>
      <c r="V76" s="33">
        <f t="shared" si="106"/>
        <v>0.77227861081249383</v>
      </c>
      <c r="W76" s="33">
        <f t="shared" si="106"/>
        <v>1.1268687829244834</v>
      </c>
      <c r="X76" s="33">
        <f t="shared" si="106"/>
        <v>0.7584346868738836</v>
      </c>
      <c r="Y76" s="33">
        <f t="shared" si="106"/>
        <v>0.51046153995024113</v>
      </c>
      <c r="Z76" s="33">
        <f t="shared" si="106"/>
        <v>3.4722312550177379</v>
      </c>
      <c r="AA76" s="33">
        <f t="shared" si="106"/>
        <v>2.3369718502793684</v>
      </c>
      <c r="AB76" s="33">
        <f t="shared" si="106"/>
        <v>1.5728898877647695</v>
      </c>
      <c r="AC76" s="33">
        <f t="shared" si="106"/>
        <v>2.2950791187068815</v>
      </c>
      <c r="AD76" s="33">
        <f t="shared" si="106"/>
        <v>1.5446941464025741</v>
      </c>
      <c r="AE76" s="33">
        <f t="shared" si="106"/>
        <v>1.0396504357874894</v>
      </c>
      <c r="AF76" s="33">
        <f t="shared" si="106"/>
        <v>1.5170038440015849</v>
      </c>
      <c r="AG76" s="33">
        <f t="shared" si="106"/>
        <v>1.0210135845860264</v>
      </c>
      <c r="AH76" s="33">
        <f t="shared" si="106"/>
        <v>0.68718925402282494</v>
      </c>
      <c r="AI76" s="33">
        <f t="shared" si="106"/>
        <v>5.161307723736547</v>
      </c>
      <c r="AJ76" s="33">
        <f t="shared" si="106"/>
        <v>3.4737982510730476</v>
      </c>
      <c r="AK76" s="33">
        <f t="shared" si="106"/>
        <v>2.3380265109289047</v>
      </c>
      <c r="AL76" s="33">
        <f t="shared" si="106"/>
        <v>3.4115266847074617</v>
      </c>
      <c r="AM76" s="33">
        <f t="shared" si="106"/>
        <v>2.296114873431006</v>
      </c>
      <c r="AN76" s="33">
        <f t="shared" si="106"/>
        <v>1.5453912571236914</v>
      </c>
      <c r="AO76" s="33">
        <f t="shared" si="106"/>
        <v>2.2549545470707457</v>
      </c>
      <c r="AP76" s="33">
        <f t="shared" si="106"/>
        <v>1.5176884582639572</v>
      </c>
      <c r="AQ76" s="33">
        <f t="shared" si="106"/>
        <v>1.021474361574066</v>
      </c>
      <c r="AR76" s="33">
        <f t="shared" si="106"/>
        <v>1.5890366686424289</v>
      </c>
      <c r="AS76" s="33">
        <f t="shared" si="106"/>
        <v>1.0694949993070348</v>
      </c>
      <c r="AT76" s="33">
        <f t="shared" si="106"/>
        <v>0.7198194831589132</v>
      </c>
      <c r="AU76" s="33">
        <f t="shared" si="106"/>
        <v>1.0503231522354792</v>
      </c>
      <c r="AV76" s="33">
        <f t="shared" si="106"/>
        <v>0.70691594545262137</v>
      </c>
      <c r="AW76" s="33">
        <f t="shared" si="106"/>
        <v>0.47578704979659026</v>
      </c>
      <c r="AX76" s="33">
        <f t="shared" si="106"/>
        <v>0.69424371752500769</v>
      </c>
      <c r="AY76" s="33">
        <f t="shared" si="106"/>
        <v>0.46725805567951895</v>
      </c>
      <c r="AZ76" s="33">
        <f t="shared" si="106"/>
        <v>0.31448623168785084</v>
      </c>
      <c r="BA76" s="33">
        <f t="shared" si="106"/>
        <v>2.1391796197726252</v>
      </c>
      <c r="BB76" s="33">
        <f t="shared" si="106"/>
        <v>1.4397665901070316</v>
      </c>
      <c r="BC76" s="33">
        <f t="shared" si="106"/>
        <v>0.96902934883456016</v>
      </c>
      <c r="BD76" s="33">
        <f t="shared" si="106"/>
        <v>1.4139572269008902</v>
      </c>
      <c r="BE76" s="33">
        <f t="shared" si="106"/>
        <v>0.95165845650150316</v>
      </c>
      <c r="BF76" s="33">
        <f t="shared" si="106"/>
        <v>0.64051005263846239</v>
      </c>
      <c r="BG76" s="33">
        <f t="shared" si="106"/>
        <v>0.93459895607913457</v>
      </c>
      <c r="BH76" s="33">
        <f t="shared" si="106"/>
        <v>0.62902822169494688</v>
      </c>
      <c r="BI76" s="33">
        <f t="shared" si="106"/>
        <v>0.42336501781327085</v>
      </c>
      <c r="BJ76" s="33">
        <f t="shared" si="106"/>
        <v>3.1797894446220734</v>
      </c>
      <c r="BK76" s="33">
        <f t="shared" si="106"/>
        <v>2.1401450180366197</v>
      </c>
      <c r="BL76" s="33">
        <f t="shared" si="106"/>
        <v>1.4404163476840948</v>
      </c>
      <c r="BM76" s="33">
        <f t="shared" si="106"/>
        <v>2.1017806189292512</v>
      </c>
      <c r="BN76" s="33">
        <f t="shared" si="106"/>
        <v>1.414595336875198</v>
      </c>
      <c r="BO76" s="33">
        <f t="shared" si="106"/>
        <v>0.95208793395787494</v>
      </c>
      <c r="BP76" s="33">
        <f t="shared" si="106"/>
        <v>1.3892371954306102</v>
      </c>
      <c r="BQ76" s="33">
        <f t="shared" si="106"/>
        <v>0.93502073469061264</v>
      </c>
      <c r="BR76" s="33">
        <f t="shared" si="106"/>
        <v>0.62931209816217515</v>
      </c>
      <c r="BS76" s="33">
        <f t="shared" si="106"/>
        <v>0.97897709195463856</v>
      </c>
      <c r="BT76" s="33">
        <f t="shared" si="106"/>
        <v>0.658896754834568</v>
      </c>
      <c r="BU76" s="33">
        <f t="shared" si="106"/>
        <v>0.44346791880972958</v>
      </c>
      <c r="BV76" s="33">
        <f t="shared" si="106"/>
        <v>0.64708532249704653</v>
      </c>
      <c r="BW76" s="33">
        <f t="shared" si="106"/>
        <v>0.43551827984361002</v>
      </c>
      <c r="BX76" s="33">
        <f t="shared" si="106"/>
        <v>0.29312389801393268</v>
      </c>
      <c r="BY76" s="33">
        <f t="shared" si="106"/>
        <v>0.42771114669811727</v>
      </c>
      <c r="BZ76" s="33">
        <f t="shared" si="106"/>
        <v>0.28786933717037322</v>
      </c>
      <c r="CA76" s="33">
        <f t="shared" si="106"/>
        <v>0.19374934677912334</v>
      </c>
      <c r="CB76" s="33">
        <f t="shared" si="106"/>
        <v>1.3179103318759731</v>
      </c>
      <c r="CC76" s="33">
        <f t="shared" si="106"/>
        <v>0.88701446435506925</v>
      </c>
      <c r="CD76" s="33">
        <f t="shared" si="106"/>
        <v>0.59700166312161118</v>
      </c>
      <c r="CE76" s="33">
        <f t="shared" ref="CE76:CS76" si="107">EXP(CE75)</f>
        <v>0.8711137769541073</v>
      </c>
      <c r="CF76" s="33">
        <f t="shared" si="107"/>
        <v>0.58629976681143869</v>
      </c>
      <c r="CG76" s="33">
        <f t="shared" si="107"/>
        <v>0.39460679610082322</v>
      </c>
      <c r="CH76" s="33">
        <f t="shared" si="107"/>
        <v>0.57578971349217989</v>
      </c>
      <c r="CI76" s="33">
        <f t="shared" si="107"/>
        <v>0.38753304526220933</v>
      </c>
      <c r="CJ76" s="33">
        <f t="shared" si="107"/>
        <v>0.26082762100653833</v>
      </c>
      <c r="CK76" s="33">
        <f t="shared" si="107"/>
        <v>1.959011446969106</v>
      </c>
      <c r="CL76" s="33">
        <f t="shared" si="107"/>
        <v>1.3185050964926202</v>
      </c>
      <c r="CM76" s="33">
        <f t="shared" si="107"/>
        <v>0.88741476838569455</v>
      </c>
      <c r="CN76" s="33">
        <f t="shared" si="107"/>
        <v>1.2948694758591419</v>
      </c>
      <c r="CO76" s="33">
        <f t="shared" si="107"/>
        <v>0.87150690510484319</v>
      </c>
      <c r="CP76" s="33">
        <f t="shared" si="107"/>
        <v>0.5865643601965983</v>
      </c>
      <c r="CQ76" s="33">
        <f t="shared" si="107"/>
        <v>0.85588420736684467</v>
      </c>
      <c r="CR76" s="33">
        <f t="shared" si="107"/>
        <v>0.57604956375659588</v>
      </c>
      <c r="CS76" s="33">
        <f t="shared" si="107"/>
        <v>0.38770793648016905</v>
      </c>
    </row>
    <row r="77" spans="2:97" ht="13.9" thickTop="1" thickBot="1" x14ac:dyDescent="0.4">
      <c r="H77" s="32">
        <f t="shared" ref="H77:H78" si="108">H76</f>
        <v>0.484375</v>
      </c>
      <c r="I77" s="32">
        <f t="shared" ref="I77:J77" si="109">I72</f>
        <v>0</v>
      </c>
      <c r="J77" s="32">
        <f t="shared" si="109"/>
        <v>-0.85477178423236511</v>
      </c>
      <c r="K77" s="32">
        <f t="shared" si="104"/>
        <v>-0.41403008298755184</v>
      </c>
      <c r="L77" s="32">
        <f>$CE$5-$CE$7*SUMPRODUCT($B$5:$CD$5,Q77:CS77)</f>
        <v>3.3645791502733857</v>
      </c>
      <c r="M77" s="32">
        <f>SUMPRODUCT($B$7:$CD$7, LN(Q77:CS77))</f>
        <v>-3263.503248992562</v>
      </c>
      <c r="O77" s="48">
        <f t="shared" si="105"/>
        <v>1</v>
      </c>
      <c r="P77" s="39" t="s">
        <v>366</v>
      </c>
      <c r="Q77" s="32">
        <f t="shared" ref="Q77:AV77" si="110">Q76/$O76</f>
        <v>2.5843318465417469E-2</v>
      </c>
      <c r="R77" s="32">
        <f t="shared" si="110"/>
        <v>1.7393745789312957E-2</v>
      </c>
      <c r="S77" s="32">
        <f t="shared" si="110"/>
        <v>1.1706793498214744E-2</v>
      </c>
      <c r="T77" s="32">
        <f t="shared" si="110"/>
        <v>1.7081944205864421E-2</v>
      </c>
      <c r="U77" s="32">
        <f t="shared" si="110"/>
        <v>1.1496936645409E-2</v>
      </c>
      <c r="V77" s="32">
        <f t="shared" si="110"/>
        <v>7.7379688538714245E-3</v>
      </c>
      <c r="W77" s="32">
        <f t="shared" si="110"/>
        <v>1.1290841702188168E-2</v>
      </c>
      <c r="X77" s="32">
        <f t="shared" si="110"/>
        <v>7.599257447453437E-3</v>
      </c>
      <c r="Y77" s="32">
        <f t="shared" si="110"/>
        <v>5.1146509069810797E-3</v>
      </c>
      <c r="Z77" s="32">
        <f t="shared" si="110"/>
        <v>3.4790575484796887E-2</v>
      </c>
      <c r="AA77" s="32">
        <f t="shared" si="110"/>
        <v>2.3415662607580112E-2</v>
      </c>
      <c r="AB77" s="32">
        <f t="shared" si="110"/>
        <v>1.5759821380121285E-2</v>
      </c>
      <c r="AC77" s="32">
        <f t="shared" si="110"/>
        <v>2.2995911694408434E-2</v>
      </c>
      <c r="AD77" s="32">
        <f t="shared" si="110"/>
        <v>1.5477309647415206E-2</v>
      </c>
      <c r="AE77" s="32">
        <f t="shared" si="110"/>
        <v>1.0416943546544355E-2</v>
      </c>
      <c r="AF77" s="32">
        <f t="shared" si="110"/>
        <v>1.5199862241086408E-2</v>
      </c>
      <c r="AG77" s="32">
        <f t="shared" si="110"/>
        <v>1.0230208640110216E-2</v>
      </c>
      <c r="AH77" s="32">
        <f t="shared" si="110"/>
        <v>6.885402456957096E-3</v>
      </c>
      <c r="AI77" s="32">
        <f t="shared" si="110"/>
        <v>5.1714546864766418E-2</v>
      </c>
      <c r="AJ77" s="32">
        <f t="shared" si="110"/>
        <v>3.4806276251981634E-2</v>
      </c>
      <c r="AK77" s="32">
        <f t="shared" si="110"/>
        <v>2.3426229948360053E-2</v>
      </c>
      <c r="AL77" s="32">
        <f t="shared" si="110"/>
        <v>3.4182336349629881E-2</v>
      </c>
      <c r="AM77" s="32">
        <f t="shared" si="110"/>
        <v>2.3006289604249927E-2</v>
      </c>
      <c r="AN77" s="32">
        <f t="shared" si="110"/>
        <v>1.5484294459595918E-2</v>
      </c>
      <c r="AO77" s="32">
        <f t="shared" si="110"/>
        <v>2.2593877142048243E-2</v>
      </c>
      <c r="AP77" s="32">
        <f t="shared" si="110"/>
        <v>1.5206721843003361E-2</v>
      </c>
      <c r="AQ77" s="32">
        <f t="shared" si="110"/>
        <v>1.0234825468715996E-2</v>
      </c>
      <c r="AR77" s="32">
        <f t="shared" si="110"/>
        <v>1.5921606629346517E-2</v>
      </c>
      <c r="AS77" s="32">
        <f t="shared" si="110"/>
        <v>1.0715975916130077E-2</v>
      </c>
      <c r="AT77" s="32">
        <f t="shared" si="110"/>
        <v>7.2123462479862155E-3</v>
      </c>
      <c r="AU77" s="32">
        <f t="shared" si="110"/>
        <v>1.0523880533150601E-2</v>
      </c>
      <c r="AV77" s="32">
        <f t="shared" si="110"/>
        <v>7.0830571915781989E-3</v>
      </c>
      <c r="AW77" s="32">
        <f t="shared" ref="AW77:CB77" si="111">AW76/$O76</f>
        <v>4.7672243162711027E-3</v>
      </c>
      <c r="AX77" s="32">
        <f t="shared" si="111"/>
        <v>6.9560857804318111E-3</v>
      </c>
      <c r="AY77" s="32">
        <f t="shared" si="111"/>
        <v>4.6817666978562714E-3</v>
      </c>
      <c r="AZ77" s="32">
        <f t="shared" si="111"/>
        <v>3.1510450136794255E-3</v>
      </c>
      <c r="BA77" s="32">
        <f t="shared" si="111"/>
        <v>2.1433851771735873E-2</v>
      </c>
      <c r="BB77" s="32">
        <f t="shared" si="111"/>
        <v>1.4425971242906576E-2</v>
      </c>
      <c r="BC77" s="32">
        <f t="shared" si="111"/>
        <v>9.7093442894661455E-3</v>
      </c>
      <c r="BD77" s="32">
        <f t="shared" si="111"/>
        <v>1.416737020717769E-2</v>
      </c>
      <c r="BE77" s="32">
        <f t="shared" si="111"/>
        <v>9.5352938600547516E-3</v>
      </c>
      <c r="BF77" s="32">
        <f t="shared" si="111"/>
        <v>6.4176927452304199E-3</v>
      </c>
      <c r="BG77" s="32">
        <f t="shared" si="111"/>
        <v>9.3643634716137E-3</v>
      </c>
      <c r="BH77" s="32">
        <f t="shared" si="111"/>
        <v>6.3026487067416835E-3</v>
      </c>
      <c r="BI77" s="32">
        <f t="shared" si="111"/>
        <v>4.2419733963772908E-3</v>
      </c>
      <c r="BJ77" s="32">
        <f t="shared" si="111"/>
        <v>3.1860408070176038E-2</v>
      </c>
      <c r="BK77" s="32">
        <f t="shared" si="111"/>
        <v>2.1443524733790995E-2</v>
      </c>
      <c r="BL77" s="32">
        <f t="shared" si="111"/>
        <v>1.4432481592699371E-2</v>
      </c>
      <c r="BM77" s="32">
        <f t="shared" si="111"/>
        <v>2.1059126511136624E-2</v>
      </c>
      <c r="BN77" s="32">
        <f t="shared" si="111"/>
        <v>1.4173763851954856E-2</v>
      </c>
      <c r="BO77" s="32">
        <f t="shared" si="111"/>
        <v>9.5395970780052641E-3</v>
      </c>
      <c r="BP77" s="32">
        <f t="shared" si="111"/>
        <v>1.391968390471425E-2</v>
      </c>
      <c r="BQ77" s="32">
        <f t="shared" si="111"/>
        <v>9.368589549758494E-3</v>
      </c>
      <c r="BR77" s="32">
        <f t="shared" si="111"/>
        <v>6.3054930523327758E-3</v>
      </c>
      <c r="BS77" s="32">
        <f t="shared" si="111"/>
        <v>9.8090172900539719E-3</v>
      </c>
      <c r="BT77" s="32">
        <f t="shared" si="111"/>
        <v>6.6019212437630802E-3</v>
      </c>
      <c r="BU77" s="32">
        <f t="shared" si="111"/>
        <v>4.4433976228224628E-3</v>
      </c>
      <c r="BV77" s="32">
        <f t="shared" si="111"/>
        <v>6.4835747114783196E-3</v>
      </c>
      <c r="BW77" s="32">
        <f t="shared" si="111"/>
        <v>4.3637449458505621E-3</v>
      </c>
      <c r="BX77" s="32">
        <f t="shared" si="111"/>
        <v>2.9370017004237618E-3</v>
      </c>
      <c r="BY77" s="32">
        <f t="shared" si="111"/>
        <v>4.2855201287029104E-3</v>
      </c>
      <c r="BZ77" s="32">
        <f t="shared" si="111"/>
        <v>2.8843527890348285E-3</v>
      </c>
      <c r="CA77" s="32">
        <f t="shared" si="111"/>
        <v>1.941302516791827E-3</v>
      </c>
      <c r="CB77" s="32">
        <f t="shared" si="111"/>
        <v>1.3205013006281036E-2</v>
      </c>
      <c r="CC77" s="32">
        <f t="shared" ref="CC77:CS77" si="112">CC76/$O76</f>
        <v>8.887583058777019E-3</v>
      </c>
      <c r="CD77" s="32">
        <f t="shared" si="112"/>
        <v>5.9817534893065729E-3</v>
      </c>
      <c r="CE77" s="32">
        <f t="shared" si="112"/>
        <v>8.7282635824362936E-3</v>
      </c>
      <c r="CF77" s="32">
        <f t="shared" si="112"/>
        <v>5.8745241304119207E-3</v>
      </c>
      <c r="CG77" s="32">
        <f t="shared" si="112"/>
        <v>3.9538258019883562E-3</v>
      </c>
      <c r="CH77" s="32">
        <f t="shared" si="112"/>
        <v>5.7692169729970716E-3</v>
      </c>
      <c r="CI77" s="32">
        <f t="shared" si="112"/>
        <v>3.8829492259665828E-3</v>
      </c>
      <c r="CJ77" s="32">
        <f t="shared" si="112"/>
        <v>2.6134039960715718E-3</v>
      </c>
      <c r="CK77" s="32">
        <f t="shared" si="112"/>
        <v>1.962862799615335E-2</v>
      </c>
      <c r="CL77" s="32">
        <f t="shared" si="112"/>
        <v>1.3210972345325993E-2</v>
      </c>
      <c r="CM77" s="32">
        <f t="shared" si="112"/>
        <v>8.8915939689300262E-3</v>
      </c>
      <c r="CN77" s="32">
        <f t="shared" si="112"/>
        <v>1.2974151470394135E-2</v>
      </c>
      <c r="CO77" s="32">
        <f t="shared" si="112"/>
        <v>8.7322025927149462E-3</v>
      </c>
      <c r="CP77" s="32">
        <f t="shared" si="112"/>
        <v>5.8771752660832189E-3</v>
      </c>
      <c r="CQ77" s="32">
        <f t="shared" si="112"/>
        <v>8.5756684781900117E-3</v>
      </c>
      <c r="CR77" s="32">
        <f t="shared" si="112"/>
        <v>5.7718205842127255E-3</v>
      </c>
      <c r="CS77" s="32">
        <f t="shared" si="112"/>
        <v>3.8847015764505153E-3</v>
      </c>
    </row>
    <row r="78" spans="2:97" ht="13.15" thickTop="1" x14ac:dyDescent="0.35">
      <c r="H78" s="34">
        <f t="shared" si="108"/>
        <v>0.484375</v>
      </c>
      <c r="I78" s="34">
        <f t="shared" ref="I78:J78" si="113">I73</f>
        <v>0</v>
      </c>
      <c r="J78" s="34">
        <f t="shared" si="113"/>
        <v>-0.81742738589211617</v>
      </c>
      <c r="K78" s="34">
        <f t="shared" si="104"/>
        <v>-0.39594139004149376</v>
      </c>
      <c r="L78" s="34">
        <f>$CE$6-$CE$7*SUMPRODUCT($B$6:$CD$6,Q77:CS77)</f>
        <v>3.686481171356661</v>
      </c>
    </row>
    <row r="79" spans="2:97" ht="13.5" thickBot="1" x14ac:dyDescent="0.4">
      <c r="B79" s="39" t="s">
        <v>367</v>
      </c>
      <c r="D79" s="39" t="s">
        <v>368</v>
      </c>
      <c r="E79" s="39" t="s">
        <v>369</v>
      </c>
      <c r="F79" s="39" t="s">
        <v>370</v>
      </c>
      <c r="H79" s="39" t="s">
        <v>347</v>
      </c>
      <c r="I79" s="39" t="s">
        <v>371</v>
      </c>
      <c r="J79" s="39" t="s">
        <v>372</v>
      </c>
      <c r="K79" s="39" t="s">
        <v>349</v>
      </c>
      <c r="L79" s="39" t="s">
        <v>373</v>
      </c>
      <c r="M79" s="39" t="s">
        <v>374</v>
      </c>
      <c r="O79" s="45" t="s">
        <v>336</v>
      </c>
    </row>
    <row r="80" spans="2:97" ht="13.9" thickTop="1" thickBot="1" x14ac:dyDescent="0.4">
      <c r="B80" s="32">
        <f>1+B75</f>
        <v>9</v>
      </c>
      <c r="D80" s="32">
        <f>IF(F75,IF(M80&lt;0,D75,H80),E75)</f>
        <v>0.46875</v>
      </c>
      <c r="E80" s="32">
        <f>IF(F75,IF(M80&lt;0,H80,E75),H80)</f>
        <v>0.4765625</v>
      </c>
      <c r="F80" s="32" t="b">
        <f>OR(F75,M80*M75&lt;=0)</f>
        <v>1</v>
      </c>
      <c r="H80" s="32">
        <f>IF(F75,(D75+E75)/2,2*H75)</f>
        <v>0.4765625</v>
      </c>
      <c r="I80" s="32">
        <f>I75</f>
        <v>0</v>
      </c>
      <c r="J80" s="32">
        <f>J75</f>
        <v>-1</v>
      </c>
      <c r="K80" s="32">
        <f>I80+J80*H80</f>
        <v>-0.4765625</v>
      </c>
      <c r="L80" s="32">
        <f>$CE$3-$CE$7*SUMPRODUCT($B$3:$CD$3,Q82:CS82)</f>
        <v>-2.1285711306239818</v>
      </c>
      <c r="M80" s="32">
        <f>SUMPRODUCT(L80:L83,J80:J83)</f>
        <v>-3.3749216058538667</v>
      </c>
      <c r="O80" s="46">
        <f>SUM(Q80:CS80)</f>
        <v>-1.3162471420103312</v>
      </c>
      <c r="P80" s="39" t="s">
        <v>363</v>
      </c>
      <c r="Q80" s="32">
        <f t="shared" ref="Q80:AV80" si="114">SUMPRODUCT(B$3:B$6,$K80:$K83)</f>
        <v>0.93222065797273257</v>
      </c>
      <c r="R80" s="32">
        <f t="shared" si="114"/>
        <v>0.54266541938352097</v>
      </c>
      <c r="S80" s="32">
        <f t="shared" si="114"/>
        <v>0.15311018079430938</v>
      </c>
      <c r="T80" s="32">
        <f t="shared" si="114"/>
        <v>0.52486847954949611</v>
      </c>
      <c r="U80" s="32">
        <f t="shared" si="114"/>
        <v>0.13531324096028452</v>
      </c>
      <c r="V80" s="32">
        <f t="shared" si="114"/>
        <v>-0.25424199762892707</v>
      </c>
      <c r="W80" s="32">
        <f t="shared" si="114"/>
        <v>0.1175163011262596</v>
      </c>
      <c r="X80" s="32">
        <f t="shared" si="114"/>
        <v>-0.27203893746295199</v>
      </c>
      <c r="Y80" s="32">
        <f t="shared" si="114"/>
        <v>-0.66159417605216353</v>
      </c>
      <c r="Z80" s="32">
        <f t="shared" si="114"/>
        <v>1.2247200228639175</v>
      </c>
      <c r="AA80" s="32">
        <f t="shared" si="114"/>
        <v>0.83516478427470575</v>
      </c>
      <c r="AB80" s="32">
        <f t="shared" si="114"/>
        <v>0.44560954568549416</v>
      </c>
      <c r="AC80" s="32">
        <f t="shared" si="114"/>
        <v>0.81736784444068089</v>
      </c>
      <c r="AD80" s="32">
        <f t="shared" si="114"/>
        <v>0.42781260585146924</v>
      </c>
      <c r="AE80" s="32">
        <f t="shared" si="114"/>
        <v>3.8257367262257647E-2</v>
      </c>
      <c r="AF80" s="32">
        <f t="shared" si="114"/>
        <v>0.41001566601744432</v>
      </c>
      <c r="AG80" s="32">
        <f t="shared" si="114"/>
        <v>2.046042742823273E-2</v>
      </c>
      <c r="AH80" s="32">
        <f t="shared" si="114"/>
        <v>-0.36909481116097886</v>
      </c>
      <c r="AI80" s="32">
        <f t="shared" si="114"/>
        <v>1.6147191760521635</v>
      </c>
      <c r="AJ80" s="32">
        <f t="shared" si="114"/>
        <v>1.2251639374629519</v>
      </c>
      <c r="AK80" s="32">
        <f t="shared" si="114"/>
        <v>0.83560869887374034</v>
      </c>
      <c r="AL80" s="32">
        <f t="shared" si="114"/>
        <v>1.207366997628927</v>
      </c>
      <c r="AM80" s="32">
        <f t="shared" si="114"/>
        <v>0.81781175903971548</v>
      </c>
      <c r="AN80" s="32">
        <f t="shared" si="114"/>
        <v>0.42825652045050389</v>
      </c>
      <c r="AO80" s="32">
        <f t="shared" si="114"/>
        <v>0.80001481920569062</v>
      </c>
      <c r="AP80" s="32">
        <f t="shared" si="114"/>
        <v>0.41045958061647897</v>
      </c>
      <c r="AQ80" s="32">
        <f t="shared" si="114"/>
        <v>2.0904342027267375E-2</v>
      </c>
      <c r="AR80" s="32">
        <f t="shared" si="114"/>
        <v>0.45565815797273262</v>
      </c>
      <c r="AS80" s="32">
        <f t="shared" si="114"/>
        <v>6.610291938352103E-2</v>
      </c>
      <c r="AT80" s="32">
        <f t="shared" si="114"/>
        <v>-0.32345231920569056</v>
      </c>
      <c r="AU80" s="32">
        <f t="shared" si="114"/>
        <v>4.8305979549496114E-2</v>
      </c>
      <c r="AV80" s="32">
        <f t="shared" si="114"/>
        <v>-0.34124925903971548</v>
      </c>
      <c r="AW80" s="32">
        <f t="shared" ref="AW80:CB80" si="115">SUMPRODUCT(AH$3:AH$6,$K80:$K83)</f>
        <v>-0.73080449762892707</v>
      </c>
      <c r="AX80" s="32">
        <f t="shared" si="115"/>
        <v>-0.35904619887374034</v>
      </c>
      <c r="AY80" s="32">
        <f t="shared" si="115"/>
        <v>-0.74860143746295194</v>
      </c>
      <c r="AZ80" s="32">
        <f t="shared" si="115"/>
        <v>-1.1381566760521635</v>
      </c>
      <c r="BA80" s="32">
        <f t="shared" si="115"/>
        <v>0.74815752286391735</v>
      </c>
      <c r="BB80" s="32">
        <f t="shared" si="115"/>
        <v>0.35860228427470575</v>
      </c>
      <c r="BC80" s="32">
        <f t="shared" si="115"/>
        <v>-3.0952954314505843E-2</v>
      </c>
      <c r="BD80" s="32">
        <f t="shared" si="115"/>
        <v>0.34080534444068084</v>
      </c>
      <c r="BE80" s="32">
        <f t="shared" si="115"/>
        <v>-4.874989414853078E-2</v>
      </c>
      <c r="BF80" s="32">
        <f t="shared" si="115"/>
        <v>-0.43830513273774235</v>
      </c>
      <c r="BG80" s="32">
        <f t="shared" si="115"/>
        <v>-6.6546833982555675E-2</v>
      </c>
      <c r="BH80" s="32">
        <f t="shared" si="115"/>
        <v>-0.45610207257176727</v>
      </c>
      <c r="BI80" s="32">
        <f t="shared" si="115"/>
        <v>-0.84565731116097886</v>
      </c>
      <c r="BJ80" s="32">
        <f t="shared" si="115"/>
        <v>1.1381566760521635</v>
      </c>
      <c r="BK80" s="32">
        <f t="shared" si="115"/>
        <v>0.74860143746295194</v>
      </c>
      <c r="BL80" s="32">
        <f t="shared" si="115"/>
        <v>0.35904619887374034</v>
      </c>
      <c r="BM80" s="32">
        <f t="shared" si="115"/>
        <v>0.73080449762892707</v>
      </c>
      <c r="BN80" s="32">
        <f t="shared" si="115"/>
        <v>0.34124925903971548</v>
      </c>
      <c r="BO80" s="32">
        <f t="shared" si="115"/>
        <v>-4.8305979549496114E-2</v>
      </c>
      <c r="BP80" s="32">
        <f t="shared" si="115"/>
        <v>0.32345231920569056</v>
      </c>
      <c r="BQ80" s="32">
        <f t="shared" si="115"/>
        <v>-6.610291938352103E-2</v>
      </c>
      <c r="BR80" s="32">
        <f t="shared" si="115"/>
        <v>-0.45565815797273262</v>
      </c>
      <c r="BS80" s="32">
        <f t="shared" si="115"/>
        <v>-2.0904342027267375E-2</v>
      </c>
      <c r="BT80" s="32">
        <f t="shared" si="115"/>
        <v>-0.41045958061647897</v>
      </c>
      <c r="BU80" s="32">
        <f t="shared" si="115"/>
        <v>-0.80001481920569062</v>
      </c>
      <c r="BV80" s="32">
        <f t="shared" si="115"/>
        <v>-0.42825652045050389</v>
      </c>
      <c r="BW80" s="32">
        <f t="shared" si="115"/>
        <v>-0.81781175903971548</v>
      </c>
      <c r="BX80" s="32">
        <f t="shared" si="115"/>
        <v>-1.207366997628927</v>
      </c>
      <c r="BY80" s="32">
        <f t="shared" si="115"/>
        <v>-0.83560869887374034</v>
      </c>
      <c r="BZ80" s="32">
        <f t="shared" si="115"/>
        <v>-1.2251639374629519</v>
      </c>
      <c r="CA80" s="32">
        <f t="shared" si="115"/>
        <v>-1.6147191760521635</v>
      </c>
      <c r="CB80" s="32">
        <f t="shared" si="115"/>
        <v>0.27159502286391729</v>
      </c>
      <c r="CC80" s="32">
        <f t="shared" ref="CC80:CS80" si="116">SUMPRODUCT(BN$3:BN$6,$K80:$K83)</f>
        <v>-0.1179602157252943</v>
      </c>
      <c r="CD80" s="32">
        <f t="shared" si="116"/>
        <v>-0.50751545431450595</v>
      </c>
      <c r="CE80" s="32">
        <f t="shared" si="116"/>
        <v>-0.13575715555931922</v>
      </c>
      <c r="CF80" s="32">
        <f t="shared" si="116"/>
        <v>-0.52531239414853081</v>
      </c>
      <c r="CG80" s="32">
        <f t="shared" si="116"/>
        <v>-0.91486763273774241</v>
      </c>
      <c r="CH80" s="32">
        <f t="shared" si="116"/>
        <v>-0.54310933398255568</v>
      </c>
      <c r="CI80" s="32">
        <f t="shared" si="116"/>
        <v>-0.93266457257176727</v>
      </c>
      <c r="CJ80" s="32">
        <f t="shared" si="116"/>
        <v>-1.3222198111609789</v>
      </c>
      <c r="CK80" s="32">
        <f t="shared" si="116"/>
        <v>0.66159417605216353</v>
      </c>
      <c r="CL80" s="32">
        <f t="shared" si="116"/>
        <v>0.27203893746295199</v>
      </c>
      <c r="CM80" s="32">
        <f t="shared" si="116"/>
        <v>-0.1175163011262596</v>
      </c>
      <c r="CN80" s="32">
        <f t="shared" si="116"/>
        <v>0.25424199762892707</v>
      </c>
      <c r="CO80" s="32">
        <f t="shared" si="116"/>
        <v>-0.13531324096028452</v>
      </c>
      <c r="CP80" s="32">
        <f t="shared" si="116"/>
        <v>-0.52486847954949611</v>
      </c>
      <c r="CQ80" s="32">
        <f t="shared" si="116"/>
        <v>-0.15311018079430938</v>
      </c>
      <c r="CR80" s="32">
        <f t="shared" si="116"/>
        <v>-0.54266541938352097</v>
      </c>
      <c r="CS80" s="32">
        <f t="shared" si="116"/>
        <v>-0.93222065797273257</v>
      </c>
    </row>
    <row r="81" spans="1:111" ht="13.9" thickTop="1" thickBot="1" x14ac:dyDescent="0.4">
      <c r="H81" s="33">
        <f>H80</f>
        <v>0.4765625</v>
      </c>
      <c r="I81" s="33">
        <f t="shared" ref="I81:J81" si="117">I76</f>
        <v>0</v>
      </c>
      <c r="J81" s="33">
        <f t="shared" si="117"/>
        <v>0.71606401896858329</v>
      </c>
      <c r="K81" s="33">
        <f t="shared" ref="K81:K83" si="118">I81+J81*H81</f>
        <v>0.34124925903971548</v>
      </c>
      <c r="L81" s="33">
        <f>$CE$4-$CE$7*SUMPRODUCT($B$4:$CD$4,Q82:CS82)</f>
        <v>-6.7909264762164696</v>
      </c>
      <c r="M81" s="39" t="s">
        <v>375</v>
      </c>
      <c r="O81" s="47">
        <f t="shared" ref="O81:O82" si="119">SUM(Q81:CS81)</f>
        <v>99.122430240004206</v>
      </c>
      <c r="P81" s="39" t="s">
        <v>365</v>
      </c>
      <c r="Q81" s="33">
        <f>EXP(Q80)</f>
        <v>2.5401437094986936</v>
      </c>
      <c r="R81" s="33">
        <f>EXP(R80)</f>
        <v>1.7205868412084908</v>
      </c>
      <c r="S81" s="33">
        <f t="shared" ref="S81:CD81" si="120">EXP(S80)</f>
        <v>1.1654533824482165</v>
      </c>
      <c r="T81" s="33">
        <f t="shared" si="120"/>
        <v>1.6902365330896183</v>
      </c>
      <c r="U81" s="33">
        <f t="shared" si="120"/>
        <v>1.1448953563095059</v>
      </c>
      <c r="V81" s="33">
        <f t="shared" si="120"/>
        <v>0.77550410918113277</v>
      </c>
      <c r="W81" s="33">
        <f t="shared" si="120"/>
        <v>1.1246999636704142</v>
      </c>
      <c r="X81" s="33">
        <f t="shared" si="120"/>
        <v>0.76182459699529759</v>
      </c>
      <c r="Y81" s="33">
        <f t="shared" si="120"/>
        <v>0.51602803888515381</v>
      </c>
      <c r="Z81" s="33">
        <f t="shared" si="120"/>
        <v>3.4032131275292774</v>
      </c>
      <c r="AA81" s="33">
        <f t="shared" si="120"/>
        <v>2.3051938766923059</v>
      </c>
      <c r="AB81" s="33">
        <f t="shared" si="120"/>
        <v>1.5614416758546037</v>
      </c>
      <c r="AC81" s="33">
        <f t="shared" si="120"/>
        <v>2.2645313871534403</v>
      </c>
      <c r="AD81" s="33">
        <f t="shared" si="120"/>
        <v>1.5338986104092405</v>
      </c>
      <c r="AE81" s="33">
        <f t="shared" si="120"/>
        <v>1.0389986026967684</v>
      </c>
      <c r="AF81" s="33">
        <f t="shared" si="120"/>
        <v>1.5068413911314662</v>
      </c>
      <c r="AG81" s="33">
        <f t="shared" si="120"/>
        <v>1.0206711768606063</v>
      </c>
      <c r="AH81" s="33">
        <f t="shared" si="120"/>
        <v>0.69135985871198069</v>
      </c>
      <c r="AI81" s="33">
        <f t="shared" si="120"/>
        <v>5.0264761703691185</v>
      </c>
      <c r="AJ81" s="33">
        <f t="shared" si="120"/>
        <v>3.4047241988887174</v>
      </c>
      <c r="AK81" s="33">
        <f t="shared" si="120"/>
        <v>2.3062174130723374</v>
      </c>
      <c r="AL81" s="33">
        <f t="shared" si="120"/>
        <v>3.3446665336659169</v>
      </c>
      <c r="AM81" s="33">
        <f t="shared" si="120"/>
        <v>2.265536868853661</v>
      </c>
      <c r="AN81" s="33">
        <f t="shared" si="120"/>
        <v>1.5345796815533677</v>
      </c>
      <c r="AO81" s="33">
        <f t="shared" si="120"/>
        <v>2.2255739094856355</v>
      </c>
      <c r="AP81" s="33">
        <f t="shared" si="120"/>
        <v>1.507510448514602</v>
      </c>
      <c r="AQ81" s="33">
        <f t="shared" si="120"/>
        <v>1.0211243682785296</v>
      </c>
      <c r="AR81" s="33">
        <f t="shared" si="120"/>
        <v>1.5772110955643726</v>
      </c>
      <c r="AS81" s="33">
        <f t="shared" si="120"/>
        <v>1.0683366640589209</v>
      </c>
      <c r="AT81" s="33">
        <f t="shared" si="120"/>
        <v>0.72364646113787157</v>
      </c>
      <c r="AU81" s="33">
        <f t="shared" si="120"/>
        <v>1.0494917292074473</v>
      </c>
      <c r="AV81" s="33">
        <f t="shared" si="120"/>
        <v>0.71088169243300336</v>
      </c>
      <c r="AW81" s="33">
        <f t="shared" si="120"/>
        <v>0.4815214513582135</v>
      </c>
      <c r="AX81" s="33">
        <f t="shared" si="120"/>
        <v>0.69834208798836328</v>
      </c>
      <c r="AY81" s="33">
        <f t="shared" si="120"/>
        <v>0.47302764908996892</v>
      </c>
      <c r="AZ81" s="33">
        <f t="shared" si="120"/>
        <v>0.32040909555964109</v>
      </c>
      <c r="BA81" s="33">
        <f t="shared" si="120"/>
        <v>2.1131030835923914</v>
      </c>
      <c r="BB81" s="33">
        <f t="shared" si="120"/>
        <v>1.4313274269288048</v>
      </c>
      <c r="BC81" s="33">
        <f t="shared" si="120"/>
        <v>0.9695211837918164</v>
      </c>
      <c r="BD81" s="33">
        <f t="shared" si="120"/>
        <v>1.4060795130276555</v>
      </c>
      <c r="BE81" s="33">
        <f t="shared" si="120"/>
        <v>0.95241930555404708</v>
      </c>
      <c r="BF81" s="33">
        <f t="shared" si="120"/>
        <v>0.64512890287322744</v>
      </c>
      <c r="BG81" s="33">
        <f t="shared" si="120"/>
        <v>0.93561909606178728</v>
      </c>
      <c r="BH81" s="33">
        <f t="shared" si="120"/>
        <v>0.63374914539185534</v>
      </c>
      <c r="BI81" s="33">
        <f t="shared" si="120"/>
        <v>0.42927509814141629</v>
      </c>
      <c r="BJ81" s="33">
        <f t="shared" si="120"/>
        <v>3.1210100270510566</v>
      </c>
      <c r="BK81" s="33">
        <f t="shared" si="120"/>
        <v>2.1140413291355027</v>
      </c>
      <c r="BL81" s="33">
        <f t="shared" si="120"/>
        <v>1.4319629551193016</v>
      </c>
      <c r="BM81" s="33">
        <f t="shared" si="120"/>
        <v>2.0767506767960788</v>
      </c>
      <c r="BN81" s="33">
        <f t="shared" si="120"/>
        <v>1.4067038308125293</v>
      </c>
      <c r="BO81" s="33">
        <f t="shared" si="120"/>
        <v>0.95284219224402811</v>
      </c>
      <c r="BP81" s="33">
        <f t="shared" si="120"/>
        <v>1.3818902650716847</v>
      </c>
      <c r="BQ81" s="33">
        <f t="shared" si="120"/>
        <v>0.9360345232379369</v>
      </c>
      <c r="BR81" s="33">
        <f t="shared" si="120"/>
        <v>0.6340305383422189</v>
      </c>
      <c r="BS81" s="33">
        <f t="shared" si="120"/>
        <v>0.9793126391507605</v>
      </c>
      <c r="BT81" s="33">
        <f t="shared" si="120"/>
        <v>0.66334531942072561</v>
      </c>
      <c r="BU81" s="33">
        <f t="shared" si="120"/>
        <v>0.44932230546821766</v>
      </c>
      <c r="BV81" s="33">
        <f t="shared" si="120"/>
        <v>0.65164423328461962</v>
      </c>
      <c r="BW81" s="33">
        <f t="shared" si="120"/>
        <v>0.44139648034330603</v>
      </c>
      <c r="BX81" s="33">
        <f t="shared" si="120"/>
        <v>0.29898346813783894</v>
      </c>
      <c r="BY81" s="33">
        <f t="shared" si="120"/>
        <v>0.43361046288684568</v>
      </c>
      <c r="BZ81" s="33">
        <f t="shared" si="120"/>
        <v>0.29370954637864483</v>
      </c>
      <c r="CA81" s="33">
        <f t="shared" si="120"/>
        <v>0.19894653154728179</v>
      </c>
      <c r="CB81" s="33">
        <f t="shared" si="120"/>
        <v>1.3120555412083166</v>
      </c>
      <c r="CC81" s="33">
        <f t="shared" si="120"/>
        <v>0.88873140944582274</v>
      </c>
      <c r="CD81" s="33">
        <f t="shared" si="120"/>
        <v>0.60198939246745964</v>
      </c>
      <c r="CE81" s="33">
        <f t="shared" ref="CE81:CS81" si="121">EXP(CE80)</f>
        <v>0.87305462320895055</v>
      </c>
      <c r="CF81" s="33">
        <f t="shared" si="121"/>
        <v>0.59137059479442411</v>
      </c>
      <c r="CG81" s="33">
        <f t="shared" si="121"/>
        <v>0.40056964488900226</v>
      </c>
      <c r="CH81" s="33">
        <f t="shared" si="121"/>
        <v>0.58093910750497968</v>
      </c>
      <c r="CI81" s="33">
        <f t="shared" si="121"/>
        <v>0.39350379278884928</v>
      </c>
      <c r="CJ81" s="33">
        <f t="shared" si="121"/>
        <v>0.26654296971715291</v>
      </c>
      <c r="CK81" s="33">
        <f t="shared" si="121"/>
        <v>1.9378791938524063</v>
      </c>
      <c r="CL81" s="33">
        <f t="shared" si="121"/>
        <v>1.3126381111138796</v>
      </c>
      <c r="CM81" s="33">
        <f t="shared" si="121"/>
        <v>0.88912601787283707</v>
      </c>
      <c r="CN81" s="33">
        <f t="shared" si="121"/>
        <v>1.289483818539551</v>
      </c>
      <c r="CO81" s="33">
        <f t="shared" si="121"/>
        <v>0.87344227093682469</v>
      </c>
      <c r="CP81" s="33">
        <f t="shared" si="121"/>
        <v>0.59163317111131153</v>
      </c>
      <c r="CQ81" s="33">
        <f t="shared" si="121"/>
        <v>0.85803517760559767</v>
      </c>
      <c r="CR81" s="33">
        <f t="shared" si="121"/>
        <v>0.5811970521044022</v>
      </c>
      <c r="CS81" s="33">
        <f t="shared" si="121"/>
        <v>0.39367851364494394</v>
      </c>
    </row>
    <row r="82" spans="1:111" ht="13.9" thickTop="1" thickBot="1" x14ac:dyDescent="0.4">
      <c r="H82" s="32">
        <f t="shared" ref="H82:H83" si="122">H81</f>
        <v>0.4765625</v>
      </c>
      <c r="I82" s="32">
        <f t="shared" ref="I82:J82" si="123">I77</f>
        <v>0</v>
      </c>
      <c r="J82" s="32">
        <f t="shared" si="123"/>
        <v>-0.85477178423236511</v>
      </c>
      <c r="K82" s="32">
        <f t="shared" si="118"/>
        <v>-0.40735217842323651</v>
      </c>
      <c r="L82" s="32">
        <f>$CE$5-$CE$7*SUMPRODUCT($B$5:$CD$5,Q82:CS82)</f>
        <v>0.16798987542864552</v>
      </c>
      <c r="M82" s="32">
        <f>SUMPRODUCT($B$7:$CD$7, LN(Q82:CS82))</f>
        <v>-3263.4340961304647</v>
      </c>
      <c r="O82" s="48">
        <f t="shared" si="119"/>
        <v>1</v>
      </c>
      <c r="P82" s="39" t="s">
        <v>366</v>
      </c>
      <c r="Q82" s="32">
        <f t="shared" ref="Q82:AV82" si="124">Q81/$O81</f>
        <v>2.5626325982406481E-2</v>
      </c>
      <c r="R82" s="32">
        <f t="shared" si="124"/>
        <v>1.7358198714886731E-2</v>
      </c>
      <c r="S82" s="32">
        <f t="shared" si="124"/>
        <v>1.1757715984427694E-2</v>
      </c>
      <c r="T82" s="32">
        <f t="shared" si="124"/>
        <v>1.705200860185797E-2</v>
      </c>
      <c r="U82" s="32">
        <f t="shared" si="124"/>
        <v>1.1550315640338735E-2</v>
      </c>
      <c r="V82" s="32">
        <f t="shared" si="124"/>
        <v>7.8236995128490288E-3</v>
      </c>
      <c r="W82" s="32">
        <f t="shared" si="124"/>
        <v>1.1346573736612277E-2</v>
      </c>
      <c r="X82" s="32">
        <f t="shared" si="124"/>
        <v>7.6856932901130338E-3</v>
      </c>
      <c r="Y82" s="32">
        <f t="shared" si="124"/>
        <v>5.205966375478285E-3</v>
      </c>
      <c r="Z82" s="32">
        <f t="shared" si="124"/>
        <v>3.4333431084055441E-2</v>
      </c>
      <c r="AA82" s="32">
        <f t="shared" si="124"/>
        <v>2.3256026623951428E-2</v>
      </c>
      <c r="AB82" s="32">
        <f t="shared" si="124"/>
        <v>1.5752657315543008E-2</v>
      </c>
      <c r="AC82" s="32">
        <f t="shared" si="124"/>
        <v>2.2845801718847609E-2</v>
      </c>
      <c r="AD82" s="32">
        <f t="shared" si="124"/>
        <v>1.5474788165455854E-2</v>
      </c>
      <c r="AE82" s="32">
        <f t="shared" si="124"/>
        <v>1.0481972649187987E-2</v>
      </c>
      <c r="AF82" s="32">
        <f t="shared" si="124"/>
        <v>1.5201820490911748E-2</v>
      </c>
      <c r="AG82" s="32">
        <f t="shared" si="124"/>
        <v>1.0297075791919798E-2</v>
      </c>
      <c r="AH82" s="32">
        <f t="shared" si="124"/>
        <v>6.9748073875710833E-3</v>
      </c>
      <c r="AI82" s="32">
        <f t="shared" si="124"/>
        <v>5.0709775357591205E-2</v>
      </c>
      <c r="AJ82" s="32">
        <f t="shared" si="124"/>
        <v>3.4348675578725126E-2</v>
      </c>
      <c r="AK82" s="32">
        <f t="shared" si="124"/>
        <v>2.3266352605442731E-2</v>
      </c>
      <c r="AL82" s="32">
        <f t="shared" si="124"/>
        <v>3.3742781785792653E-2</v>
      </c>
      <c r="AM82" s="32">
        <f t="shared" si="124"/>
        <v>2.2855945555089175E-2</v>
      </c>
      <c r="AN82" s="32">
        <f t="shared" si="124"/>
        <v>1.5481659174797312E-2</v>
      </c>
      <c r="AO82" s="32">
        <f t="shared" si="124"/>
        <v>2.2452777883843995E-2</v>
      </c>
      <c r="AP82" s="32">
        <f t="shared" si="124"/>
        <v>1.5208570299017904E-2</v>
      </c>
      <c r="AQ82" s="32">
        <f t="shared" si="124"/>
        <v>1.03016478289131E-2</v>
      </c>
      <c r="AR82" s="32">
        <f t="shared" si="124"/>
        <v>1.5911747641230004E-2</v>
      </c>
      <c r="AS82" s="32">
        <f t="shared" si="124"/>
        <v>1.07779506764732E-2</v>
      </c>
      <c r="AT82" s="32">
        <f t="shared" si="124"/>
        <v>7.300531871400986E-3</v>
      </c>
      <c r="AU82" s="32">
        <f t="shared" si="124"/>
        <v>1.0587832911948616E-2</v>
      </c>
      <c r="AV82" s="32">
        <f t="shared" si="124"/>
        <v>7.1717540693035089E-3</v>
      </c>
      <c r="AW82" s="32">
        <f t="shared" ref="AW82:CB82" si="125">AW81/$O81</f>
        <v>4.8578454966480356E-3</v>
      </c>
      <c r="AX82" s="32">
        <f t="shared" si="125"/>
        <v>7.0452478444835761E-3</v>
      </c>
      <c r="AY82" s="32">
        <f t="shared" si="125"/>
        <v>4.7721554843301517E-3</v>
      </c>
      <c r="AZ82" s="32">
        <f t="shared" si="125"/>
        <v>3.2324580297702302E-3</v>
      </c>
      <c r="BA82" s="32">
        <f t="shared" si="125"/>
        <v>2.131811214147953E-2</v>
      </c>
      <c r="BB82" s="32">
        <f t="shared" si="125"/>
        <v>1.443999530139793E-2</v>
      </c>
      <c r="BC82" s="32">
        <f t="shared" si="125"/>
        <v>9.7810473516874424E-3</v>
      </c>
      <c r="BD82" s="32">
        <f t="shared" si="125"/>
        <v>1.4185280865522853E-2</v>
      </c>
      <c r="BE82" s="32">
        <f t="shared" si="125"/>
        <v>9.6085144729398091E-3</v>
      </c>
      <c r="BF82" s="32">
        <f t="shared" si="125"/>
        <v>6.5084048213021302E-3</v>
      </c>
      <c r="BG82" s="32">
        <f t="shared" si="125"/>
        <v>9.4390249895647399E-3</v>
      </c>
      <c r="BH82" s="32">
        <f t="shared" si="125"/>
        <v>6.3935997519165393E-3</v>
      </c>
      <c r="BI82" s="32">
        <f t="shared" si="125"/>
        <v>4.3307563898707544E-3</v>
      </c>
      <c r="BJ82" s="32">
        <f t="shared" si="125"/>
        <v>3.1486415531723592E-2</v>
      </c>
      <c r="BK82" s="32">
        <f t="shared" si="125"/>
        <v>2.1327577663469252E-2</v>
      </c>
      <c r="BL82" s="32">
        <f t="shared" si="125"/>
        <v>1.4446406849106738E-2</v>
      </c>
      <c r="BM82" s="32">
        <f t="shared" si="125"/>
        <v>2.0951369652334614E-2</v>
      </c>
      <c r="BN82" s="32">
        <f t="shared" si="125"/>
        <v>1.4191579316674243E-2</v>
      </c>
      <c r="BO82" s="32">
        <f t="shared" si="125"/>
        <v>9.6127807796572411E-3</v>
      </c>
      <c r="BP82" s="32">
        <f t="shared" si="125"/>
        <v>1.3941246816948765E-2</v>
      </c>
      <c r="BQ82" s="32">
        <f t="shared" si="125"/>
        <v>9.4432160407238331E-3</v>
      </c>
      <c r="BR82" s="32">
        <f t="shared" si="125"/>
        <v>6.3964385942419568E-3</v>
      </c>
      <c r="BS82" s="32">
        <f t="shared" si="125"/>
        <v>9.8798287812310488E-3</v>
      </c>
      <c r="BT82" s="32">
        <f t="shared" si="125"/>
        <v>6.6921817575958725E-3</v>
      </c>
      <c r="BU82" s="32">
        <f t="shared" si="125"/>
        <v>4.5330033210472928E-3</v>
      </c>
      <c r="BV82" s="32">
        <f t="shared" si="125"/>
        <v>6.5741349531765877E-3</v>
      </c>
      <c r="BW82" s="32">
        <f t="shared" si="125"/>
        <v>4.4530433654073748E-3</v>
      </c>
      <c r="BX82" s="32">
        <f t="shared" si="125"/>
        <v>3.0163048607052215E-3</v>
      </c>
      <c r="BY82" s="32">
        <f t="shared" si="125"/>
        <v>4.3744938641733129E-3</v>
      </c>
      <c r="BZ82" s="32">
        <f t="shared" si="125"/>
        <v>2.963098722130689E-3</v>
      </c>
      <c r="CA82" s="32">
        <f t="shared" si="125"/>
        <v>2.007078832364929E-3</v>
      </c>
      <c r="CB82" s="32">
        <f t="shared" si="125"/>
        <v>1.3236716836254407E-2</v>
      </c>
      <c r="CC82" s="32">
        <f t="shared" ref="CC82:CS82" si="126">CC81/$O81</f>
        <v>8.9659969725716538E-3</v>
      </c>
      <c r="CD82" s="32">
        <f t="shared" si="126"/>
        <v>6.0731904071547518E-3</v>
      </c>
      <c r="CE82" s="32">
        <f t="shared" si="126"/>
        <v>8.8078411828183753E-3</v>
      </c>
      <c r="CF82" s="32">
        <f t="shared" si="126"/>
        <v>5.966062306609554E-3</v>
      </c>
      <c r="CG82" s="32">
        <f t="shared" si="126"/>
        <v>4.0411604509605625E-3</v>
      </c>
      <c r="CH82" s="32">
        <f t="shared" si="126"/>
        <v>5.8608238932233332E-3</v>
      </c>
      <c r="CI82" s="32">
        <f t="shared" si="126"/>
        <v>3.9698763623537301E-3</v>
      </c>
      <c r="CJ82" s="32">
        <f t="shared" si="126"/>
        <v>2.6890277919112246E-3</v>
      </c>
      <c r="CK82" s="32">
        <f t="shared" si="126"/>
        <v>1.955035998572914E-2</v>
      </c>
      <c r="CL82" s="32">
        <f t="shared" si="126"/>
        <v>1.324259411250916E-2</v>
      </c>
      <c r="CM82" s="32">
        <f t="shared" si="126"/>
        <v>8.969977993073865E-3</v>
      </c>
      <c r="CN82" s="32">
        <f t="shared" si="126"/>
        <v>1.3009001246411493E-2</v>
      </c>
      <c r="CO82" s="32">
        <f t="shared" si="126"/>
        <v>8.8117519800711818E-3</v>
      </c>
      <c r="CP82" s="32">
        <f t="shared" si="126"/>
        <v>5.9687113166898322E-3</v>
      </c>
      <c r="CQ82" s="32">
        <f t="shared" si="126"/>
        <v>8.6563169963452796E-3</v>
      </c>
      <c r="CR82" s="32">
        <f t="shared" si="126"/>
        <v>5.8634261760648447E-3</v>
      </c>
      <c r="CS82" s="32">
        <f t="shared" si="126"/>
        <v>3.971639039637485E-3</v>
      </c>
    </row>
    <row r="83" spans="1:111" ht="13.15" thickTop="1" x14ac:dyDescent="0.35">
      <c r="H83" s="34">
        <f t="shared" si="122"/>
        <v>0.4765625</v>
      </c>
      <c r="I83" s="34">
        <f t="shared" ref="I83:J83" si="127">I78</f>
        <v>0</v>
      </c>
      <c r="J83" s="34">
        <f t="shared" si="127"/>
        <v>-0.81742738589211617</v>
      </c>
      <c r="K83" s="34">
        <f t="shared" si="118"/>
        <v>-0.38955523858921159</v>
      </c>
      <c r="L83" s="34">
        <f>$CE$6-$CE$7*SUMPRODUCT($B$6:$CD$6,Q82:CS82)</f>
        <v>0.60820280116064396</v>
      </c>
    </row>
    <row r="84" spans="1:111" ht="13.5" thickBot="1" x14ac:dyDescent="0.4">
      <c r="B84" s="39" t="s">
        <v>367</v>
      </c>
      <c r="D84" s="39" t="s">
        <v>368</v>
      </c>
      <c r="E84" s="39" t="s">
        <v>369</v>
      </c>
      <c r="F84" s="39" t="s">
        <v>370</v>
      </c>
      <c r="H84" s="39" t="s">
        <v>347</v>
      </c>
      <c r="I84" s="39" t="s">
        <v>371</v>
      </c>
      <c r="J84" s="39" t="s">
        <v>372</v>
      </c>
      <c r="K84" s="39" t="s">
        <v>349</v>
      </c>
      <c r="L84" s="39" t="s">
        <v>373</v>
      </c>
      <c r="M84" s="39" t="s">
        <v>374</v>
      </c>
      <c r="O84" s="45" t="s">
        <v>336</v>
      </c>
    </row>
    <row r="85" spans="1:111" ht="13.9" thickTop="1" thickBot="1" x14ac:dyDescent="0.4">
      <c r="B85" s="32">
        <f>1+B80</f>
        <v>10</v>
      </c>
      <c r="D85" s="32">
        <f>IF(F80,IF(M85&lt;0,D80,H85),E80)</f>
        <v>0.47265625</v>
      </c>
      <c r="E85" s="32">
        <f>IF(F80,IF(M85&lt;0,H85,E80),H85)</f>
        <v>0.4765625</v>
      </c>
      <c r="F85" s="32" t="b">
        <f>OR(F80,M85*M80&lt;=0)</f>
        <v>1</v>
      </c>
      <c r="H85" s="32">
        <f>IF(F80,(D80+E80)/2,2*H80)</f>
        <v>0.47265625</v>
      </c>
      <c r="I85" s="32">
        <f>I80</f>
        <v>0</v>
      </c>
      <c r="J85" s="32">
        <f>J80</f>
        <v>-1</v>
      </c>
      <c r="K85" s="32">
        <f>I85+J85*H85</f>
        <v>-0.47265625</v>
      </c>
      <c r="L85" s="32">
        <f>$CE$3-$CE$7*SUMPRODUCT($B$3:$CD$3,Q87:CS87)</f>
        <v>-3.9484154427117062</v>
      </c>
      <c r="M85" s="32">
        <f>SUMPRODUCT(L85:L88,J85:J88)</f>
        <v>2.1100807345808414</v>
      </c>
      <c r="O85" s="46">
        <f>SUM(Q85:CS85)</f>
        <v>-1.3054582310102476</v>
      </c>
      <c r="P85" s="39" t="s">
        <v>363</v>
      </c>
      <c r="Q85" s="32">
        <f t="shared" ref="Q85:AV85" si="128">SUMPRODUCT(B$3:B$6,$K85:$K88)</f>
        <v>0.92457950503852993</v>
      </c>
      <c r="R85" s="32">
        <f t="shared" si="128"/>
        <v>0.53821734217545936</v>
      </c>
      <c r="S85" s="32">
        <f t="shared" si="128"/>
        <v>0.15185517931238884</v>
      </c>
      <c r="T85" s="32">
        <f t="shared" si="128"/>
        <v>0.520566278897451</v>
      </c>
      <c r="U85" s="32">
        <f t="shared" si="128"/>
        <v>0.13420411603438054</v>
      </c>
      <c r="V85" s="32">
        <f t="shared" si="128"/>
        <v>-0.25215804682868997</v>
      </c>
      <c r="W85" s="32">
        <f t="shared" si="128"/>
        <v>0.11655305275637223</v>
      </c>
      <c r="X85" s="32">
        <f t="shared" si="128"/>
        <v>-0.26980911010669828</v>
      </c>
      <c r="Y85" s="32">
        <f t="shared" si="128"/>
        <v>-0.65617127296976885</v>
      </c>
      <c r="Z85" s="32">
        <f t="shared" si="128"/>
        <v>1.214681334151918</v>
      </c>
      <c r="AA85" s="32">
        <f t="shared" si="128"/>
        <v>0.82831917128884747</v>
      </c>
      <c r="AB85" s="32">
        <f t="shared" si="128"/>
        <v>0.44195700842577695</v>
      </c>
      <c r="AC85" s="32">
        <f t="shared" si="128"/>
        <v>0.81066810801083911</v>
      </c>
      <c r="AD85" s="32">
        <f t="shared" si="128"/>
        <v>0.42430594514776865</v>
      </c>
      <c r="AE85" s="32">
        <f t="shared" si="128"/>
        <v>3.7943782284698135E-2</v>
      </c>
      <c r="AF85" s="32">
        <f t="shared" si="128"/>
        <v>0.40665488186976034</v>
      </c>
      <c r="AG85" s="32">
        <f t="shared" si="128"/>
        <v>2.029271900668983E-2</v>
      </c>
      <c r="AH85" s="32">
        <f t="shared" si="128"/>
        <v>-0.36606944385638068</v>
      </c>
      <c r="AI85" s="32">
        <f t="shared" si="128"/>
        <v>1.6014837729697688</v>
      </c>
      <c r="AJ85" s="32">
        <f t="shared" si="128"/>
        <v>1.2151216101066984</v>
      </c>
      <c r="AK85" s="32">
        <f t="shared" si="128"/>
        <v>0.82875944724362793</v>
      </c>
      <c r="AL85" s="32">
        <f t="shared" si="128"/>
        <v>1.1974705468286899</v>
      </c>
      <c r="AM85" s="32">
        <f t="shared" si="128"/>
        <v>0.81110838396561946</v>
      </c>
      <c r="AN85" s="32">
        <f t="shared" si="128"/>
        <v>0.42474622110254895</v>
      </c>
      <c r="AO85" s="32">
        <f t="shared" si="128"/>
        <v>0.79345732068761121</v>
      </c>
      <c r="AP85" s="32">
        <f t="shared" si="128"/>
        <v>0.40709515782454064</v>
      </c>
      <c r="AQ85" s="32">
        <f t="shared" si="128"/>
        <v>2.073299496147013E-2</v>
      </c>
      <c r="AR85" s="32">
        <f t="shared" si="128"/>
        <v>0.45192325503852987</v>
      </c>
      <c r="AS85" s="32">
        <f t="shared" si="128"/>
        <v>6.5561092175459357E-2</v>
      </c>
      <c r="AT85" s="32">
        <f t="shared" si="128"/>
        <v>-0.32080107068761116</v>
      </c>
      <c r="AU85" s="32">
        <f t="shared" si="128"/>
        <v>4.7910028897451051E-2</v>
      </c>
      <c r="AV85" s="32">
        <f t="shared" si="128"/>
        <v>-0.33845213396561946</v>
      </c>
      <c r="AW85" s="32">
        <f t="shared" ref="AW85:CB85" si="129">SUMPRODUCT(AH$3:AH$6,$K85:$K88)</f>
        <v>-0.72481429682868992</v>
      </c>
      <c r="AX85" s="32">
        <f t="shared" si="129"/>
        <v>-0.35610319724362777</v>
      </c>
      <c r="AY85" s="32">
        <f t="shared" si="129"/>
        <v>-0.74246536010669828</v>
      </c>
      <c r="AZ85" s="32">
        <f t="shared" si="129"/>
        <v>-1.1288275229697688</v>
      </c>
      <c r="BA85" s="32">
        <f t="shared" si="129"/>
        <v>0.74202508415191804</v>
      </c>
      <c r="BB85" s="32">
        <f t="shared" si="129"/>
        <v>0.35566292128884747</v>
      </c>
      <c r="BC85" s="32">
        <f t="shared" si="129"/>
        <v>-3.0699241574223046E-2</v>
      </c>
      <c r="BD85" s="32">
        <f t="shared" si="129"/>
        <v>0.33801185801083916</v>
      </c>
      <c r="BE85" s="32">
        <f t="shared" si="129"/>
        <v>-4.8350304852231352E-2</v>
      </c>
      <c r="BF85" s="32">
        <f t="shared" si="129"/>
        <v>-0.43471246771530186</v>
      </c>
      <c r="BG85" s="32">
        <f t="shared" si="129"/>
        <v>-6.6001368130239657E-2</v>
      </c>
      <c r="BH85" s="32">
        <f t="shared" si="129"/>
        <v>-0.45236353099331017</v>
      </c>
      <c r="BI85" s="32">
        <f t="shared" si="129"/>
        <v>-0.83872569385638074</v>
      </c>
      <c r="BJ85" s="32">
        <f t="shared" si="129"/>
        <v>1.1288275229697688</v>
      </c>
      <c r="BK85" s="32">
        <f t="shared" si="129"/>
        <v>0.74246536010669828</v>
      </c>
      <c r="BL85" s="32">
        <f t="shared" si="129"/>
        <v>0.35610319724362777</v>
      </c>
      <c r="BM85" s="32">
        <f t="shared" si="129"/>
        <v>0.72481429682868992</v>
      </c>
      <c r="BN85" s="32">
        <f t="shared" si="129"/>
        <v>0.33845213396561946</v>
      </c>
      <c r="BO85" s="32">
        <f t="shared" si="129"/>
        <v>-4.7910028897451051E-2</v>
      </c>
      <c r="BP85" s="32">
        <f t="shared" si="129"/>
        <v>0.32080107068761116</v>
      </c>
      <c r="BQ85" s="32">
        <f t="shared" si="129"/>
        <v>-6.5561092175459357E-2</v>
      </c>
      <c r="BR85" s="32">
        <f t="shared" si="129"/>
        <v>-0.45192325503852987</v>
      </c>
      <c r="BS85" s="32">
        <f t="shared" si="129"/>
        <v>-2.073299496147013E-2</v>
      </c>
      <c r="BT85" s="32">
        <f t="shared" si="129"/>
        <v>-0.40709515782454064</v>
      </c>
      <c r="BU85" s="32">
        <f t="shared" si="129"/>
        <v>-0.79345732068761121</v>
      </c>
      <c r="BV85" s="32">
        <f t="shared" si="129"/>
        <v>-0.42474622110254895</v>
      </c>
      <c r="BW85" s="32">
        <f t="shared" si="129"/>
        <v>-0.81110838396561946</v>
      </c>
      <c r="BX85" s="32">
        <f t="shared" si="129"/>
        <v>-1.1974705468286899</v>
      </c>
      <c r="BY85" s="32">
        <f t="shared" si="129"/>
        <v>-0.82875944724362793</v>
      </c>
      <c r="BZ85" s="32">
        <f t="shared" si="129"/>
        <v>-1.2151216101066984</v>
      </c>
      <c r="CA85" s="32">
        <f t="shared" si="129"/>
        <v>-1.6014837729697688</v>
      </c>
      <c r="CB85" s="32">
        <f t="shared" si="129"/>
        <v>0.26936883415191798</v>
      </c>
      <c r="CC85" s="32">
        <f t="shared" ref="CC85:CS85" si="130">SUMPRODUCT(BN$3:BN$6,$K85:$K88)</f>
        <v>-0.11699332871115253</v>
      </c>
      <c r="CD85" s="32">
        <f t="shared" si="130"/>
        <v>-0.5033554915742231</v>
      </c>
      <c r="CE85" s="32">
        <f t="shared" si="130"/>
        <v>-0.13464439198916084</v>
      </c>
      <c r="CF85" s="32">
        <f t="shared" si="130"/>
        <v>-0.52100655485223135</v>
      </c>
      <c r="CG85" s="32">
        <f t="shared" si="130"/>
        <v>-0.90736871771530181</v>
      </c>
      <c r="CH85" s="32">
        <f t="shared" si="130"/>
        <v>-0.5386576181302396</v>
      </c>
      <c r="CI85" s="32">
        <f t="shared" si="130"/>
        <v>-0.92501978099331017</v>
      </c>
      <c r="CJ85" s="32">
        <f t="shared" si="130"/>
        <v>-1.3113819438563807</v>
      </c>
      <c r="CK85" s="32">
        <f t="shared" si="130"/>
        <v>0.65617127296976885</v>
      </c>
      <c r="CL85" s="32">
        <f t="shared" si="130"/>
        <v>0.26980911010669828</v>
      </c>
      <c r="CM85" s="32">
        <f t="shared" si="130"/>
        <v>-0.11655305275637223</v>
      </c>
      <c r="CN85" s="32">
        <f t="shared" si="130"/>
        <v>0.25215804682868997</v>
      </c>
      <c r="CO85" s="32">
        <f t="shared" si="130"/>
        <v>-0.13420411603438054</v>
      </c>
      <c r="CP85" s="32">
        <f t="shared" si="130"/>
        <v>-0.520566278897451</v>
      </c>
      <c r="CQ85" s="32">
        <f t="shared" si="130"/>
        <v>-0.15185517931238884</v>
      </c>
      <c r="CR85" s="32">
        <f t="shared" si="130"/>
        <v>-0.53821734217545936</v>
      </c>
      <c r="CS85" s="32">
        <f t="shared" si="130"/>
        <v>-0.92457950503852993</v>
      </c>
    </row>
    <row r="86" spans="1:111" ht="13.9" thickTop="1" thickBot="1" x14ac:dyDescent="0.4">
      <c r="H86" s="33">
        <f>H85</f>
        <v>0.47265625</v>
      </c>
      <c r="I86" s="33">
        <f t="shared" ref="I86:J86" si="131">I81</f>
        <v>0</v>
      </c>
      <c r="J86" s="33">
        <f t="shared" si="131"/>
        <v>0.71606401896858329</v>
      </c>
      <c r="K86" s="33">
        <f t="shared" ref="K86:K88" si="132">I86+J86*H86</f>
        <v>0.33845213396561946</v>
      </c>
      <c r="L86" s="33">
        <f>$CE$4-$CE$7*SUMPRODUCT($B$4:$CD$4,Q87:CS87)</f>
        <v>-5.3443093641225516</v>
      </c>
      <c r="M86" s="39" t="s">
        <v>375</v>
      </c>
      <c r="O86" s="47">
        <f t="shared" ref="O86:O87" si="133">SUM(Q86:CS86)</f>
        <v>98.787563082281139</v>
      </c>
      <c r="P86" s="39" t="s">
        <v>365</v>
      </c>
      <c r="Q86" s="33">
        <f>EXP(Q85)</f>
        <v>2.5208080503832742</v>
      </c>
      <c r="R86" s="33">
        <f>EXP(R85)</f>
        <v>1.7129505341279658</v>
      </c>
      <c r="S86" s="33">
        <f t="shared" ref="S86:CD86" si="134">EXP(S85)</f>
        <v>1.163991654153578</v>
      </c>
      <c r="T86" s="33">
        <f t="shared" si="134"/>
        <v>1.682980416202162</v>
      </c>
      <c r="U86" s="33">
        <f t="shared" si="134"/>
        <v>1.1436262282731433</v>
      </c>
      <c r="V86" s="33">
        <f t="shared" si="134"/>
        <v>0.77712190670978742</v>
      </c>
      <c r="W86" s="33">
        <f t="shared" si="134"/>
        <v>1.1236171198712848</v>
      </c>
      <c r="X86" s="33">
        <f t="shared" si="134"/>
        <v>0.76352522967633507</v>
      </c>
      <c r="Y86" s="33">
        <f t="shared" si="134"/>
        <v>0.51883401030689358</v>
      </c>
      <c r="Z86" s="33">
        <f t="shared" si="134"/>
        <v>3.3692202378103193</v>
      </c>
      <c r="AA86" s="33">
        <f t="shared" si="134"/>
        <v>2.289467301992488</v>
      </c>
      <c r="AB86" s="33">
        <f t="shared" si="134"/>
        <v>1.5557488549039928</v>
      </c>
      <c r="AC86" s="33">
        <f t="shared" si="134"/>
        <v>2.2494103338191964</v>
      </c>
      <c r="AD86" s="33">
        <f t="shared" si="134"/>
        <v>1.5285291683366027</v>
      </c>
      <c r="AE86" s="33">
        <f t="shared" si="134"/>
        <v>1.0386728394231612</v>
      </c>
      <c r="AF86" s="33">
        <f t="shared" si="134"/>
        <v>1.5017857227347715</v>
      </c>
      <c r="AG86" s="33">
        <f t="shared" si="134"/>
        <v>1.0205000160615756</v>
      </c>
      <c r="AH86" s="33">
        <f t="shared" si="134"/>
        <v>0.69345464337298124</v>
      </c>
      <c r="AI86" s="33">
        <f t="shared" si="134"/>
        <v>4.9603870549765317</v>
      </c>
      <c r="AJ86" s="33">
        <f t="shared" si="134"/>
        <v>3.370703951065054</v>
      </c>
      <c r="AK86" s="33">
        <f t="shared" si="134"/>
        <v>2.2904755213258898</v>
      </c>
      <c r="AL86" s="33">
        <f t="shared" si="134"/>
        <v>3.3117294547829297</v>
      </c>
      <c r="AM86" s="33">
        <f t="shared" si="134"/>
        <v>2.2504009131497402</v>
      </c>
      <c r="AN86" s="33">
        <f t="shared" si="134"/>
        <v>1.5292022911446217</v>
      </c>
      <c r="AO86" s="33">
        <f t="shared" si="134"/>
        <v>2.2110274581644984</v>
      </c>
      <c r="AP86" s="33">
        <f t="shared" si="134"/>
        <v>1.5024470684543501</v>
      </c>
      <c r="AQ86" s="33">
        <f t="shared" si="134"/>
        <v>1.0209494166033672</v>
      </c>
      <c r="AR86" s="33">
        <f t="shared" si="134"/>
        <v>1.5713313521860452</v>
      </c>
      <c r="AS86" s="33">
        <f t="shared" si="134"/>
        <v>1.0677579669780335</v>
      </c>
      <c r="AT86" s="33">
        <f t="shared" si="134"/>
        <v>0.72556757329314381</v>
      </c>
      <c r="AU86" s="33">
        <f t="shared" si="134"/>
        <v>1.0490762645301346</v>
      </c>
      <c r="AV86" s="33">
        <f t="shared" si="134"/>
        <v>0.71287290097103562</v>
      </c>
      <c r="AW86" s="33">
        <f t="shared" si="134"/>
        <v>0.48441451791540596</v>
      </c>
      <c r="AX86" s="33">
        <f t="shared" si="134"/>
        <v>0.70040033712138061</v>
      </c>
      <c r="AY86" s="33">
        <f t="shared" si="134"/>
        <v>0.47593910666584116</v>
      </c>
      <c r="AZ86" s="33">
        <f t="shared" si="134"/>
        <v>0.32341222761950639</v>
      </c>
      <c r="BA86" s="33">
        <f t="shared" si="134"/>
        <v>2.1001842608706887</v>
      </c>
      <c r="BB86" s="33">
        <f t="shared" si="134"/>
        <v>1.4271264132461861</v>
      </c>
      <c r="BC86" s="33">
        <f t="shared" si="134"/>
        <v>0.96976719487487184</v>
      </c>
      <c r="BD86" s="33">
        <f t="shared" si="134"/>
        <v>1.4021571301011875</v>
      </c>
      <c r="BE86" s="33">
        <f t="shared" si="134"/>
        <v>0.95279995816142415</v>
      </c>
      <c r="BF86" s="33">
        <f t="shared" si="134"/>
        <v>0.64745080332537175</v>
      </c>
      <c r="BG86" s="33">
        <f t="shared" si="134"/>
        <v>0.93612958354355125</v>
      </c>
      <c r="BH86" s="33">
        <f t="shared" si="134"/>
        <v>0.63612287730519856</v>
      </c>
      <c r="BI86" s="33">
        <f t="shared" si="134"/>
        <v>0.43226100546818069</v>
      </c>
      <c r="BJ86" s="33">
        <f t="shared" si="134"/>
        <v>3.0920290409566622</v>
      </c>
      <c r="BK86" s="33">
        <f t="shared" si="134"/>
        <v>2.1011091250841551</v>
      </c>
      <c r="BL86" s="33">
        <f t="shared" si="134"/>
        <v>1.4277548810298448</v>
      </c>
      <c r="BM86" s="33">
        <f t="shared" si="134"/>
        <v>2.064347708452932</v>
      </c>
      <c r="BN86" s="33">
        <f t="shared" si="134"/>
        <v>1.4027746020894551</v>
      </c>
      <c r="BO86" s="33">
        <f t="shared" si="134"/>
        <v>0.95321954543303378</v>
      </c>
      <c r="BP86" s="33">
        <f t="shared" si="134"/>
        <v>1.3782313830003259</v>
      </c>
      <c r="BQ86" s="33">
        <f t="shared" si="134"/>
        <v>0.93654182963410526</v>
      </c>
      <c r="BR86" s="33">
        <f t="shared" si="134"/>
        <v>0.6364030085753678</v>
      </c>
      <c r="BS86" s="33">
        <f t="shared" si="134"/>
        <v>0.9794804558750182</v>
      </c>
      <c r="BT86" s="33">
        <f t="shared" si="134"/>
        <v>0.6655808520620663</v>
      </c>
      <c r="BU86" s="33">
        <f t="shared" si="134"/>
        <v>0.45227841757793358</v>
      </c>
      <c r="BV86" s="33">
        <f t="shared" si="134"/>
        <v>0.65393571915949134</v>
      </c>
      <c r="BW86" s="33">
        <f t="shared" si="134"/>
        <v>0.44436526583184005</v>
      </c>
      <c r="BX86" s="33">
        <f t="shared" si="134"/>
        <v>0.30195703291999315</v>
      </c>
      <c r="BY86" s="33">
        <f t="shared" si="134"/>
        <v>0.43659056413802189</v>
      </c>
      <c r="BZ86" s="33">
        <f t="shared" si="134"/>
        <v>0.29667393355148447</v>
      </c>
      <c r="CA86" s="33">
        <f t="shared" si="134"/>
        <v>0.20159717153457718</v>
      </c>
      <c r="CB86" s="33">
        <f t="shared" si="134"/>
        <v>1.3091379067803397</v>
      </c>
      <c r="CC86" s="33">
        <f t="shared" si="134"/>
        <v>0.88959112786298533</v>
      </c>
      <c r="CD86" s="33">
        <f t="shared" si="134"/>
        <v>0.604498861941</v>
      </c>
      <c r="CE86" s="33">
        <f t="shared" ref="CE86:CS86" si="135">EXP(CE85)</f>
        <v>0.87402666731574885</v>
      </c>
      <c r="CF86" s="33">
        <f t="shared" si="135"/>
        <v>0.59392243149690149</v>
      </c>
      <c r="CG86" s="33">
        <f t="shared" si="135"/>
        <v>0.40358477358421402</v>
      </c>
      <c r="CH86" s="33">
        <f t="shared" si="135"/>
        <v>0.5835310483506253</v>
      </c>
      <c r="CI86" s="33">
        <f t="shared" si="135"/>
        <v>0.39652357536722327</v>
      </c>
      <c r="CJ86" s="33">
        <f t="shared" si="135"/>
        <v>0.26944743774375984</v>
      </c>
      <c r="CK86" s="33">
        <f t="shared" si="135"/>
        <v>1.9273987058182516</v>
      </c>
      <c r="CL86" s="33">
        <f t="shared" si="135"/>
        <v>1.3097144156243647</v>
      </c>
      <c r="CM86" s="33">
        <f t="shared" si="135"/>
        <v>0.88998287967929368</v>
      </c>
      <c r="CN86" s="33">
        <f t="shared" si="135"/>
        <v>1.2867993957779977</v>
      </c>
      <c r="CO86" s="33">
        <f t="shared" si="135"/>
        <v>0.87441156496557748</v>
      </c>
      <c r="CP86" s="33">
        <f t="shared" si="135"/>
        <v>0.59418397883477125</v>
      </c>
      <c r="CQ86" s="33">
        <f t="shared" si="135"/>
        <v>0.85911268902281934</v>
      </c>
      <c r="CR86" s="33">
        <f t="shared" si="135"/>
        <v>0.58378801960506299</v>
      </c>
      <c r="CS86" s="33">
        <f t="shared" si="135"/>
        <v>0.39669819360024489</v>
      </c>
    </row>
    <row r="87" spans="1:111" ht="13.9" thickTop="1" thickBot="1" x14ac:dyDescent="0.4">
      <c r="H87" s="32">
        <f t="shared" ref="H87:H88" si="136">H86</f>
        <v>0.47265625</v>
      </c>
      <c r="I87" s="32">
        <f t="shared" ref="I87:J87" si="137">I82</f>
        <v>0</v>
      </c>
      <c r="J87" s="32">
        <f t="shared" si="137"/>
        <v>-0.85477178423236511</v>
      </c>
      <c r="K87" s="32">
        <f t="shared" si="132"/>
        <v>-0.40401322614107882</v>
      </c>
      <c r="L87" s="32">
        <f>$CE$5-$CE$7*SUMPRODUCT($B$5:$CD$5,Q87:CS87)</f>
        <v>-1.4334604127281523</v>
      </c>
      <c r="M87" s="32">
        <f>SUMPRODUCT($B$7:$CD$7, LN(Q87:CS87))</f>
        <v>-3263.4316234161147</v>
      </c>
      <c r="O87" s="48">
        <f t="shared" si="133"/>
        <v>1.0000000000000004</v>
      </c>
      <c r="P87" s="39" t="s">
        <v>366</v>
      </c>
      <c r="Q87" s="32">
        <f t="shared" ref="Q87:AV87" si="138">Q86/$O86</f>
        <v>2.5517463653634904E-2</v>
      </c>
      <c r="R87" s="32">
        <f t="shared" si="138"/>
        <v>1.7339738735140501E-2</v>
      </c>
      <c r="S87" s="32">
        <f t="shared" si="138"/>
        <v>1.1782775258704152E-2</v>
      </c>
      <c r="T87" s="32">
        <f t="shared" si="138"/>
        <v>1.7036359271261615E-2</v>
      </c>
      <c r="U87" s="32">
        <f t="shared" si="138"/>
        <v>1.1576621515813743E-2</v>
      </c>
      <c r="V87" s="32">
        <f t="shared" si="138"/>
        <v>7.8665965883024658E-3</v>
      </c>
      <c r="W87" s="32">
        <f t="shared" si="138"/>
        <v>1.1374074679172043E-2</v>
      </c>
      <c r="X87" s="32">
        <f t="shared" si="138"/>
        <v>7.7289610741828642E-3</v>
      </c>
      <c r="Y87" s="32">
        <f t="shared" si="138"/>
        <v>5.2520175021905499E-3</v>
      </c>
      <c r="Z87" s="32">
        <f t="shared" si="138"/>
        <v>3.4105712629069133E-2</v>
      </c>
      <c r="AA87" s="32">
        <f t="shared" si="138"/>
        <v>2.3175663317917542E-2</v>
      </c>
      <c r="AB87" s="32">
        <f t="shared" si="138"/>
        <v>1.5748428307804235E-2</v>
      </c>
      <c r="AC87" s="32">
        <f t="shared" si="138"/>
        <v>2.2770177374915507E-2</v>
      </c>
      <c r="AD87" s="32">
        <f t="shared" si="138"/>
        <v>1.5472890722726661E-2</v>
      </c>
      <c r="AE87" s="32">
        <f t="shared" si="138"/>
        <v>1.0514206515632341E-2</v>
      </c>
      <c r="AF87" s="32">
        <f t="shared" si="138"/>
        <v>1.5202173997185448E-2</v>
      </c>
      <c r="AG87" s="32">
        <f t="shared" si="138"/>
        <v>1.0330247899845359E-2</v>
      </c>
      <c r="AH87" s="32">
        <f t="shared" si="138"/>
        <v>7.01965532640375E-3</v>
      </c>
      <c r="AI87" s="32">
        <f t="shared" si="138"/>
        <v>5.021266746751285E-2</v>
      </c>
      <c r="AJ87" s="32">
        <f t="shared" si="138"/>
        <v>3.4120731860320934E-2</v>
      </c>
      <c r="AK87" s="32">
        <f t="shared" si="138"/>
        <v>2.3185869251761276E-2</v>
      </c>
      <c r="AL87" s="32">
        <f t="shared" si="138"/>
        <v>3.3523748855152517E-2</v>
      </c>
      <c r="AM87" s="32">
        <f t="shared" si="138"/>
        <v>2.2780204743742479E-2</v>
      </c>
      <c r="AN87" s="32">
        <f t="shared" si="138"/>
        <v>1.5479704564338063E-2</v>
      </c>
      <c r="AO87" s="32">
        <f t="shared" si="138"/>
        <v>2.2381637821381542E-2</v>
      </c>
      <c r="AP87" s="32">
        <f t="shared" si="138"/>
        <v>1.5208868622489928E-2</v>
      </c>
      <c r="AQ87" s="32">
        <f t="shared" si="138"/>
        <v>1.0334797060972224E-2</v>
      </c>
      <c r="AR87" s="32">
        <f t="shared" si="138"/>
        <v>1.5906165747577635E-2</v>
      </c>
      <c r="AS87" s="32">
        <f t="shared" si="138"/>
        <v>1.080862745939676E-2</v>
      </c>
      <c r="AT87" s="32">
        <f t="shared" si="138"/>
        <v>7.3447259012636174E-3</v>
      </c>
      <c r="AU87" s="32">
        <f t="shared" si="138"/>
        <v>1.0619517597132633E-2</v>
      </c>
      <c r="AV87" s="32">
        <f t="shared" si="138"/>
        <v>7.2162211388621536E-3</v>
      </c>
      <c r="AW87" s="32">
        <f t="shared" ref="AW87:CB87" si="139">AW86/$O86</f>
        <v>4.9035982141996184E-3</v>
      </c>
      <c r="AX87" s="32">
        <f t="shared" si="139"/>
        <v>7.0899647209437715E-3</v>
      </c>
      <c r="AY87" s="32">
        <f t="shared" si="139"/>
        <v>4.8178038997624302E-3</v>
      </c>
      <c r="AZ87" s="32">
        <f t="shared" si="139"/>
        <v>3.2738152205468735E-3</v>
      </c>
      <c r="BA87" s="32">
        <f t="shared" si="139"/>
        <v>2.1259601870342974E-2</v>
      </c>
      <c r="BB87" s="32">
        <f t="shared" si="139"/>
        <v>1.4446417835588457E-2</v>
      </c>
      <c r="BC87" s="32">
        <f t="shared" si="139"/>
        <v>9.8166931607285741E-3</v>
      </c>
      <c r="BD87" s="32">
        <f t="shared" si="139"/>
        <v>1.4193660480655009E-2</v>
      </c>
      <c r="BE87" s="32">
        <f t="shared" si="139"/>
        <v>9.6449383751659873E-3</v>
      </c>
      <c r="BF87" s="32">
        <f t="shared" si="139"/>
        <v>6.5539707947457268E-3</v>
      </c>
      <c r="BG87" s="32">
        <f t="shared" si="139"/>
        <v>9.4761886449596863E-3</v>
      </c>
      <c r="BH87" s="32">
        <f t="shared" si="139"/>
        <v>6.4393012385108184E-3</v>
      </c>
      <c r="BI87" s="32">
        <f t="shared" si="139"/>
        <v>4.3756621985719625E-3</v>
      </c>
      <c r="BJ87" s="32">
        <f t="shared" si="139"/>
        <v>3.1299780503556716E-2</v>
      </c>
      <c r="BK87" s="32">
        <f t="shared" si="139"/>
        <v>2.1268964022668729E-2</v>
      </c>
      <c r="BL87" s="32">
        <f t="shared" si="139"/>
        <v>1.4452779646367566E-2</v>
      </c>
      <c r="BM87" s="32">
        <f t="shared" si="139"/>
        <v>2.0896838063851383E-2</v>
      </c>
      <c r="BN87" s="32">
        <f t="shared" si="139"/>
        <v>1.4199910983947142E-2</v>
      </c>
      <c r="BO87" s="32">
        <f t="shared" si="139"/>
        <v>9.6491857445566084E-3</v>
      </c>
      <c r="BP87" s="32">
        <f t="shared" si="139"/>
        <v>1.395146656115389E-2</v>
      </c>
      <c r="BQ87" s="32">
        <f t="shared" si="139"/>
        <v>9.4803617015438504E-3</v>
      </c>
      <c r="BR87" s="32">
        <f t="shared" si="139"/>
        <v>6.4421369322097905E-3</v>
      </c>
      <c r="BS87" s="32">
        <f t="shared" si="139"/>
        <v>9.9150178961211876E-3</v>
      </c>
      <c r="BT87" s="32">
        <f t="shared" si="139"/>
        <v>6.7374964144798002E-3</v>
      </c>
      <c r="BU87" s="32">
        <f t="shared" si="139"/>
        <v>4.578293091421097E-3</v>
      </c>
      <c r="BV87" s="32">
        <f t="shared" si="139"/>
        <v>6.6196158580693176E-3</v>
      </c>
      <c r="BW87" s="32">
        <f t="shared" si="139"/>
        <v>4.4981903791039349E-3</v>
      </c>
      <c r="BX87" s="32">
        <f t="shared" si="139"/>
        <v>3.0566300402459583E-3</v>
      </c>
      <c r="BY87" s="32">
        <f t="shared" si="139"/>
        <v>4.4194891595248816E-3</v>
      </c>
      <c r="BZ87" s="32">
        <f t="shared" si="139"/>
        <v>3.0031506426004438E-3</v>
      </c>
      <c r="CA87" s="32">
        <f t="shared" si="139"/>
        <v>2.0407140863133236E-3</v>
      </c>
      <c r="CB87" s="32">
        <f t="shared" si="139"/>
        <v>1.3252051836625889E-2</v>
      </c>
      <c r="CC87" s="32">
        <f t="shared" ref="CC87:CS87" si="140">CC86/$O86</f>
        <v>9.0050923426670225E-3</v>
      </c>
      <c r="CD87" s="32">
        <f t="shared" si="140"/>
        <v>6.1191798145431211E-3</v>
      </c>
      <c r="CE87" s="32">
        <f t="shared" si="140"/>
        <v>8.8475374839215686E-3</v>
      </c>
      <c r="CF87" s="32">
        <f t="shared" si="140"/>
        <v>6.0121174464261018E-3</v>
      </c>
      <c r="CG87" s="32">
        <f t="shared" si="140"/>
        <v>4.0853803959924008E-3</v>
      </c>
      <c r="CH87" s="32">
        <f t="shared" si="140"/>
        <v>5.9069282624635297E-3</v>
      </c>
      <c r="CI87" s="32">
        <f t="shared" si="140"/>
        <v>4.0139017807024439E-3</v>
      </c>
      <c r="CJ87" s="32">
        <f t="shared" si="140"/>
        <v>2.7275441294096342E-3</v>
      </c>
      <c r="CK87" s="32">
        <f t="shared" si="140"/>
        <v>1.9510540048577798E-2</v>
      </c>
      <c r="CL87" s="32">
        <f t="shared" si="140"/>
        <v>1.3257887680997765E-2</v>
      </c>
      <c r="CM87" s="32">
        <f t="shared" si="140"/>
        <v>9.0090579412108601E-3</v>
      </c>
      <c r="CN87" s="32">
        <f t="shared" si="140"/>
        <v>1.3025925082352823E-2</v>
      </c>
      <c r="CO87" s="32">
        <f t="shared" si="140"/>
        <v>8.8514336995768536E-3</v>
      </c>
      <c r="CP87" s="32">
        <f t="shared" si="140"/>
        <v>6.0147650199637937E-3</v>
      </c>
      <c r="CQ87" s="32">
        <f t="shared" si="140"/>
        <v>8.6965672825359188E-3</v>
      </c>
      <c r="CR87" s="32">
        <f t="shared" si="140"/>
        <v>5.9095295135362354E-3</v>
      </c>
      <c r="CS87" s="32">
        <f t="shared" si="140"/>
        <v>4.0156693942316512E-3</v>
      </c>
    </row>
    <row r="88" spans="1:111" ht="13.15" thickTop="1" x14ac:dyDescent="0.35">
      <c r="H88" s="34">
        <f t="shared" si="136"/>
        <v>0.47265625</v>
      </c>
      <c r="I88" s="34">
        <f t="shared" ref="I88:J88" si="141">I83</f>
        <v>0</v>
      </c>
      <c r="J88" s="34">
        <f t="shared" si="141"/>
        <v>-0.81742738589211617</v>
      </c>
      <c r="K88" s="34">
        <f t="shared" si="132"/>
        <v>-0.38636216286307051</v>
      </c>
      <c r="L88" s="34">
        <f>$CE$6-$CE$7*SUMPRODUCT($B$6:$CD$6,Q87:CS87)</f>
        <v>-0.93372381732362442</v>
      </c>
    </row>
    <row r="90" spans="1:111" ht="27.75" customHeight="1" x14ac:dyDescent="0.35">
      <c r="A90" s="40" t="s">
        <v>354</v>
      </c>
      <c r="B90" s="40"/>
      <c r="C90" s="40">
        <f>1+C32</f>
        <v>2</v>
      </c>
      <c r="D90" s="40"/>
    </row>
    <row r="91" spans="1:111" ht="13.15" x14ac:dyDescent="0.35">
      <c r="B91" s="37" t="s">
        <v>349</v>
      </c>
      <c r="D91" s="37" t="s">
        <v>350</v>
      </c>
      <c r="F91" s="37" t="s">
        <v>348</v>
      </c>
      <c r="H91" s="37" t="s">
        <v>355</v>
      </c>
      <c r="I91" s="37"/>
      <c r="J91" s="37"/>
      <c r="K91" s="37"/>
      <c r="M91" s="37" t="s">
        <v>356</v>
      </c>
      <c r="N91" s="37" t="s">
        <v>357</v>
      </c>
      <c r="P91" s="37" t="s">
        <v>358</v>
      </c>
      <c r="R91" s="37" t="s">
        <v>359</v>
      </c>
      <c r="T91" s="37" t="s">
        <v>360</v>
      </c>
      <c r="V91" s="37" t="s">
        <v>361</v>
      </c>
      <c r="X91" s="37" t="s">
        <v>362</v>
      </c>
      <c r="Y91" s="37"/>
      <c r="Z91" s="37"/>
      <c r="AA91" s="37"/>
      <c r="AC91" s="37" t="s">
        <v>336</v>
      </c>
    </row>
    <row r="92" spans="1:111" ht="13.15" x14ac:dyDescent="0.35">
      <c r="B92" s="36">
        <f>K85</f>
        <v>-0.47265625</v>
      </c>
      <c r="D92" s="36">
        <f>$CE$3-$CE$7*SUMPRODUCT($B$3:$CD$3,AE94:DG94)</f>
        <v>-3.9484154427117062</v>
      </c>
      <c r="F92" s="36">
        <f>SUMPRODUCT(D92:D95,D92:D95)</f>
        <v>47.078276009588429</v>
      </c>
      <c r="H92" s="36">
        <f t="shared" ref="H92:K95" si="142">X34</f>
        <v>0.66517623372223234</v>
      </c>
      <c r="I92" s="36">
        <f t="shared" si="142"/>
        <v>0.25143604240013218</v>
      </c>
      <c r="J92" s="36">
        <f t="shared" si="142"/>
        <v>-0.28897319962074086</v>
      </c>
      <c r="K92" s="36">
        <f t="shared" si="142"/>
        <v>-0.27697297574018787</v>
      </c>
      <c r="M92" s="36">
        <f t="array" ref="M92:M95">MMULT(H92:K95,D92:D95)</f>
        <v>-3.2972962030312805</v>
      </c>
      <c r="N92" s="36">
        <f>IFERROR(M92/(MAX(ABS(M92),ABS(M93),ABS(M94),ABS(M95))),0)</f>
        <v>-0.56506997124738223</v>
      </c>
      <c r="P92" s="36">
        <f>L143</f>
        <v>-0.54867689387592122</v>
      </c>
      <c r="R92" s="36">
        <f>H143*J143</f>
        <v>-7.3030741218037837E-3</v>
      </c>
      <c r="T92" s="36">
        <f>P92-D92</f>
        <v>3.399738548835785</v>
      </c>
      <c r="V92" s="36">
        <f t="array" ref="V92:V95">MMULT(H92:K95,T92:T95)</f>
        <v>3.5604221061550283</v>
      </c>
      <c r="X92" s="36">
        <f t="array" ref="X92:AA95">H92:K95+MMULT(R92:R95,TRANSPOSE(R92:R95))*((SUMPRODUCT(R92:R95,T92:T95)+SUMPRODUCT(V92:V95,T92:T95))/SUMPRODUCT(R92:R95,T92:T95)^2)-(MMULT(V92:V95,TRANSPOSE(R92:R95))+MMULT(R92:R95,TRANSPOSE(V92:V95)))/SUMPRODUCT(R92:R95,T92:T95)</f>
        <v>0.44398904678399898</v>
      </c>
      <c r="Y92" s="36">
        <v>-0.15776771821988578</v>
      </c>
      <c r="Z92" s="36">
        <v>-0.35532304414883092</v>
      </c>
      <c r="AA92" s="36">
        <v>-0.31169741445985322</v>
      </c>
      <c r="AC92" s="43">
        <f>SUM(AE92:DG92)</f>
        <v>-1.3054582310102476</v>
      </c>
      <c r="AD92" s="37" t="s">
        <v>363</v>
      </c>
      <c r="AE92" s="36">
        <f t="shared" ref="AE92:BJ92" si="143">SUMPRODUCT(B$3:B$6,$B92:$B95)</f>
        <v>0.92457950503852993</v>
      </c>
      <c r="AF92" s="36">
        <f t="shared" si="143"/>
        <v>0.53821734217545936</v>
      </c>
      <c r="AG92" s="36">
        <f t="shared" si="143"/>
        <v>0.15185517931238884</v>
      </c>
      <c r="AH92" s="36">
        <f t="shared" si="143"/>
        <v>0.520566278897451</v>
      </c>
      <c r="AI92" s="36">
        <f t="shared" si="143"/>
        <v>0.13420411603438054</v>
      </c>
      <c r="AJ92" s="36">
        <f t="shared" si="143"/>
        <v>-0.25215804682868997</v>
      </c>
      <c r="AK92" s="36">
        <f t="shared" si="143"/>
        <v>0.11655305275637223</v>
      </c>
      <c r="AL92" s="36">
        <f t="shared" si="143"/>
        <v>-0.26980911010669828</v>
      </c>
      <c r="AM92" s="36">
        <f t="shared" si="143"/>
        <v>-0.65617127296976885</v>
      </c>
      <c r="AN92" s="36">
        <f t="shared" si="143"/>
        <v>1.214681334151918</v>
      </c>
      <c r="AO92" s="36">
        <f t="shared" si="143"/>
        <v>0.82831917128884747</v>
      </c>
      <c r="AP92" s="36">
        <f t="shared" si="143"/>
        <v>0.44195700842577695</v>
      </c>
      <c r="AQ92" s="36">
        <f t="shared" si="143"/>
        <v>0.81066810801083911</v>
      </c>
      <c r="AR92" s="36">
        <f t="shared" si="143"/>
        <v>0.42430594514776865</v>
      </c>
      <c r="AS92" s="36">
        <f t="shared" si="143"/>
        <v>3.7943782284698135E-2</v>
      </c>
      <c r="AT92" s="36">
        <f t="shared" si="143"/>
        <v>0.40665488186976034</v>
      </c>
      <c r="AU92" s="36">
        <f t="shared" si="143"/>
        <v>2.029271900668983E-2</v>
      </c>
      <c r="AV92" s="36">
        <f t="shared" si="143"/>
        <v>-0.36606944385638068</v>
      </c>
      <c r="AW92" s="36">
        <f t="shared" si="143"/>
        <v>1.6014837729697688</v>
      </c>
      <c r="AX92" s="36">
        <f t="shared" si="143"/>
        <v>1.2151216101066984</v>
      </c>
      <c r="AY92" s="36">
        <f t="shared" si="143"/>
        <v>0.82875944724362793</v>
      </c>
      <c r="AZ92" s="36">
        <f t="shared" si="143"/>
        <v>1.1974705468286899</v>
      </c>
      <c r="BA92" s="36">
        <f t="shared" si="143"/>
        <v>0.81110838396561946</v>
      </c>
      <c r="BB92" s="36">
        <f t="shared" si="143"/>
        <v>0.42474622110254895</v>
      </c>
      <c r="BC92" s="36">
        <f t="shared" si="143"/>
        <v>0.79345732068761121</v>
      </c>
      <c r="BD92" s="36">
        <f t="shared" si="143"/>
        <v>0.40709515782454064</v>
      </c>
      <c r="BE92" s="36">
        <f t="shared" si="143"/>
        <v>2.073299496147013E-2</v>
      </c>
      <c r="BF92" s="36">
        <f t="shared" si="143"/>
        <v>0.45192325503852987</v>
      </c>
      <c r="BG92" s="36">
        <f t="shared" si="143"/>
        <v>6.5561092175459357E-2</v>
      </c>
      <c r="BH92" s="36">
        <f t="shared" si="143"/>
        <v>-0.32080107068761116</v>
      </c>
      <c r="BI92" s="36">
        <f t="shared" si="143"/>
        <v>4.7910028897451051E-2</v>
      </c>
      <c r="BJ92" s="36">
        <f t="shared" si="143"/>
        <v>-0.33845213396561946</v>
      </c>
      <c r="BK92" s="36">
        <f t="shared" ref="BK92:CP92" si="144">SUMPRODUCT(AH$3:AH$6,$B92:$B95)</f>
        <v>-0.72481429682868992</v>
      </c>
      <c r="BL92" s="36">
        <f t="shared" si="144"/>
        <v>-0.35610319724362777</v>
      </c>
      <c r="BM92" s="36">
        <f t="shared" si="144"/>
        <v>-0.74246536010669828</v>
      </c>
      <c r="BN92" s="36">
        <f t="shared" si="144"/>
        <v>-1.1288275229697688</v>
      </c>
      <c r="BO92" s="36">
        <f t="shared" si="144"/>
        <v>0.74202508415191804</v>
      </c>
      <c r="BP92" s="36">
        <f t="shared" si="144"/>
        <v>0.35566292128884747</v>
      </c>
      <c r="BQ92" s="36">
        <f t="shared" si="144"/>
        <v>-3.0699241574223046E-2</v>
      </c>
      <c r="BR92" s="36">
        <f t="shared" si="144"/>
        <v>0.33801185801083916</v>
      </c>
      <c r="BS92" s="36">
        <f t="shared" si="144"/>
        <v>-4.8350304852231352E-2</v>
      </c>
      <c r="BT92" s="36">
        <f t="shared" si="144"/>
        <v>-0.43471246771530186</v>
      </c>
      <c r="BU92" s="36">
        <f t="shared" si="144"/>
        <v>-6.6001368130239657E-2</v>
      </c>
      <c r="BV92" s="36">
        <f t="shared" si="144"/>
        <v>-0.45236353099331017</v>
      </c>
      <c r="BW92" s="36">
        <f t="shared" si="144"/>
        <v>-0.83872569385638074</v>
      </c>
      <c r="BX92" s="36">
        <f t="shared" si="144"/>
        <v>1.1288275229697688</v>
      </c>
      <c r="BY92" s="36">
        <f t="shared" si="144"/>
        <v>0.74246536010669828</v>
      </c>
      <c r="BZ92" s="36">
        <f t="shared" si="144"/>
        <v>0.35610319724362777</v>
      </c>
      <c r="CA92" s="36">
        <f t="shared" si="144"/>
        <v>0.72481429682868992</v>
      </c>
      <c r="CB92" s="36">
        <f t="shared" si="144"/>
        <v>0.33845213396561946</v>
      </c>
      <c r="CC92" s="36">
        <f t="shared" si="144"/>
        <v>-4.7910028897451051E-2</v>
      </c>
      <c r="CD92" s="36">
        <f t="shared" si="144"/>
        <v>0.32080107068761116</v>
      </c>
      <c r="CE92" s="36">
        <f t="shared" si="144"/>
        <v>-6.5561092175459357E-2</v>
      </c>
      <c r="CF92" s="36">
        <f t="shared" si="144"/>
        <v>-0.45192325503852987</v>
      </c>
      <c r="CG92" s="36">
        <f t="shared" si="144"/>
        <v>-2.073299496147013E-2</v>
      </c>
      <c r="CH92" s="36">
        <f t="shared" si="144"/>
        <v>-0.40709515782454064</v>
      </c>
      <c r="CI92" s="36">
        <f t="shared" si="144"/>
        <v>-0.79345732068761121</v>
      </c>
      <c r="CJ92" s="36">
        <f t="shared" si="144"/>
        <v>-0.42474622110254895</v>
      </c>
      <c r="CK92" s="36">
        <f t="shared" si="144"/>
        <v>-0.81110838396561946</v>
      </c>
      <c r="CL92" s="36">
        <f t="shared" si="144"/>
        <v>-1.1974705468286899</v>
      </c>
      <c r="CM92" s="36">
        <f t="shared" si="144"/>
        <v>-0.82875944724362793</v>
      </c>
      <c r="CN92" s="36">
        <f t="shared" si="144"/>
        <v>-1.2151216101066984</v>
      </c>
      <c r="CO92" s="36">
        <f t="shared" si="144"/>
        <v>-1.6014837729697688</v>
      </c>
      <c r="CP92" s="36">
        <f t="shared" si="144"/>
        <v>0.26936883415191798</v>
      </c>
      <c r="CQ92" s="36">
        <f t="shared" ref="CQ92:DG92" si="145">SUMPRODUCT(BN$3:BN$6,$B92:$B95)</f>
        <v>-0.11699332871115253</v>
      </c>
      <c r="CR92" s="36">
        <f t="shared" si="145"/>
        <v>-0.5033554915742231</v>
      </c>
      <c r="CS92" s="36">
        <f t="shared" si="145"/>
        <v>-0.13464439198916084</v>
      </c>
      <c r="CT92" s="36">
        <f t="shared" si="145"/>
        <v>-0.52100655485223135</v>
      </c>
      <c r="CU92" s="36">
        <f t="shared" si="145"/>
        <v>-0.90736871771530181</v>
      </c>
      <c r="CV92" s="36">
        <f t="shared" si="145"/>
        <v>-0.5386576181302396</v>
      </c>
      <c r="CW92" s="36">
        <f t="shared" si="145"/>
        <v>-0.92501978099331017</v>
      </c>
      <c r="CX92" s="36">
        <f t="shared" si="145"/>
        <v>-1.3113819438563807</v>
      </c>
      <c r="CY92" s="36">
        <f t="shared" si="145"/>
        <v>0.65617127296976885</v>
      </c>
      <c r="CZ92" s="36">
        <f t="shared" si="145"/>
        <v>0.26980911010669828</v>
      </c>
      <c r="DA92" s="36">
        <f t="shared" si="145"/>
        <v>-0.11655305275637223</v>
      </c>
      <c r="DB92" s="36">
        <f t="shared" si="145"/>
        <v>0.25215804682868997</v>
      </c>
      <c r="DC92" s="36">
        <f t="shared" si="145"/>
        <v>-0.13420411603438054</v>
      </c>
      <c r="DD92" s="36">
        <f t="shared" si="145"/>
        <v>-0.520566278897451</v>
      </c>
      <c r="DE92" s="36">
        <f t="shared" si="145"/>
        <v>-0.15185517931238884</v>
      </c>
      <c r="DF92" s="36">
        <f t="shared" si="145"/>
        <v>-0.53821734217545936</v>
      </c>
      <c r="DG92" s="36">
        <f t="shared" si="145"/>
        <v>-0.92457950503852993</v>
      </c>
    </row>
    <row r="93" spans="1:111" ht="13.15" x14ac:dyDescent="0.35">
      <c r="B93" s="35">
        <f t="shared" ref="B93:B95" si="146">K86</f>
        <v>0.33845213396561946</v>
      </c>
      <c r="D93" s="35">
        <f>$CE$4-$CE$7*SUMPRODUCT($B$4:$CD$4,AE94:DG94)</f>
        <v>-5.3443093641225516</v>
      </c>
      <c r="F93" s="37" t="s">
        <v>364</v>
      </c>
      <c r="H93" s="35">
        <f t="shared" si="142"/>
        <v>0.25143604240013218</v>
      </c>
      <c r="I93" s="35">
        <f t="shared" si="142"/>
        <v>0.81159150305131245</v>
      </c>
      <c r="J93" s="35">
        <f t="shared" si="142"/>
        <v>0.21690772097950856</v>
      </c>
      <c r="K93" s="35">
        <f t="shared" si="142"/>
        <v>0.20787858033925269</v>
      </c>
      <c r="M93" s="35">
        <v>-5.8351998350798153</v>
      </c>
      <c r="N93" s="35">
        <f>IFERROR(M93/(MAX(ABS(M92),ABS(M93),ABS(M94),ABS(M95))),0)</f>
        <v>-1</v>
      </c>
      <c r="P93" s="35">
        <f>L144</f>
        <v>1.3508258402837612</v>
      </c>
      <c r="R93" s="35">
        <f>H144*J144</f>
        <v>-1.29241943359375E-2</v>
      </c>
      <c r="T93" s="35">
        <f>P93-D93</f>
        <v>6.6951352044063128</v>
      </c>
      <c r="V93" s="35">
        <v>6.5770601862182261</v>
      </c>
      <c r="X93" s="35">
        <v>-0.15776771821988578</v>
      </c>
      <c r="Y93" s="35">
        <v>5.5978441996767714E-2</v>
      </c>
      <c r="Z93" s="35">
        <v>9.4794483102681043E-2</v>
      </c>
      <c r="AA93" s="35">
        <v>0.14430054716689542</v>
      </c>
      <c r="AC93" s="43">
        <f t="shared" ref="AC93:AC94" si="147">SUM(AE93:DG93)</f>
        <v>98.787563082281139</v>
      </c>
      <c r="AD93" s="37" t="s">
        <v>365</v>
      </c>
      <c r="AE93" s="35">
        <f>EXP(AE92)</f>
        <v>2.5208080503832742</v>
      </c>
      <c r="AF93" s="35">
        <f t="shared" ref="AF93:CQ93" si="148">EXP(AF92)</f>
        <v>1.7129505341279658</v>
      </c>
      <c r="AG93" s="35">
        <f t="shared" si="148"/>
        <v>1.163991654153578</v>
      </c>
      <c r="AH93" s="35">
        <f t="shared" si="148"/>
        <v>1.682980416202162</v>
      </c>
      <c r="AI93" s="35">
        <f t="shared" si="148"/>
        <v>1.1436262282731433</v>
      </c>
      <c r="AJ93" s="35">
        <f t="shared" si="148"/>
        <v>0.77712190670978742</v>
      </c>
      <c r="AK93" s="35">
        <f t="shared" si="148"/>
        <v>1.1236171198712848</v>
      </c>
      <c r="AL93" s="35">
        <f t="shared" si="148"/>
        <v>0.76352522967633507</v>
      </c>
      <c r="AM93" s="35">
        <f t="shared" si="148"/>
        <v>0.51883401030689358</v>
      </c>
      <c r="AN93" s="35">
        <f t="shared" si="148"/>
        <v>3.3692202378103193</v>
      </c>
      <c r="AO93" s="35">
        <f t="shared" si="148"/>
        <v>2.289467301992488</v>
      </c>
      <c r="AP93" s="35">
        <f t="shared" si="148"/>
        <v>1.5557488549039928</v>
      </c>
      <c r="AQ93" s="35">
        <f t="shared" si="148"/>
        <v>2.2494103338191964</v>
      </c>
      <c r="AR93" s="35">
        <f t="shared" si="148"/>
        <v>1.5285291683366027</v>
      </c>
      <c r="AS93" s="35">
        <f t="shared" si="148"/>
        <v>1.0386728394231612</v>
      </c>
      <c r="AT93" s="35">
        <f t="shared" si="148"/>
        <v>1.5017857227347715</v>
      </c>
      <c r="AU93" s="35">
        <f t="shared" si="148"/>
        <v>1.0205000160615756</v>
      </c>
      <c r="AV93" s="35">
        <f t="shared" si="148"/>
        <v>0.69345464337298124</v>
      </c>
      <c r="AW93" s="35">
        <f t="shared" si="148"/>
        <v>4.9603870549765317</v>
      </c>
      <c r="AX93" s="35">
        <f t="shared" si="148"/>
        <v>3.370703951065054</v>
      </c>
      <c r="AY93" s="35">
        <f t="shared" si="148"/>
        <v>2.2904755213258898</v>
      </c>
      <c r="AZ93" s="35">
        <f t="shared" si="148"/>
        <v>3.3117294547829297</v>
      </c>
      <c r="BA93" s="35">
        <f t="shared" si="148"/>
        <v>2.2504009131497402</v>
      </c>
      <c r="BB93" s="35">
        <f t="shared" si="148"/>
        <v>1.5292022911446217</v>
      </c>
      <c r="BC93" s="35">
        <f t="shared" si="148"/>
        <v>2.2110274581644984</v>
      </c>
      <c r="BD93" s="35">
        <f t="shared" si="148"/>
        <v>1.5024470684543501</v>
      </c>
      <c r="BE93" s="35">
        <f t="shared" si="148"/>
        <v>1.0209494166033672</v>
      </c>
      <c r="BF93" s="35">
        <f t="shared" si="148"/>
        <v>1.5713313521860452</v>
      </c>
      <c r="BG93" s="35">
        <f t="shared" si="148"/>
        <v>1.0677579669780335</v>
      </c>
      <c r="BH93" s="35">
        <f t="shared" si="148"/>
        <v>0.72556757329314381</v>
      </c>
      <c r="BI93" s="35">
        <f t="shared" si="148"/>
        <v>1.0490762645301346</v>
      </c>
      <c r="BJ93" s="35">
        <f t="shared" si="148"/>
        <v>0.71287290097103562</v>
      </c>
      <c r="BK93" s="35">
        <f t="shared" si="148"/>
        <v>0.48441451791540596</v>
      </c>
      <c r="BL93" s="35">
        <f t="shared" si="148"/>
        <v>0.70040033712138061</v>
      </c>
      <c r="BM93" s="35">
        <f t="shared" si="148"/>
        <v>0.47593910666584116</v>
      </c>
      <c r="BN93" s="35">
        <f t="shared" si="148"/>
        <v>0.32341222761950639</v>
      </c>
      <c r="BO93" s="35">
        <f t="shared" si="148"/>
        <v>2.1001842608706887</v>
      </c>
      <c r="BP93" s="35">
        <f t="shared" si="148"/>
        <v>1.4271264132461861</v>
      </c>
      <c r="BQ93" s="35">
        <f t="shared" si="148"/>
        <v>0.96976719487487184</v>
      </c>
      <c r="BR93" s="35">
        <f t="shared" si="148"/>
        <v>1.4021571301011875</v>
      </c>
      <c r="BS93" s="35">
        <f t="shared" si="148"/>
        <v>0.95279995816142415</v>
      </c>
      <c r="BT93" s="35">
        <f t="shared" si="148"/>
        <v>0.64745080332537175</v>
      </c>
      <c r="BU93" s="35">
        <f t="shared" si="148"/>
        <v>0.93612958354355125</v>
      </c>
      <c r="BV93" s="35">
        <f t="shared" si="148"/>
        <v>0.63612287730519856</v>
      </c>
      <c r="BW93" s="35">
        <f t="shared" si="148"/>
        <v>0.43226100546818069</v>
      </c>
      <c r="BX93" s="35">
        <f t="shared" si="148"/>
        <v>3.0920290409566622</v>
      </c>
      <c r="BY93" s="35">
        <f t="shared" si="148"/>
        <v>2.1011091250841551</v>
      </c>
      <c r="BZ93" s="35">
        <f t="shared" si="148"/>
        <v>1.4277548810298448</v>
      </c>
      <c r="CA93" s="35">
        <f t="shared" si="148"/>
        <v>2.064347708452932</v>
      </c>
      <c r="CB93" s="35">
        <f t="shared" si="148"/>
        <v>1.4027746020894551</v>
      </c>
      <c r="CC93" s="35">
        <f t="shared" si="148"/>
        <v>0.95321954543303378</v>
      </c>
      <c r="CD93" s="35">
        <f t="shared" si="148"/>
        <v>1.3782313830003259</v>
      </c>
      <c r="CE93" s="35">
        <f t="shared" si="148"/>
        <v>0.93654182963410526</v>
      </c>
      <c r="CF93" s="35">
        <f t="shared" si="148"/>
        <v>0.6364030085753678</v>
      </c>
      <c r="CG93" s="35">
        <f t="shared" si="148"/>
        <v>0.9794804558750182</v>
      </c>
      <c r="CH93" s="35">
        <f t="shared" si="148"/>
        <v>0.6655808520620663</v>
      </c>
      <c r="CI93" s="35">
        <f t="shared" si="148"/>
        <v>0.45227841757793358</v>
      </c>
      <c r="CJ93" s="35">
        <f t="shared" si="148"/>
        <v>0.65393571915949134</v>
      </c>
      <c r="CK93" s="35">
        <f t="shared" si="148"/>
        <v>0.44436526583184005</v>
      </c>
      <c r="CL93" s="35">
        <f t="shared" si="148"/>
        <v>0.30195703291999315</v>
      </c>
      <c r="CM93" s="35">
        <f t="shared" si="148"/>
        <v>0.43659056413802189</v>
      </c>
      <c r="CN93" s="35">
        <f t="shared" si="148"/>
        <v>0.29667393355148447</v>
      </c>
      <c r="CO93" s="35">
        <f t="shared" si="148"/>
        <v>0.20159717153457718</v>
      </c>
      <c r="CP93" s="35">
        <f t="shared" si="148"/>
        <v>1.3091379067803397</v>
      </c>
      <c r="CQ93" s="35">
        <f t="shared" si="148"/>
        <v>0.88959112786298533</v>
      </c>
      <c r="CR93" s="35">
        <f t="shared" ref="CR93:DG93" si="149">EXP(CR92)</f>
        <v>0.604498861941</v>
      </c>
      <c r="CS93" s="35">
        <f t="shared" si="149"/>
        <v>0.87402666731574885</v>
      </c>
      <c r="CT93" s="35">
        <f t="shared" si="149"/>
        <v>0.59392243149690149</v>
      </c>
      <c r="CU93" s="35">
        <f t="shared" si="149"/>
        <v>0.40358477358421402</v>
      </c>
      <c r="CV93" s="35">
        <f t="shared" si="149"/>
        <v>0.5835310483506253</v>
      </c>
      <c r="CW93" s="35">
        <f t="shared" si="149"/>
        <v>0.39652357536722327</v>
      </c>
      <c r="CX93" s="35">
        <f t="shared" si="149"/>
        <v>0.26944743774375984</v>
      </c>
      <c r="CY93" s="35">
        <f t="shared" si="149"/>
        <v>1.9273987058182516</v>
      </c>
      <c r="CZ93" s="35">
        <f t="shared" si="149"/>
        <v>1.3097144156243647</v>
      </c>
      <c r="DA93" s="35">
        <f t="shared" si="149"/>
        <v>0.88998287967929368</v>
      </c>
      <c r="DB93" s="35">
        <f t="shared" si="149"/>
        <v>1.2867993957779977</v>
      </c>
      <c r="DC93" s="35">
        <f t="shared" si="149"/>
        <v>0.87441156496557748</v>
      </c>
      <c r="DD93" s="35">
        <f t="shared" si="149"/>
        <v>0.59418397883477125</v>
      </c>
      <c r="DE93" s="35">
        <f t="shared" si="149"/>
        <v>0.85911268902281934</v>
      </c>
      <c r="DF93" s="35">
        <f t="shared" si="149"/>
        <v>0.58378801960506299</v>
      </c>
      <c r="DG93" s="35">
        <f t="shared" si="149"/>
        <v>0.39669819360024489</v>
      </c>
    </row>
    <row r="94" spans="1:111" ht="13.15" x14ac:dyDescent="0.35">
      <c r="B94" s="36">
        <f t="shared" si="146"/>
        <v>-0.40401322614107882</v>
      </c>
      <c r="D94" s="36">
        <f>$CE$5-$CE$7*SUMPRODUCT($B$5:$CD$5,AE94:DG94)</f>
        <v>-1.4334604127281523</v>
      </c>
      <c r="F94" s="36">
        <f>SUMPRODUCT($B$7:$CD$7, LN(AE94:DG94))</f>
        <v>-3263.4316234161147</v>
      </c>
      <c r="H94" s="36">
        <f t="shared" si="142"/>
        <v>-0.28897319962074086</v>
      </c>
      <c r="I94" s="36">
        <f t="shared" si="142"/>
        <v>0.21690772097950856</v>
      </c>
      <c r="J94" s="36">
        <f t="shared" si="142"/>
        <v>0.75062162168386837</v>
      </c>
      <c r="K94" s="36">
        <f t="shared" si="142"/>
        <v>-0.23901728394667643</v>
      </c>
      <c r="M94" s="36">
        <v>-0.87104596931754097</v>
      </c>
      <c r="N94" s="36">
        <f>IFERROR(M94/(MAX(ABS(M92),ABS(M93),ABS(M94),ABS(M95))),0)</f>
        <v>-0.14927440258018629</v>
      </c>
      <c r="P94" s="36">
        <f>L145</f>
        <v>-0.50788485136055783</v>
      </c>
      <c r="R94" s="36">
        <f>H145*J145</f>
        <v>-1.9292513883272977E-3</v>
      </c>
      <c r="T94" s="36">
        <f>P94-D94</f>
        <v>0.92557556136759445</v>
      </c>
      <c r="V94" s="36">
        <v>1.0636397520572927</v>
      </c>
      <c r="X94" s="36">
        <v>-0.35532304414883092</v>
      </c>
      <c r="Y94" s="36">
        <v>9.4794483102681043E-2</v>
      </c>
      <c r="Z94" s="36">
        <v>0.73100207085290203</v>
      </c>
      <c r="AA94" s="36">
        <v>-0.24913802284593961</v>
      </c>
      <c r="AC94" s="44">
        <f t="shared" si="147"/>
        <v>1.0000000000000004</v>
      </c>
      <c r="AD94" s="37" t="s">
        <v>366</v>
      </c>
      <c r="AE94" s="36">
        <f t="shared" ref="AE94:BJ94" si="150">AE93/$AC93</f>
        <v>2.5517463653634904E-2</v>
      </c>
      <c r="AF94" s="36">
        <f t="shared" si="150"/>
        <v>1.7339738735140501E-2</v>
      </c>
      <c r="AG94" s="36">
        <f t="shared" si="150"/>
        <v>1.1782775258704152E-2</v>
      </c>
      <c r="AH94" s="36">
        <f t="shared" si="150"/>
        <v>1.7036359271261615E-2</v>
      </c>
      <c r="AI94" s="36">
        <f t="shared" si="150"/>
        <v>1.1576621515813743E-2</v>
      </c>
      <c r="AJ94" s="36">
        <f t="shared" si="150"/>
        <v>7.8665965883024658E-3</v>
      </c>
      <c r="AK94" s="36">
        <f t="shared" si="150"/>
        <v>1.1374074679172043E-2</v>
      </c>
      <c r="AL94" s="36">
        <f t="shared" si="150"/>
        <v>7.7289610741828642E-3</v>
      </c>
      <c r="AM94" s="36">
        <f t="shared" si="150"/>
        <v>5.2520175021905499E-3</v>
      </c>
      <c r="AN94" s="36">
        <f t="shared" si="150"/>
        <v>3.4105712629069133E-2</v>
      </c>
      <c r="AO94" s="36">
        <f t="shared" si="150"/>
        <v>2.3175663317917542E-2</v>
      </c>
      <c r="AP94" s="36">
        <f t="shared" si="150"/>
        <v>1.5748428307804235E-2</v>
      </c>
      <c r="AQ94" s="36">
        <f t="shared" si="150"/>
        <v>2.2770177374915507E-2</v>
      </c>
      <c r="AR94" s="36">
        <f t="shared" si="150"/>
        <v>1.5472890722726661E-2</v>
      </c>
      <c r="AS94" s="36">
        <f t="shared" si="150"/>
        <v>1.0514206515632341E-2</v>
      </c>
      <c r="AT94" s="36">
        <f t="shared" si="150"/>
        <v>1.5202173997185448E-2</v>
      </c>
      <c r="AU94" s="36">
        <f t="shared" si="150"/>
        <v>1.0330247899845359E-2</v>
      </c>
      <c r="AV94" s="36">
        <f t="shared" si="150"/>
        <v>7.01965532640375E-3</v>
      </c>
      <c r="AW94" s="36">
        <f t="shared" si="150"/>
        <v>5.021266746751285E-2</v>
      </c>
      <c r="AX94" s="36">
        <f t="shared" si="150"/>
        <v>3.4120731860320934E-2</v>
      </c>
      <c r="AY94" s="36">
        <f t="shared" si="150"/>
        <v>2.3185869251761276E-2</v>
      </c>
      <c r="AZ94" s="36">
        <f t="shared" si="150"/>
        <v>3.3523748855152517E-2</v>
      </c>
      <c r="BA94" s="36">
        <f t="shared" si="150"/>
        <v>2.2780204743742479E-2</v>
      </c>
      <c r="BB94" s="36">
        <f t="shared" si="150"/>
        <v>1.5479704564338063E-2</v>
      </c>
      <c r="BC94" s="36">
        <f t="shared" si="150"/>
        <v>2.2381637821381542E-2</v>
      </c>
      <c r="BD94" s="36">
        <f t="shared" si="150"/>
        <v>1.5208868622489928E-2</v>
      </c>
      <c r="BE94" s="36">
        <f t="shared" si="150"/>
        <v>1.0334797060972224E-2</v>
      </c>
      <c r="BF94" s="36">
        <f t="shared" si="150"/>
        <v>1.5906165747577635E-2</v>
      </c>
      <c r="BG94" s="36">
        <f t="shared" si="150"/>
        <v>1.080862745939676E-2</v>
      </c>
      <c r="BH94" s="36">
        <f t="shared" si="150"/>
        <v>7.3447259012636174E-3</v>
      </c>
      <c r="BI94" s="36">
        <f t="shared" si="150"/>
        <v>1.0619517597132633E-2</v>
      </c>
      <c r="BJ94" s="36">
        <f t="shared" si="150"/>
        <v>7.2162211388621536E-3</v>
      </c>
      <c r="BK94" s="36">
        <f t="shared" ref="BK94:CP94" si="151">BK93/$AC93</f>
        <v>4.9035982141996184E-3</v>
      </c>
      <c r="BL94" s="36">
        <f t="shared" si="151"/>
        <v>7.0899647209437715E-3</v>
      </c>
      <c r="BM94" s="36">
        <f t="shared" si="151"/>
        <v>4.8178038997624302E-3</v>
      </c>
      <c r="BN94" s="36">
        <f t="shared" si="151"/>
        <v>3.2738152205468735E-3</v>
      </c>
      <c r="BO94" s="36">
        <f t="shared" si="151"/>
        <v>2.1259601870342974E-2</v>
      </c>
      <c r="BP94" s="36">
        <f t="shared" si="151"/>
        <v>1.4446417835588457E-2</v>
      </c>
      <c r="BQ94" s="36">
        <f t="shared" si="151"/>
        <v>9.8166931607285741E-3</v>
      </c>
      <c r="BR94" s="36">
        <f t="shared" si="151"/>
        <v>1.4193660480655009E-2</v>
      </c>
      <c r="BS94" s="36">
        <f t="shared" si="151"/>
        <v>9.6449383751659873E-3</v>
      </c>
      <c r="BT94" s="36">
        <f t="shared" si="151"/>
        <v>6.5539707947457268E-3</v>
      </c>
      <c r="BU94" s="36">
        <f t="shared" si="151"/>
        <v>9.4761886449596863E-3</v>
      </c>
      <c r="BV94" s="36">
        <f t="shared" si="151"/>
        <v>6.4393012385108184E-3</v>
      </c>
      <c r="BW94" s="36">
        <f t="shared" si="151"/>
        <v>4.3756621985719625E-3</v>
      </c>
      <c r="BX94" s="36">
        <f t="shared" si="151"/>
        <v>3.1299780503556716E-2</v>
      </c>
      <c r="BY94" s="36">
        <f t="shared" si="151"/>
        <v>2.1268964022668729E-2</v>
      </c>
      <c r="BZ94" s="36">
        <f t="shared" si="151"/>
        <v>1.4452779646367566E-2</v>
      </c>
      <c r="CA94" s="36">
        <f t="shared" si="151"/>
        <v>2.0896838063851383E-2</v>
      </c>
      <c r="CB94" s="36">
        <f t="shared" si="151"/>
        <v>1.4199910983947142E-2</v>
      </c>
      <c r="CC94" s="36">
        <f t="shared" si="151"/>
        <v>9.6491857445566084E-3</v>
      </c>
      <c r="CD94" s="36">
        <f t="shared" si="151"/>
        <v>1.395146656115389E-2</v>
      </c>
      <c r="CE94" s="36">
        <f t="shared" si="151"/>
        <v>9.4803617015438504E-3</v>
      </c>
      <c r="CF94" s="36">
        <f t="shared" si="151"/>
        <v>6.4421369322097905E-3</v>
      </c>
      <c r="CG94" s="36">
        <f t="shared" si="151"/>
        <v>9.9150178961211876E-3</v>
      </c>
      <c r="CH94" s="36">
        <f t="shared" si="151"/>
        <v>6.7374964144798002E-3</v>
      </c>
      <c r="CI94" s="36">
        <f t="shared" si="151"/>
        <v>4.578293091421097E-3</v>
      </c>
      <c r="CJ94" s="36">
        <f t="shared" si="151"/>
        <v>6.6196158580693176E-3</v>
      </c>
      <c r="CK94" s="36">
        <f t="shared" si="151"/>
        <v>4.4981903791039349E-3</v>
      </c>
      <c r="CL94" s="36">
        <f t="shared" si="151"/>
        <v>3.0566300402459583E-3</v>
      </c>
      <c r="CM94" s="36">
        <f t="shared" si="151"/>
        <v>4.4194891595248816E-3</v>
      </c>
      <c r="CN94" s="36">
        <f t="shared" si="151"/>
        <v>3.0031506426004438E-3</v>
      </c>
      <c r="CO94" s="36">
        <f t="shared" si="151"/>
        <v>2.0407140863133236E-3</v>
      </c>
      <c r="CP94" s="36">
        <f t="shared" si="151"/>
        <v>1.3252051836625889E-2</v>
      </c>
      <c r="CQ94" s="36">
        <f t="shared" ref="CQ94:DG94" si="152">CQ93/$AC93</f>
        <v>9.0050923426670225E-3</v>
      </c>
      <c r="CR94" s="36">
        <f t="shared" si="152"/>
        <v>6.1191798145431211E-3</v>
      </c>
      <c r="CS94" s="36">
        <f t="shared" si="152"/>
        <v>8.8475374839215686E-3</v>
      </c>
      <c r="CT94" s="36">
        <f t="shared" si="152"/>
        <v>6.0121174464261018E-3</v>
      </c>
      <c r="CU94" s="36">
        <f t="shared" si="152"/>
        <v>4.0853803959924008E-3</v>
      </c>
      <c r="CV94" s="36">
        <f t="shared" si="152"/>
        <v>5.9069282624635297E-3</v>
      </c>
      <c r="CW94" s="36">
        <f t="shared" si="152"/>
        <v>4.0139017807024439E-3</v>
      </c>
      <c r="CX94" s="36">
        <f t="shared" si="152"/>
        <v>2.7275441294096342E-3</v>
      </c>
      <c r="CY94" s="36">
        <f t="shared" si="152"/>
        <v>1.9510540048577798E-2</v>
      </c>
      <c r="CZ94" s="36">
        <f t="shared" si="152"/>
        <v>1.3257887680997765E-2</v>
      </c>
      <c r="DA94" s="36">
        <f t="shared" si="152"/>
        <v>9.0090579412108601E-3</v>
      </c>
      <c r="DB94" s="36">
        <f t="shared" si="152"/>
        <v>1.3025925082352823E-2</v>
      </c>
      <c r="DC94" s="36">
        <f t="shared" si="152"/>
        <v>8.8514336995768536E-3</v>
      </c>
      <c r="DD94" s="36">
        <f t="shared" si="152"/>
        <v>6.0147650199637937E-3</v>
      </c>
      <c r="DE94" s="36">
        <f t="shared" si="152"/>
        <v>8.6965672825359188E-3</v>
      </c>
      <c r="DF94" s="36">
        <f t="shared" si="152"/>
        <v>5.9095295135362354E-3</v>
      </c>
      <c r="DG94" s="36">
        <f t="shared" si="152"/>
        <v>4.0156693942316512E-3</v>
      </c>
    </row>
    <row r="95" spans="1:111" x14ac:dyDescent="0.35">
      <c r="B95" s="35">
        <f t="shared" si="146"/>
        <v>-0.38636216286307051</v>
      </c>
      <c r="D95" s="35">
        <f>$CE$6-$CE$7*SUMPRODUCT($B$6:$CD$6,AE94:DG94)</f>
        <v>-0.93372381732362442</v>
      </c>
      <c r="H95" s="35">
        <f t="shared" si="142"/>
        <v>-0.27697297574018787</v>
      </c>
      <c r="I95" s="35">
        <f t="shared" si="142"/>
        <v>0.20787858033925269</v>
      </c>
      <c r="J95" s="35">
        <f t="shared" si="142"/>
        <v>-0.23901728394667643</v>
      </c>
      <c r="K95" s="35">
        <f t="shared" si="142"/>
        <v>0.77091447473425179</v>
      </c>
      <c r="M95" s="35">
        <v>-0.39456246056473532</v>
      </c>
      <c r="N95" s="35">
        <f>IFERROR(M95/(MAX(ABS(M92),ABS(M93),ABS(M94),ABS(M95))),0)</f>
        <v>-6.7617643219812437E-2</v>
      </c>
      <c r="P95" s="35">
        <f>L146</f>
        <v>-0.51153481221251695</v>
      </c>
      <c r="R95" s="35">
        <f>H146*J146</f>
        <v>-8.7390356151094265E-4</v>
      </c>
      <c r="T95" s="35">
        <f>P95-D95</f>
        <v>0.42218900511110746</v>
      </c>
      <c r="V95" s="35">
        <v>0.55438255720996432</v>
      </c>
      <c r="X95" s="35">
        <v>-0.31169741445985322</v>
      </c>
      <c r="Y95" s="35">
        <v>0.14430054716689542</v>
      </c>
      <c r="Z95" s="35">
        <v>-0.24913802284593961</v>
      </c>
      <c r="AA95" s="35">
        <v>0.76577125419569325</v>
      </c>
    </row>
    <row r="96" spans="1:111" x14ac:dyDescent="0.35">
      <c r="B96" s="3"/>
    </row>
    <row r="97" spans="2:97" ht="13.5" thickBot="1" x14ac:dyDescent="0.4">
      <c r="B97" s="39" t="s">
        <v>367</v>
      </c>
      <c r="D97" s="39" t="s">
        <v>368</v>
      </c>
      <c r="E97" s="39" t="s">
        <v>369</v>
      </c>
      <c r="F97" s="39" t="s">
        <v>370</v>
      </c>
      <c r="H97" s="39" t="s">
        <v>347</v>
      </c>
      <c r="I97" s="39" t="s">
        <v>371</v>
      </c>
      <c r="J97" s="39" t="s">
        <v>372</v>
      </c>
      <c r="K97" s="39" t="s">
        <v>349</v>
      </c>
      <c r="L97" s="39" t="s">
        <v>373</v>
      </c>
      <c r="M97" s="39" t="s">
        <v>374</v>
      </c>
    </row>
    <row r="98" spans="2:97" ht="13.15" thickTop="1" x14ac:dyDescent="0.35">
      <c r="B98" s="32">
        <v>1</v>
      </c>
      <c r="D98" s="32">
        <v>0</v>
      </c>
      <c r="E98" s="32"/>
      <c r="F98" s="32" t="b">
        <v>0</v>
      </c>
      <c r="H98" s="32">
        <v>0</v>
      </c>
      <c r="I98" s="32">
        <f>B92</f>
        <v>-0.47265625</v>
      </c>
      <c r="J98" s="32">
        <f>IF(SUMPRODUCT(L98:L101,N92:N95)&gt;0,N92,-N92)</f>
        <v>-0.56506997124738223</v>
      </c>
      <c r="K98" s="32">
        <f>I98+J98*H98</f>
        <v>-0.47265625</v>
      </c>
      <c r="L98" s="32">
        <f>D92</f>
        <v>-3.9484154427117062</v>
      </c>
      <c r="M98" s="32">
        <f>SUMPRODUCT(L98:L101,J98:J101)</f>
        <v>7.8525555154863484</v>
      </c>
    </row>
    <row r="99" spans="2:97" ht="13.5" thickBot="1" x14ac:dyDescent="0.4">
      <c r="H99" s="33">
        <f>H98</f>
        <v>0</v>
      </c>
      <c r="I99" s="33">
        <f>B93</f>
        <v>0.33845213396561946</v>
      </c>
      <c r="J99" s="32">
        <f>IF(SUMPRODUCT(L98:L101,N92:N95)&gt;0,N93,-N93)</f>
        <v>-1</v>
      </c>
      <c r="K99" s="33">
        <f t="shared" ref="K99:K101" si="153">I99+J99*H99</f>
        <v>0.33845213396561946</v>
      </c>
      <c r="L99" s="32">
        <f>D93</f>
        <v>-5.3443093641225516</v>
      </c>
      <c r="M99" s="39" t="s">
        <v>375</v>
      </c>
    </row>
    <row r="100" spans="2:97" ht="13.15" thickTop="1" x14ac:dyDescent="0.35">
      <c r="H100" s="33">
        <f t="shared" ref="H100:H101" si="154">H99</f>
        <v>0</v>
      </c>
      <c r="I100" s="32">
        <f>B94</f>
        <v>-0.40401322614107882</v>
      </c>
      <c r="J100" s="32">
        <f>IF(SUMPRODUCT(L98:L101,N92:N95)&gt;0,N94,-N94)</f>
        <v>-0.14927440258018629</v>
      </c>
      <c r="K100" s="32">
        <f t="shared" si="153"/>
        <v>-0.40401322614107882</v>
      </c>
      <c r="L100" s="32">
        <f>D94</f>
        <v>-1.4334604127281523</v>
      </c>
      <c r="M100" s="32">
        <f>F94</f>
        <v>-3263.4316234161147</v>
      </c>
    </row>
    <row r="101" spans="2:97" x14ac:dyDescent="0.35">
      <c r="H101" s="33">
        <f t="shared" si="154"/>
        <v>0</v>
      </c>
      <c r="I101" s="34">
        <f>B95</f>
        <v>-0.38636216286307051</v>
      </c>
      <c r="J101" s="32">
        <f>IF(SUMPRODUCT(L98:L101,N92:N95)&gt;0,N95,-N95)</f>
        <v>-6.7617643219812437E-2</v>
      </c>
      <c r="K101" s="34">
        <f t="shared" si="153"/>
        <v>-0.38636216286307051</v>
      </c>
      <c r="L101" s="32">
        <f>D95</f>
        <v>-0.93372381732362442</v>
      </c>
    </row>
    <row r="102" spans="2:97" ht="13.5" thickBot="1" x14ac:dyDescent="0.4">
      <c r="B102" s="39" t="s">
        <v>367</v>
      </c>
      <c r="D102" s="39" t="s">
        <v>368</v>
      </c>
      <c r="E102" s="39" t="s">
        <v>369</v>
      </c>
      <c r="F102" s="39" t="s">
        <v>370</v>
      </c>
      <c r="H102" s="39" t="s">
        <v>347</v>
      </c>
      <c r="I102" s="39" t="s">
        <v>371</v>
      </c>
      <c r="J102" s="39" t="s">
        <v>372</v>
      </c>
      <c r="K102" s="39" t="s">
        <v>349</v>
      </c>
      <c r="L102" s="39" t="s">
        <v>373</v>
      </c>
      <c r="M102" s="39" t="s">
        <v>374</v>
      </c>
      <c r="O102" s="45" t="s">
        <v>336</v>
      </c>
    </row>
    <row r="103" spans="2:97" ht="13.9" thickTop="1" thickBot="1" x14ac:dyDescent="0.4">
      <c r="B103" s="32">
        <f>1+B98</f>
        <v>2</v>
      </c>
      <c r="D103" s="32">
        <v>0</v>
      </c>
      <c r="E103" s="32">
        <f>H103</f>
        <v>0.47265625</v>
      </c>
      <c r="F103" s="32" t="b">
        <f>OR(F98,M103*M98&lt;=0)</f>
        <v>1</v>
      </c>
      <c r="H103" s="32">
        <f>ABS(H85)</f>
        <v>0.47265625</v>
      </c>
      <c r="I103" s="32">
        <f>I98</f>
        <v>-0.47265625</v>
      </c>
      <c r="J103" s="32">
        <f>J98</f>
        <v>-0.56506997124738223</v>
      </c>
      <c r="K103" s="32">
        <f>I103+J103*H103</f>
        <v>-0.7397401035973955</v>
      </c>
      <c r="L103" s="32">
        <f>$CE$3-$CE$7*SUMPRODUCT($B$3:$CD$3,Q105:CS105)</f>
        <v>112.28587355918603</v>
      </c>
      <c r="M103" s="32">
        <f>SUMPRODUCT(L103:L106,J103:J106)</f>
        <v>-311.15065152647406</v>
      </c>
      <c r="O103" s="46">
        <f>SUM(Q103:CS103)</f>
        <v>0.51764444756118144</v>
      </c>
      <c r="P103" s="39" t="s">
        <v>363</v>
      </c>
      <c r="Q103" s="32">
        <f t="shared" ref="Q103:AV103" si="155">SUMPRODUCT(B$3:B$6,$K103:$K106)</f>
        <v>1.7668349896585809</v>
      </c>
      <c r="R103" s="32">
        <f t="shared" si="155"/>
        <v>1.348512925117396</v>
      </c>
      <c r="S103" s="32">
        <f t="shared" si="155"/>
        <v>0.93019086057621103</v>
      </c>
      <c r="T103" s="32">
        <f t="shared" si="155"/>
        <v>1.2922662841729611</v>
      </c>
      <c r="U103" s="32">
        <f t="shared" si="155"/>
        <v>0.87394421963177604</v>
      </c>
      <c r="V103" s="32">
        <f t="shared" si="155"/>
        <v>0.45562215509059106</v>
      </c>
      <c r="W103" s="32">
        <f t="shared" si="155"/>
        <v>0.81769757868734105</v>
      </c>
      <c r="X103" s="32">
        <f t="shared" si="155"/>
        <v>0.39937551414615602</v>
      </c>
      <c r="Y103" s="32">
        <f t="shared" si="155"/>
        <v>-1.894655039502896E-2</v>
      </c>
      <c r="Z103" s="32">
        <f t="shared" si="155"/>
        <v>1.6518028902005406</v>
      </c>
      <c r="AA103" s="32">
        <f t="shared" si="155"/>
        <v>1.2334808256593557</v>
      </c>
      <c r="AB103" s="32">
        <f t="shared" si="155"/>
        <v>0.81515876111817076</v>
      </c>
      <c r="AC103" s="32">
        <f t="shared" si="155"/>
        <v>1.1772341847149206</v>
      </c>
      <c r="AD103" s="32">
        <f t="shared" si="155"/>
        <v>0.75891212017373555</v>
      </c>
      <c r="AE103" s="32">
        <f t="shared" si="155"/>
        <v>0.34059005563255057</v>
      </c>
      <c r="AF103" s="32">
        <f t="shared" si="155"/>
        <v>0.70266547922930056</v>
      </c>
      <c r="AG103" s="32">
        <f t="shared" si="155"/>
        <v>0.28434341468811553</v>
      </c>
      <c r="AH103" s="32">
        <f t="shared" si="155"/>
        <v>-0.13397864985306945</v>
      </c>
      <c r="AI103" s="32">
        <f t="shared" si="155"/>
        <v>1.4984267575898198</v>
      </c>
      <c r="AJ103" s="32">
        <f t="shared" si="155"/>
        <v>1.0801046930486349</v>
      </c>
      <c r="AK103" s="32">
        <f t="shared" si="155"/>
        <v>0.66178262850744995</v>
      </c>
      <c r="AL103" s="32">
        <f t="shared" si="155"/>
        <v>1.0238580521042</v>
      </c>
      <c r="AM103" s="32">
        <f t="shared" si="155"/>
        <v>0.60553598756301497</v>
      </c>
      <c r="AN103" s="32">
        <f t="shared" si="155"/>
        <v>0.18721392302182999</v>
      </c>
      <c r="AO103" s="32">
        <f t="shared" si="155"/>
        <v>0.54928934661857998</v>
      </c>
      <c r="AP103" s="32">
        <f t="shared" si="155"/>
        <v>0.13096728207739494</v>
      </c>
      <c r="AQ103" s="32">
        <f t="shared" si="155"/>
        <v>-0.28735478246379004</v>
      </c>
      <c r="AR103" s="32">
        <f t="shared" si="155"/>
        <v>1.0270948860611855</v>
      </c>
      <c r="AS103" s="32">
        <f t="shared" si="155"/>
        <v>0.60877282152000056</v>
      </c>
      <c r="AT103" s="32">
        <f t="shared" si="155"/>
        <v>0.19045075697881558</v>
      </c>
      <c r="AU103" s="32">
        <f t="shared" si="155"/>
        <v>0.55252618057556546</v>
      </c>
      <c r="AV103" s="32">
        <f t="shared" si="155"/>
        <v>0.13420411603438054</v>
      </c>
      <c r="AW103" s="32">
        <f t="shared" ref="AW103:CB103" si="156">SUMPRODUCT(AH$3:AH$6,$K103:$K106)</f>
        <v>-0.28411794850680444</v>
      </c>
      <c r="AX103" s="32">
        <f t="shared" si="156"/>
        <v>7.7957475089945494E-2</v>
      </c>
      <c r="AY103" s="32">
        <f t="shared" si="156"/>
        <v>-0.34036458945123949</v>
      </c>
      <c r="AZ103" s="32">
        <f t="shared" si="156"/>
        <v>-0.75868665399242441</v>
      </c>
      <c r="BA103" s="32">
        <f t="shared" si="156"/>
        <v>0.9120627866031451</v>
      </c>
      <c r="BB103" s="32">
        <f t="shared" si="156"/>
        <v>0.49374072206196012</v>
      </c>
      <c r="BC103" s="32">
        <f t="shared" si="156"/>
        <v>7.5418657520775145E-2</v>
      </c>
      <c r="BD103" s="32">
        <f t="shared" si="156"/>
        <v>0.43749408111752508</v>
      </c>
      <c r="BE103" s="32">
        <f t="shared" si="156"/>
        <v>1.9172016576340076E-2</v>
      </c>
      <c r="BF103" s="32">
        <f t="shared" si="156"/>
        <v>-0.39915004796484488</v>
      </c>
      <c r="BG103" s="32">
        <f t="shared" si="156"/>
        <v>-3.7074624368094944E-2</v>
      </c>
      <c r="BH103" s="32">
        <f t="shared" si="156"/>
        <v>-0.45539668890927992</v>
      </c>
      <c r="BI103" s="32">
        <f t="shared" si="156"/>
        <v>-0.8737187534504649</v>
      </c>
      <c r="BJ103" s="32">
        <f t="shared" si="156"/>
        <v>0.75868665399242441</v>
      </c>
      <c r="BK103" s="32">
        <f t="shared" si="156"/>
        <v>0.34036458945123949</v>
      </c>
      <c r="BL103" s="32">
        <f t="shared" si="156"/>
        <v>-7.7957475089945494E-2</v>
      </c>
      <c r="BM103" s="32">
        <f t="shared" si="156"/>
        <v>0.28411794850680444</v>
      </c>
      <c r="BN103" s="32">
        <f t="shared" si="156"/>
        <v>-0.13420411603438054</v>
      </c>
      <c r="BO103" s="32">
        <f t="shared" si="156"/>
        <v>-0.55252618057556546</v>
      </c>
      <c r="BP103" s="32">
        <f t="shared" si="156"/>
        <v>-0.19045075697881558</v>
      </c>
      <c r="BQ103" s="32">
        <f t="shared" si="156"/>
        <v>-0.60877282152000056</v>
      </c>
      <c r="BR103" s="32">
        <f t="shared" si="156"/>
        <v>-1.0270948860611855</v>
      </c>
      <c r="BS103" s="32">
        <f t="shared" si="156"/>
        <v>0.28735478246379004</v>
      </c>
      <c r="BT103" s="32">
        <f t="shared" si="156"/>
        <v>-0.13096728207739494</v>
      </c>
      <c r="BU103" s="32">
        <f t="shared" si="156"/>
        <v>-0.54928934661857998</v>
      </c>
      <c r="BV103" s="32">
        <f t="shared" si="156"/>
        <v>-0.18721392302182999</v>
      </c>
      <c r="BW103" s="32">
        <f t="shared" si="156"/>
        <v>-0.60553598756301497</v>
      </c>
      <c r="BX103" s="32">
        <f t="shared" si="156"/>
        <v>-1.0238580521042</v>
      </c>
      <c r="BY103" s="32">
        <f t="shared" si="156"/>
        <v>-0.66178262850744995</v>
      </c>
      <c r="BZ103" s="32">
        <f t="shared" si="156"/>
        <v>-1.0801046930486349</v>
      </c>
      <c r="CA103" s="32">
        <f t="shared" si="156"/>
        <v>-1.4984267575898198</v>
      </c>
      <c r="CB103" s="32">
        <f t="shared" si="156"/>
        <v>0.17232268300574954</v>
      </c>
      <c r="CC103" s="32">
        <f t="shared" ref="CC103:CS103" si="157">SUMPRODUCT(BN$3:BN$6,$K103:$K106)</f>
        <v>-0.24599938153543544</v>
      </c>
      <c r="CD103" s="32">
        <f t="shared" si="157"/>
        <v>-0.66432144607662047</v>
      </c>
      <c r="CE103" s="32">
        <f t="shared" si="157"/>
        <v>-0.30224602247987048</v>
      </c>
      <c r="CF103" s="32">
        <f t="shared" si="157"/>
        <v>-0.72056808702105546</v>
      </c>
      <c r="CG103" s="32">
        <f t="shared" si="157"/>
        <v>-1.1388901515622405</v>
      </c>
      <c r="CH103" s="32">
        <f t="shared" si="157"/>
        <v>-0.77681472796549067</v>
      </c>
      <c r="CI103" s="32">
        <f t="shared" si="157"/>
        <v>-1.1951367925066756</v>
      </c>
      <c r="CJ103" s="32">
        <f t="shared" si="157"/>
        <v>-1.6134588570478605</v>
      </c>
      <c r="CK103" s="32">
        <f t="shared" si="157"/>
        <v>1.894655039502896E-2</v>
      </c>
      <c r="CL103" s="32">
        <f t="shared" si="157"/>
        <v>-0.39937551414615602</v>
      </c>
      <c r="CM103" s="32">
        <f t="shared" si="157"/>
        <v>-0.81769757868734105</v>
      </c>
      <c r="CN103" s="32">
        <f t="shared" si="157"/>
        <v>-0.45562215509059106</v>
      </c>
      <c r="CO103" s="32">
        <f t="shared" si="157"/>
        <v>-0.87394421963177604</v>
      </c>
      <c r="CP103" s="32">
        <f t="shared" si="157"/>
        <v>-1.2922662841729611</v>
      </c>
      <c r="CQ103" s="32">
        <f t="shared" si="157"/>
        <v>-0.93019086057621103</v>
      </c>
      <c r="CR103" s="32">
        <f t="shared" si="157"/>
        <v>-1.348512925117396</v>
      </c>
      <c r="CS103" s="32">
        <f t="shared" si="157"/>
        <v>-1.7668349896585809</v>
      </c>
    </row>
    <row r="104" spans="2:97" ht="13.9" thickTop="1" thickBot="1" x14ac:dyDescent="0.4">
      <c r="H104" s="33">
        <f>H103</f>
        <v>0.47265625</v>
      </c>
      <c r="I104" s="33">
        <f t="shared" ref="I104:J104" si="158">I99</f>
        <v>0.33845213396561946</v>
      </c>
      <c r="J104" s="33">
        <f t="shared" si="158"/>
        <v>-1</v>
      </c>
      <c r="K104" s="33">
        <f t="shared" ref="K104:K106" si="159">I104+J104*H104</f>
        <v>-0.13420411603438054</v>
      </c>
      <c r="L104" s="33">
        <f>$CE$4-$CE$7*SUMPRODUCT($B$4:$CD$4,Q105:CS105)</f>
        <v>241.95832919569074</v>
      </c>
      <c r="M104" s="39" t="s">
        <v>375</v>
      </c>
      <c r="O104" s="47">
        <f t="shared" ref="O104:O105" si="160">SUM(Q104:CS104)</f>
        <v>111.35628421496912</v>
      </c>
      <c r="P104" s="39" t="s">
        <v>365</v>
      </c>
      <c r="Q104" s="33">
        <f>EXP(Q103)</f>
        <v>5.8523014238046898</v>
      </c>
      <c r="R104" s="33">
        <f>EXP(R103)</f>
        <v>3.8516935131047645</v>
      </c>
      <c r="S104" s="33">
        <f t="shared" ref="S104:CD104" si="161">EXP(S103)</f>
        <v>2.5349929616660893</v>
      </c>
      <c r="T104" s="33">
        <f t="shared" si="161"/>
        <v>3.6410288185550082</v>
      </c>
      <c r="U104" s="33">
        <f t="shared" si="161"/>
        <v>2.3963439450352988</v>
      </c>
      <c r="V104" s="33">
        <f t="shared" si="161"/>
        <v>1.5771543124413707</v>
      </c>
      <c r="W104" s="33">
        <f t="shared" si="161"/>
        <v>2.2652782038231711</v>
      </c>
      <c r="X104" s="33">
        <f t="shared" si="161"/>
        <v>1.4908933650534584</v>
      </c>
      <c r="Y104" s="33">
        <f t="shared" si="161"/>
        <v>0.98123180729369475</v>
      </c>
      <c r="Z104" s="33">
        <f t="shared" si="161"/>
        <v>5.2163759075902369</v>
      </c>
      <c r="AA104" s="33">
        <f t="shared" si="161"/>
        <v>3.4331589899754662</v>
      </c>
      <c r="AB104" s="33">
        <f t="shared" si="161"/>
        <v>2.2595343700784607</v>
      </c>
      <c r="AC104" s="33">
        <f t="shared" si="161"/>
        <v>3.2453856410568127</v>
      </c>
      <c r="AD104" s="33">
        <f t="shared" si="161"/>
        <v>2.1359512977811113</v>
      </c>
      <c r="AE104" s="33">
        <f t="shared" si="161"/>
        <v>1.4057768324282012</v>
      </c>
      <c r="AF104" s="33">
        <f t="shared" si="161"/>
        <v>2.0191274834798785</v>
      </c>
      <c r="AG104" s="33">
        <f t="shared" si="161"/>
        <v>1.3288892124758303</v>
      </c>
      <c r="AH104" s="33">
        <f t="shared" si="161"/>
        <v>0.87460873742905043</v>
      </c>
      <c r="AI104" s="33">
        <f t="shared" si="161"/>
        <v>4.4746438304116234</v>
      </c>
      <c r="AJ104" s="33">
        <f t="shared" si="161"/>
        <v>2.944987854683319</v>
      </c>
      <c r="AK104" s="33">
        <f t="shared" si="161"/>
        <v>1.9382444263579366</v>
      </c>
      <c r="AL104" s="33">
        <f t="shared" si="161"/>
        <v>2.7839145593266723</v>
      </c>
      <c r="AM104" s="33">
        <f t="shared" si="161"/>
        <v>1.832234000384992</v>
      </c>
      <c r="AN104" s="33">
        <f t="shared" si="161"/>
        <v>1.2058852240705069</v>
      </c>
      <c r="AO104" s="33">
        <f t="shared" si="161"/>
        <v>1.7320217133165829</v>
      </c>
      <c r="AP104" s="33">
        <f t="shared" si="161"/>
        <v>1.1399304845444889</v>
      </c>
      <c r="AQ104" s="33">
        <f t="shared" si="161"/>
        <v>0.75024550766490194</v>
      </c>
      <c r="AR104" s="33">
        <f t="shared" si="161"/>
        <v>2.7929402279207118</v>
      </c>
      <c r="AS104" s="33">
        <f t="shared" si="161"/>
        <v>1.8381742462229269</v>
      </c>
      <c r="AT104" s="33">
        <f t="shared" si="161"/>
        <v>1.2097947982197734</v>
      </c>
      <c r="AU104" s="33">
        <f t="shared" si="161"/>
        <v>1.7376370630871796</v>
      </c>
      <c r="AV104" s="33">
        <f t="shared" si="161"/>
        <v>1.1436262282731433</v>
      </c>
      <c r="AW104" s="33">
        <f t="shared" si="161"/>
        <v>0.75267786224046351</v>
      </c>
      <c r="AX104" s="33">
        <f t="shared" si="161"/>
        <v>1.0810766850037852</v>
      </c>
      <c r="AY104" s="33">
        <f t="shared" si="161"/>
        <v>0.71151086611167813</v>
      </c>
      <c r="AZ104" s="33">
        <f t="shared" si="161"/>
        <v>0.46828103835503387</v>
      </c>
      <c r="BA104" s="33">
        <f t="shared" si="161"/>
        <v>2.4894524497669477</v>
      </c>
      <c r="BB104" s="33">
        <f t="shared" si="161"/>
        <v>1.63843369600679</v>
      </c>
      <c r="BC104" s="33">
        <f t="shared" si="161"/>
        <v>1.0783355096667053</v>
      </c>
      <c r="BD104" s="33">
        <f t="shared" si="161"/>
        <v>1.5488211313167521</v>
      </c>
      <c r="BE104" s="33">
        <f t="shared" si="161"/>
        <v>1.0193569798347772</v>
      </c>
      <c r="BF104" s="33">
        <f t="shared" si="161"/>
        <v>0.67089002811737397</v>
      </c>
      <c r="BG104" s="33">
        <f t="shared" si="161"/>
        <v>0.96360422430959614</v>
      </c>
      <c r="BH104" s="33">
        <f t="shared" si="161"/>
        <v>0.63419633938825715</v>
      </c>
      <c r="BI104" s="33">
        <f t="shared" si="161"/>
        <v>0.41739646500785899</v>
      </c>
      <c r="BJ104" s="33">
        <f t="shared" si="161"/>
        <v>2.1354697672849947</v>
      </c>
      <c r="BK104" s="33">
        <f t="shared" si="161"/>
        <v>1.4054599130226646</v>
      </c>
      <c r="BL104" s="33">
        <f t="shared" si="161"/>
        <v>0.92500376140893159</v>
      </c>
      <c r="BM104" s="33">
        <f t="shared" si="161"/>
        <v>1.3285896266742101</v>
      </c>
      <c r="BN104" s="33">
        <f t="shared" si="161"/>
        <v>0.87441156496557748</v>
      </c>
      <c r="BO104" s="33">
        <f t="shared" si="161"/>
        <v>0.57549417035531347</v>
      </c>
      <c r="BP104" s="33">
        <f t="shared" si="161"/>
        <v>0.82658646034146555</v>
      </c>
      <c r="BQ104" s="33">
        <f t="shared" si="161"/>
        <v>0.54401806686977361</v>
      </c>
      <c r="BR104" s="33">
        <f t="shared" si="161"/>
        <v>0.35804561443997679</v>
      </c>
      <c r="BS104" s="33">
        <f t="shared" si="161"/>
        <v>1.3328970180873794</v>
      </c>
      <c r="BT104" s="33">
        <f t="shared" si="161"/>
        <v>0.8772464756038133</v>
      </c>
      <c r="BU104" s="33">
        <f t="shared" si="161"/>
        <v>0.57735996743663087</v>
      </c>
      <c r="BV104" s="33">
        <f t="shared" si="161"/>
        <v>0.82926631825246655</v>
      </c>
      <c r="BW104" s="33">
        <f t="shared" si="161"/>
        <v>0.54578181596339681</v>
      </c>
      <c r="BX104" s="33">
        <f t="shared" si="161"/>
        <v>0.35920642630708599</v>
      </c>
      <c r="BY104" s="33">
        <f t="shared" si="161"/>
        <v>0.51593080129684821</v>
      </c>
      <c r="BZ104" s="33">
        <f t="shared" si="161"/>
        <v>0.33955997421508288</v>
      </c>
      <c r="CA104" s="33">
        <f t="shared" si="161"/>
        <v>0.22348147425803269</v>
      </c>
      <c r="CB104" s="33">
        <f t="shared" si="161"/>
        <v>1.1880611385067155</v>
      </c>
      <c r="CC104" s="33">
        <f t="shared" si="161"/>
        <v>0.78192270851681522</v>
      </c>
      <c r="CD104" s="33">
        <f t="shared" si="161"/>
        <v>0.51462260844820684</v>
      </c>
      <c r="CE104" s="33">
        <f t="shared" ref="CE104:CS104" si="162">EXP(CE103)</f>
        <v>0.73915619347849026</v>
      </c>
      <c r="CF104" s="33">
        <f t="shared" si="162"/>
        <v>0.48647581684906127</v>
      </c>
      <c r="CG104" s="33">
        <f t="shared" si="162"/>
        <v>0.32017416950162952</v>
      </c>
      <c r="CH104" s="33">
        <f t="shared" si="162"/>
        <v>0.45986848710860589</v>
      </c>
      <c r="CI104" s="33">
        <f t="shared" si="162"/>
        <v>0.30266254938146747</v>
      </c>
      <c r="CJ104" s="33">
        <f t="shared" si="162"/>
        <v>0.19919742571196278</v>
      </c>
      <c r="CK104" s="33">
        <f t="shared" si="162"/>
        <v>1.0191271752166995</v>
      </c>
      <c r="CL104" s="33">
        <f t="shared" si="162"/>
        <v>0.67073878215572003</v>
      </c>
      <c r="CM104" s="33">
        <f t="shared" si="162"/>
        <v>0.44144688202635468</v>
      </c>
      <c r="CN104" s="33">
        <f t="shared" si="162"/>
        <v>0.63405336567988746</v>
      </c>
      <c r="CO104" s="33">
        <f t="shared" si="162"/>
        <v>0.41730236682917804</v>
      </c>
      <c r="CP104" s="33">
        <f t="shared" si="162"/>
        <v>0.27464764763846711</v>
      </c>
      <c r="CQ104" s="33">
        <f t="shared" si="162"/>
        <v>0.3944784128089901</v>
      </c>
      <c r="CR104" s="33">
        <f t="shared" si="162"/>
        <v>0.25962605710907727</v>
      </c>
      <c r="CS104" s="33">
        <f t="shared" si="162"/>
        <v>0.17087294853481444</v>
      </c>
    </row>
    <row r="105" spans="2:97" ht="13.9" thickTop="1" thickBot="1" x14ac:dyDescent="0.4">
      <c r="H105" s="32">
        <f t="shared" ref="H105:H106" si="163">H104</f>
        <v>0.47265625</v>
      </c>
      <c r="I105" s="32">
        <f t="shared" ref="I105:J105" si="164">I100</f>
        <v>-0.40401322614107882</v>
      </c>
      <c r="J105" s="32">
        <f t="shared" si="164"/>
        <v>-0.14927440258018629</v>
      </c>
      <c r="K105" s="32">
        <f t="shared" si="159"/>
        <v>-0.47456870548562002</v>
      </c>
      <c r="L105" s="32">
        <f>$CE$5-$CE$7*SUMPRODUCT($B$5:$CD$5,Q105:CS105)</f>
        <v>31.942961056233258</v>
      </c>
      <c r="M105" s="32">
        <f>SUMPRODUCT($B$7:$CD$7, LN(Q105:CS105))</f>
        <v>-3335.6602730941549</v>
      </c>
      <c r="O105" s="48">
        <f t="shared" si="160"/>
        <v>1.0000000000000007</v>
      </c>
      <c r="P105" s="39" t="s">
        <v>366</v>
      </c>
      <c r="Q105" s="32">
        <f t="shared" ref="Q105:AV105" si="165">Q104/$O104</f>
        <v>5.2554747718656286E-2</v>
      </c>
      <c r="R105" s="32">
        <f t="shared" si="165"/>
        <v>3.4588919163908299E-2</v>
      </c>
      <c r="S105" s="32">
        <f t="shared" si="165"/>
        <v>2.2764705014513421E-2</v>
      </c>
      <c r="T105" s="32">
        <f t="shared" si="165"/>
        <v>3.269711129662102E-2</v>
      </c>
      <c r="U105" s="32">
        <f t="shared" si="165"/>
        <v>2.1519611236391893E-2</v>
      </c>
      <c r="V105" s="32">
        <f t="shared" si="165"/>
        <v>1.4163137029579163E-2</v>
      </c>
      <c r="W105" s="32">
        <f t="shared" si="165"/>
        <v>2.0342616672177537E-2</v>
      </c>
      <c r="X105" s="32">
        <f t="shared" si="165"/>
        <v>1.3388497789449805E-2</v>
      </c>
      <c r="Y105" s="32">
        <f t="shared" si="165"/>
        <v>8.8116428651611942E-3</v>
      </c>
      <c r="Z105" s="32">
        <f t="shared" si="165"/>
        <v>4.6844019126214907E-2</v>
      </c>
      <c r="AA105" s="32">
        <f t="shared" si="165"/>
        <v>3.0830401841964138E-2</v>
      </c>
      <c r="AB105" s="32">
        <f t="shared" si="165"/>
        <v>2.0291035984251363E-2</v>
      </c>
      <c r="AC105" s="32">
        <f t="shared" si="165"/>
        <v>2.9144162486525842E-2</v>
      </c>
      <c r="AD105" s="32">
        <f t="shared" si="165"/>
        <v>1.9181237168957053E-2</v>
      </c>
      <c r="AE105" s="32">
        <f t="shared" si="165"/>
        <v>1.2624135605265005E-2</v>
      </c>
      <c r="AF105" s="32">
        <f t="shared" si="165"/>
        <v>1.8132137738917625E-2</v>
      </c>
      <c r="AG105" s="32">
        <f t="shared" si="165"/>
        <v>1.1933670576780917E-2</v>
      </c>
      <c r="AH105" s="32">
        <f t="shared" si="165"/>
        <v>7.854148004262167E-3</v>
      </c>
      <c r="AI105" s="32">
        <f t="shared" si="165"/>
        <v>4.018312807361183E-2</v>
      </c>
      <c r="AJ105" s="32">
        <f t="shared" si="165"/>
        <v>2.6446534880762821E-2</v>
      </c>
      <c r="AK105" s="32">
        <f t="shared" si="165"/>
        <v>1.7405792946684793E-2</v>
      </c>
      <c r="AL105" s="32">
        <f t="shared" si="165"/>
        <v>2.500006693786971E-2</v>
      </c>
      <c r="AM105" s="32">
        <f t="shared" si="165"/>
        <v>1.6453799741089896E-2</v>
      </c>
      <c r="AN105" s="32">
        <f t="shared" si="165"/>
        <v>1.0829072041795063E-2</v>
      </c>
      <c r="AO105" s="32">
        <f t="shared" si="165"/>
        <v>1.5553874893786686E-2</v>
      </c>
      <c r="AP105" s="32">
        <f t="shared" si="165"/>
        <v>1.0236786298866582E-2</v>
      </c>
      <c r="AQ105" s="32">
        <f t="shared" si="165"/>
        <v>6.7373432308192073E-3</v>
      </c>
      <c r="AR105" s="32">
        <f t="shared" si="165"/>
        <v>2.5081119108904943E-2</v>
      </c>
      <c r="AS105" s="32">
        <f t="shared" si="165"/>
        <v>1.6507144245890969E-2</v>
      </c>
      <c r="AT105" s="32">
        <f t="shared" si="165"/>
        <v>1.0864180739762383E-2</v>
      </c>
      <c r="AU105" s="32">
        <f t="shared" si="165"/>
        <v>1.5604301771894044E-2</v>
      </c>
      <c r="AV105" s="32">
        <f t="shared" si="165"/>
        <v>1.0269974760161858E-2</v>
      </c>
      <c r="AW105" s="32">
        <f t="shared" ref="AW105:CB105" si="166">AW104/$O104</f>
        <v>6.7591862241689676E-3</v>
      </c>
      <c r="AX105" s="32">
        <f t="shared" si="166"/>
        <v>9.7082683085653911E-3</v>
      </c>
      <c r="AY105" s="32">
        <f t="shared" si="166"/>
        <v>6.389498995298129E-3</v>
      </c>
      <c r="AZ105" s="32">
        <f t="shared" si="166"/>
        <v>4.2052502169615761E-3</v>
      </c>
      <c r="BA105" s="32">
        <f t="shared" si="166"/>
        <v>2.2355742806226844E-2</v>
      </c>
      <c r="BB105" s="32">
        <f t="shared" si="166"/>
        <v>1.471343721243298E-2</v>
      </c>
      <c r="BC105" s="32">
        <f t="shared" si="166"/>
        <v>9.6836520477373254E-3</v>
      </c>
      <c r="BD105" s="32">
        <f t="shared" si="166"/>
        <v>1.3908699829879481E-2</v>
      </c>
      <c r="BE105" s="32">
        <f t="shared" si="166"/>
        <v>9.1540139563829823E-3</v>
      </c>
      <c r="BF105" s="32">
        <f t="shared" si="166"/>
        <v>6.0247163673515357E-3</v>
      </c>
      <c r="BG105" s="32">
        <f t="shared" si="166"/>
        <v>8.6533439141108053E-3</v>
      </c>
      <c r="BH105" s="32">
        <f t="shared" si="166"/>
        <v>5.6952002651593954E-3</v>
      </c>
      <c r="BI105" s="32">
        <f t="shared" si="166"/>
        <v>3.7482973498118057E-3</v>
      </c>
      <c r="BJ105" s="32">
        <f t="shared" si="166"/>
        <v>1.917691293616219E-2</v>
      </c>
      <c r="BK105" s="32">
        <f t="shared" si="166"/>
        <v>1.2621289610467578E-2</v>
      </c>
      <c r="BL105" s="32">
        <f t="shared" si="166"/>
        <v>8.3067046276728007E-3</v>
      </c>
      <c r="BM105" s="32">
        <f t="shared" si="166"/>
        <v>1.1930980240948214E-2</v>
      </c>
      <c r="BN105" s="32">
        <f t="shared" si="166"/>
        <v>7.852377359121995E-3</v>
      </c>
      <c r="BO105" s="32">
        <f t="shared" si="166"/>
        <v>5.1680439448243765E-3</v>
      </c>
      <c r="BP105" s="32">
        <f t="shared" si="166"/>
        <v>7.422899086195903E-3</v>
      </c>
      <c r="BQ105" s="32">
        <f t="shared" si="166"/>
        <v>4.8853827218189785E-3</v>
      </c>
      <c r="BR105" s="32">
        <f t="shared" si="166"/>
        <v>3.2153157494801388E-3</v>
      </c>
      <c r="BS105" s="32">
        <f t="shared" si="166"/>
        <v>1.1969661411423102E-2</v>
      </c>
      <c r="BT105" s="32">
        <f t="shared" si="166"/>
        <v>7.8778353802675567E-3</v>
      </c>
      <c r="BU105" s="32">
        <f t="shared" si="166"/>
        <v>5.184799147231414E-3</v>
      </c>
      <c r="BV105" s="32">
        <f t="shared" si="166"/>
        <v>7.4469647052123177E-3</v>
      </c>
      <c r="BW105" s="32">
        <f t="shared" si="166"/>
        <v>4.9012215144480353E-3</v>
      </c>
      <c r="BX105" s="32">
        <f t="shared" si="166"/>
        <v>3.2257400544512737E-3</v>
      </c>
      <c r="BY105" s="32">
        <f t="shared" si="166"/>
        <v>4.6331538891946425E-3</v>
      </c>
      <c r="BZ105" s="32">
        <f t="shared" si="166"/>
        <v>3.0493112859223564E-3</v>
      </c>
      <c r="CA105" s="32">
        <f t="shared" si="166"/>
        <v>2.0069049163548786E-3</v>
      </c>
      <c r="CB105" s="32">
        <f t="shared" si="166"/>
        <v>1.0669008461284574E-2</v>
      </c>
      <c r="CC105" s="32">
        <f t="shared" ref="CC105:CS105" si="167">CC104/$O104</f>
        <v>7.0218103453177621E-3</v>
      </c>
      <c r="CD105" s="32">
        <f t="shared" si="167"/>
        <v>4.6214060757877595E-3</v>
      </c>
      <c r="CE105" s="32">
        <f t="shared" si="167"/>
        <v>6.6377591412046131E-3</v>
      </c>
      <c r="CF105" s="32">
        <f t="shared" si="167"/>
        <v>4.3686426884533792E-3</v>
      </c>
      <c r="CG105" s="32">
        <f t="shared" si="167"/>
        <v>2.8752231789949574E-3</v>
      </c>
      <c r="CH105" s="32">
        <f t="shared" si="167"/>
        <v>4.1297039529520135E-3</v>
      </c>
      <c r="CI105" s="32">
        <f t="shared" si="167"/>
        <v>2.7179655958813136E-3</v>
      </c>
      <c r="CJ105" s="32">
        <f t="shared" si="167"/>
        <v>1.7888296750942195E-3</v>
      </c>
      <c r="CK105" s="32">
        <f t="shared" si="167"/>
        <v>9.1519502684672266E-3</v>
      </c>
      <c r="CL105" s="32">
        <f t="shared" si="167"/>
        <v>6.0233581506804234E-3</v>
      </c>
      <c r="CM105" s="32">
        <f t="shared" si="167"/>
        <v>3.964274536802594E-3</v>
      </c>
      <c r="CN105" s="32">
        <f t="shared" si="167"/>
        <v>5.6939163348506787E-3</v>
      </c>
      <c r="CO105" s="32">
        <f t="shared" si="167"/>
        <v>3.7474523307871113E-3</v>
      </c>
      <c r="CP105" s="32">
        <f t="shared" si="167"/>
        <v>2.4663866038154626E-3</v>
      </c>
      <c r="CQ105" s="32">
        <f t="shared" si="167"/>
        <v>3.5424890080515289E-3</v>
      </c>
      <c r="CR105" s="32">
        <f t="shared" si="167"/>
        <v>2.3314899463408724E-3</v>
      </c>
      <c r="CS105" s="32">
        <f t="shared" si="167"/>
        <v>1.534470638450459E-3</v>
      </c>
    </row>
    <row r="106" spans="2:97" ht="13.15" thickTop="1" x14ac:dyDescent="0.35">
      <c r="H106" s="34">
        <f t="shared" si="163"/>
        <v>0.47265625</v>
      </c>
      <c r="I106" s="34">
        <f t="shared" ref="I106:J106" si="168">I101</f>
        <v>-0.38636216286307051</v>
      </c>
      <c r="J106" s="34">
        <f t="shared" si="168"/>
        <v>-6.7617643219812437E-2</v>
      </c>
      <c r="K106" s="34">
        <f t="shared" si="159"/>
        <v>-0.41832206454118498</v>
      </c>
      <c r="L106" s="34">
        <f>$CE$6-$CE$7*SUMPRODUCT($B$6:$CD$6,Q105:CS105)</f>
        <v>14.41458933620325</v>
      </c>
    </row>
    <row r="107" spans="2:97" ht="13.5" thickBot="1" x14ac:dyDescent="0.4">
      <c r="B107" s="39" t="s">
        <v>367</v>
      </c>
      <c r="D107" s="39" t="s">
        <v>368</v>
      </c>
      <c r="E107" s="39" t="s">
        <v>369</v>
      </c>
      <c r="F107" s="39" t="s">
        <v>370</v>
      </c>
      <c r="H107" s="39" t="s">
        <v>347</v>
      </c>
      <c r="I107" s="39" t="s">
        <v>371</v>
      </c>
      <c r="J107" s="39" t="s">
        <v>372</v>
      </c>
      <c r="K107" s="39" t="s">
        <v>349</v>
      </c>
      <c r="L107" s="39" t="s">
        <v>373</v>
      </c>
      <c r="M107" s="39" t="s">
        <v>374</v>
      </c>
      <c r="O107" s="45" t="s">
        <v>336</v>
      </c>
    </row>
    <row r="108" spans="2:97" ht="13.9" thickTop="1" thickBot="1" x14ac:dyDescent="0.4">
      <c r="B108" s="32">
        <f>1+B103</f>
        <v>3</v>
      </c>
      <c r="D108" s="32">
        <f>IF(F103,IF(M108&lt;0,D103,H108),E103)</f>
        <v>0</v>
      </c>
      <c r="E108" s="32">
        <f>IF(F103,IF(M108&lt;0,H108,E103),H108)</f>
        <v>0.236328125</v>
      </c>
      <c r="F108" s="32" t="b">
        <f>OR(F103,M108*M103&lt;=0)</f>
        <v>1</v>
      </c>
      <c r="H108" s="32">
        <f>IF(F103,(D103+E103)/2,2*H103)</f>
        <v>0.236328125</v>
      </c>
      <c r="I108" s="32">
        <f>I103</f>
        <v>-0.47265625</v>
      </c>
      <c r="J108" s="32">
        <f>J103</f>
        <v>-0.56506997124738223</v>
      </c>
      <c r="K108" s="32">
        <f>I108+J108*H108</f>
        <v>-0.6061981767986977</v>
      </c>
      <c r="L108" s="32">
        <f>$CE$3-$CE$7*SUMPRODUCT($B$3:$CD$3,Q110:CS110)</f>
        <v>56.336600300450641</v>
      </c>
      <c r="M108" s="32">
        <f>SUMPRODUCT(L108:L111,J108:J111)</f>
        <v>-153.40139107618685</v>
      </c>
      <c r="O108" s="46">
        <f>SUM(Q108:CS108)</f>
        <v>-0.39390689172452387</v>
      </c>
      <c r="P108" s="39" t="s">
        <v>363</v>
      </c>
      <c r="Q108" s="32">
        <f t="shared" ref="Q108:AV108" si="169">SUMPRODUCT(B$3:B$6,$K108:$K111)</f>
        <v>1.3457072473485554</v>
      </c>
      <c r="R108" s="32">
        <f t="shared" si="169"/>
        <v>0.94336513364642771</v>
      </c>
      <c r="S108" s="32">
        <f t="shared" si="169"/>
        <v>0.54102301994430002</v>
      </c>
      <c r="T108" s="32">
        <f t="shared" si="169"/>
        <v>0.90641628153520593</v>
      </c>
      <c r="U108" s="32">
        <f t="shared" si="169"/>
        <v>0.50407416783307823</v>
      </c>
      <c r="V108" s="32">
        <f t="shared" si="169"/>
        <v>0.10173205413095049</v>
      </c>
      <c r="W108" s="32">
        <f t="shared" si="169"/>
        <v>0.46712531572185656</v>
      </c>
      <c r="X108" s="32">
        <f t="shared" si="169"/>
        <v>6.4783202019728814E-2</v>
      </c>
      <c r="Y108" s="32">
        <f t="shared" si="169"/>
        <v>-0.33755891168239893</v>
      </c>
      <c r="Z108" s="32">
        <f t="shared" si="169"/>
        <v>1.4332421121762291</v>
      </c>
      <c r="AA108" s="32">
        <f t="shared" si="169"/>
        <v>1.0308999984741014</v>
      </c>
      <c r="AB108" s="32">
        <f t="shared" si="169"/>
        <v>0.62855788477197372</v>
      </c>
      <c r="AC108" s="32">
        <f t="shared" si="169"/>
        <v>0.99395114636287984</v>
      </c>
      <c r="AD108" s="32">
        <f t="shared" si="169"/>
        <v>0.59160903266075204</v>
      </c>
      <c r="AE108" s="32">
        <f t="shared" si="169"/>
        <v>0.1892669189586243</v>
      </c>
      <c r="AF108" s="32">
        <f t="shared" si="169"/>
        <v>0.55466018054953037</v>
      </c>
      <c r="AG108" s="32">
        <f t="shared" si="169"/>
        <v>0.15231806684740262</v>
      </c>
      <c r="AH108" s="32">
        <f t="shared" si="169"/>
        <v>-0.25002404685472512</v>
      </c>
      <c r="AI108" s="32">
        <f t="shared" si="169"/>
        <v>1.5499552652797943</v>
      </c>
      <c r="AJ108" s="32">
        <f t="shared" si="169"/>
        <v>1.1476131515776666</v>
      </c>
      <c r="AK108" s="32">
        <f t="shared" si="169"/>
        <v>0.74527103787553894</v>
      </c>
      <c r="AL108" s="32">
        <f t="shared" si="169"/>
        <v>1.1106642994664448</v>
      </c>
      <c r="AM108" s="32">
        <f t="shared" si="169"/>
        <v>0.70832218576431716</v>
      </c>
      <c r="AN108" s="32">
        <f t="shared" si="169"/>
        <v>0.30598007206218941</v>
      </c>
      <c r="AO108" s="32">
        <f t="shared" si="169"/>
        <v>0.67137333365309548</v>
      </c>
      <c r="AP108" s="32">
        <f t="shared" si="169"/>
        <v>0.26903121995096774</v>
      </c>
      <c r="AQ108" s="32">
        <f t="shared" si="169"/>
        <v>-0.13331089375116001</v>
      </c>
      <c r="AR108" s="32">
        <f t="shared" si="169"/>
        <v>0.73950907054985771</v>
      </c>
      <c r="AS108" s="32">
        <f t="shared" si="169"/>
        <v>0.33716695684772996</v>
      </c>
      <c r="AT108" s="32">
        <f t="shared" si="169"/>
        <v>-6.5175156854397787E-2</v>
      </c>
      <c r="AU108" s="32">
        <f t="shared" si="169"/>
        <v>0.30021810473650828</v>
      </c>
      <c r="AV108" s="32">
        <f t="shared" si="169"/>
        <v>-0.10212400896561946</v>
      </c>
      <c r="AW108" s="32">
        <f t="shared" ref="AW108:CB108" si="170">SUMPRODUCT(AH$3:AH$6,$K108:$K111)</f>
        <v>-0.50446612266774715</v>
      </c>
      <c r="AX108" s="32">
        <f t="shared" si="170"/>
        <v>-0.13907286107684119</v>
      </c>
      <c r="AY108" s="32">
        <f t="shared" si="170"/>
        <v>-0.54141497477896894</v>
      </c>
      <c r="AZ108" s="32">
        <f t="shared" si="170"/>
        <v>-0.94375708848109663</v>
      </c>
      <c r="BA108" s="32">
        <f t="shared" si="170"/>
        <v>0.82704393537753151</v>
      </c>
      <c r="BB108" s="32">
        <f t="shared" si="170"/>
        <v>0.42470182167540377</v>
      </c>
      <c r="BC108" s="32">
        <f t="shared" si="170"/>
        <v>2.2359707973276022E-2</v>
      </c>
      <c r="BD108" s="32">
        <f t="shared" si="170"/>
        <v>0.38775296956418209</v>
      </c>
      <c r="BE108" s="32">
        <f t="shared" si="170"/>
        <v>-1.4589144137945636E-2</v>
      </c>
      <c r="BF108" s="32">
        <f t="shared" si="170"/>
        <v>-0.4169312578400734</v>
      </c>
      <c r="BG108" s="32">
        <f t="shared" si="170"/>
        <v>-5.1537996249167328E-2</v>
      </c>
      <c r="BH108" s="32">
        <f t="shared" si="170"/>
        <v>-0.45388010995129507</v>
      </c>
      <c r="BI108" s="32">
        <f t="shared" si="170"/>
        <v>-0.85622222365342282</v>
      </c>
      <c r="BJ108" s="32">
        <f t="shared" si="170"/>
        <v>0.94375708848109663</v>
      </c>
      <c r="BK108" s="32">
        <f t="shared" si="170"/>
        <v>0.54141497477896894</v>
      </c>
      <c r="BL108" s="32">
        <f t="shared" si="170"/>
        <v>0.13907286107684119</v>
      </c>
      <c r="BM108" s="32">
        <f t="shared" si="170"/>
        <v>0.50446612266774715</v>
      </c>
      <c r="BN108" s="32">
        <f t="shared" si="170"/>
        <v>0.10212400896561946</v>
      </c>
      <c r="BO108" s="32">
        <f t="shared" si="170"/>
        <v>-0.30021810473650828</v>
      </c>
      <c r="BP108" s="32">
        <f t="shared" si="170"/>
        <v>6.5175156854397787E-2</v>
      </c>
      <c r="BQ108" s="32">
        <f t="shared" si="170"/>
        <v>-0.33716695684772996</v>
      </c>
      <c r="BR108" s="32">
        <f t="shared" si="170"/>
        <v>-0.73950907054985771</v>
      </c>
      <c r="BS108" s="32">
        <f t="shared" si="170"/>
        <v>0.13331089375116001</v>
      </c>
      <c r="BT108" s="32">
        <f t="shared" si="170"/>
        <v>-0.26903121995096774</v>
      </c>
      <c r="BU108" s="32">
        <f t="shared" si="170"/>
        <v>-0.67137333365309548</v>
      </c>
      <c r="BV108" s="32">
        <f t="shared" si="170"/>
        <v>-0.30598007206218941</v>
      </c>
      <c r="BW108" s="32">
        <f t="shared" si="170"/>
        <v>-0.70832218576431716</v>
      </c>
      <c r="BX108" s="32">
        <f t="shared" si="170"/>
        <v>-1.1106642994664448</v>
      </c>
      <c r="BY108" s="32">
        <f t="shared" si="170"/>
        <v>-0.74527103787553894</v>
      </c>
      <c r="BZ108" s="32">
        <f t="shared" si="170"/>
        <v>-1.1476131515776666</v>
      </c>
      <c r="CA108" s="32">
        <f t="shared" si="170"/>
        <v>-1.5499552652797943</v>
      </c>
      <c r="CB108" s="32">
        <f t="shared" si="170"/>
        <v>0.22084575857883382</v>
      </c>
      <c r="CC108" s="32">
        <f t="shared" ref="CC108:CS108" si="171">SUMPRODUCT(BN$3:BN$6,$K108:$K111)</f>
        <v>-0.18149635512329393</v>
      </c>
      <c r="CD108" s="32">
        <f t="shared" si="171"/>
        <v>-0.58383846882542167</v>
      </c>
      <c r="CE108" s="32">
        <f t="shared" si="171"/>
        <v>-0.2184452072345156</v>
      </c>
      <c r="CF108" s="32">
        <f t="shared" si="171"/>
        <v>-0.62078732093664335</v>
      </c>
      <c r="CG108" s="32">
        <f t="shared" si="171"/>
        <v>-1.0231294346387712</v>
      </c>
      <c r="CH108" s="32">
        <f t="shared" si="171"/>
        <v>-0.65773617304786502</v>
      </c>
      <c r="CI108" s="32">
        <f t="shared" si="171"/>
        <v>-1.0600782867499927</v>
      </c>
      <c r="CJ108" s="32">
        <f t="shared" si="171"/>
        <v>-1.4624204004521204</v>
      </c>
      <c r="CK108" s="32">
        <f t="shared" si="171"/>
        <v>0.33755891168239893</v>
      </c>
      <c r="CL108" s="32">
        <f t="shared" si="171"/>
        <v>-6.4783202019728814E-2</v>
      </c>
      <c r="CM108" s="32">
        <f t="shared" si="171"/>
        <v>-0.46712531572185656</v>
      </c>
      <c r="CN108" s="32">
        <f t="shared" si="171"/>
        <v>-0.10173205413095049</v>
      </c>
      <c r="CO108" s="32">
        <f t="shared" si="171"/>
        <v>-0.50407416783307823</v>
      </c>
      <c r="CP108" s="32">
        <f t="shared" si="171"/>
        <v>-0.90641628153520593</v>
      </c>
      <c r="CQ108" s="32">
        <f t="shared" si="171"/>
        <v>-0.54102301994430002</v>
      </c>
      <c r="CR108" s="32">
        <f t="shared" si="171"/>
        <v>-0.94336513364642771</v>
      </c>
      <c r="CS108" s="32">
        <f t="shared" si="171"/>
        <v>-1.3457072473485554</v>
      </c>
    </row>
    <row r="109" spans="2:97" ht="13.9" thickTop="1" thickBot="1" x14ac:dyDescent="0.4">
      <c r="H109" s="33">
        <f>H108</f>
        <v>0.236328125</v>
      </c>
      <c r="I109" s="33">
        <f t="shared" ref="I109:J109" si="172">I104</f>
        <v>0.33845213396561946</v>
      </c>
      <c r="J109" s="33">
        <f t="shared" si="172"/>
        <v>-1</v>
      </c>
      <c r="K109" s="33">
        <f t="shared" ref="K109:K111" si="173">I109+J109*H109</f>
        <v>0.10212400896561946</v>
      </c>
      <c r="L109" s="33">
        <f>$CE$4-$CE$7*SUMPRODUCT($B$4:$CD$4,Q110:CS110)</f>
        <v>118.81423882659647</v>
      </c>
      <c r="M109" s="39" t="s">
        <v>375</v>
      </c>
      <c r="O109" s="47">
        <f t="shared" ref="O109:O110" si="174">SUM(Q109:CS109)</f>
        <v>102.37022069874388</v>
      </c>
      <c r="P109" s="39" t="s">
        <v>365</v>
      </c>
      <c r="Q109" s="33">
        <f>EXP(Q108)</f>
        <v>3.8409020480085614</v>
      </c>
      <c r="R109" s="33">
        <f>EXP(R108)</f>
        <v>2.5686106089810554</v>
      </c>
      <c r="S109" s="33">
        <f t="shared" ref="S109:CD109" si="175">EXP(S108)</f>
        <v>1.7177632696962029</v>
      </c>
      <c r="T109" s="33">
        <f t="shared" si="175"/>
        <v>2.4754353549337078</v>
      </c>
      <c r="U109" s="33">
        <f t="shared" si="175"/>
        <v>1.6554521399019373</v>
      </c>
      <c r="V109" s="33">
        <f t="shared" si="175"/>
        <v>1.1070867926499719</v>
      </c>
      <c r="W109" s="33">
        <f t="shared" si="175"/>
        <v>1.5954013197584449</v>
      </c>
      <c r="X109" s="33">
        <f t="shared" si="175"/>
        <v>1.0669276915402308</v>
      </c>
      <c r="Y109" s="33">
        <f t="shared" si="175"/>
        <v>0.71350993939739094</v>
      </c>
      <c r="Z109" s="33">
        <f t="shared" si="175"/>
        <v>4.1922689889699578</v>
      </c>
      <c r="AA109" s="33">
        <f t="shared" si="175"/>
        <v>2.8035879244443866</v>
      </c>
      <c r="AB109" s="33">
        <f t="shared" si="175"/>
        <v>1.8749047999473945</v>
      </c>
      <c r="AC109" s="33">
        <f t="shared" si="175"/>
        <v>2.7018889685221397</v>
      </c>
      <c r="AD109" s="33">
        <f t="shared" si="175"/>
        <v>1.8068934281813216</v>
      </c>
      <c r="AE109" s="33">
        <f t="shared" si="175"/>
        <v>1.2083634445536231</v>
      </c>
      <c r="AF109" s="33">
        <f t="shared" si="175"/>
        <v>1.7413491399117722</v>
      </c>
      <c r="AG109" s="33">
        <f t="shared" si="175"/>
        <v>1.1645305761016491</v>
      </c>
      <c r="AH109" s="33">
        <f t="shared" si="175"/>
        <v>0.77878205558728397</v>
      </c>
      <c r="AI109" s="33">
        <f t="shared" si="175"/>
        <v>4.7112594210045815</v>
      </c>
      <c r="AJ109" s="33">
        <f t="shared" si="175"/>
        <v>3.1506637709567902</v>
      </c>
      <c r="AK109" s="33">
        <f t="shared" si="175"/>
        <v>2.1070124377704076</v>
      </c>
      <c r="AL109" s="33">
        <f t="shared" si="175"/>
        <v>3.0363747867681252</v>
      </c>
      <c r="AM109" s="33">
        <f t="shared" si="175"/>
        <v>2.0305814604616055</v>
      </c>
      <c r="AN109" s="33">
        <f t="shared" si="175"/>
        <v>1.3579552450305807</v>
      </c>
      <c r="AO109" s="33">
        <f t="shared" si="175"/>
        <v>1.956922984248507</v>
      </c>
      <c r="AP109" s="33">
        <f t="shared" si="175"/>
        <v>1.3086959978335739</v>
      </c>
      <c r="AQ109" s="33">
        <f t="shared" si="175"/>
        <v>0.87519295778689776</v>
      </c>
      <c r="AR109" s="33">
        <f t="shared" si="175"/>
        <v>2.0949068105558903</v>
      </c>
      <c r="AS109" s="33">
        <f t="shared" si="175"/>
        <v>1.4009729462407086</v>
      </c>
      <c r="AT109" s="33">
        <f t="shared" si="175"/>
        <v>0.93690334396189956</v>
      </c>
      <c r="AU109" s="33">
        <f t="shared" si="175"/>
        <v>1.3501532502840603</v>
      </c>
      <c r="AV109" s="33">
        <f t="shared" si="175"/>
        <v>0.90291757485145874</v>
      </c>
      <c r="AW109" s="33">
        <f t="shared" si="175"/>
        <v>0.60382785939604711</v>
      </c>
      <c r="AX109" s="33">
        <f t="shared" si="175"/>
        <v>0.87016462501685032</v>
      </c>
      <c r="AY109" s="33">
        <f t="shared" si="175"/>
        <v>0.58192426139509856</v>
      </c>
      <c r="AZ109" s="33">
        <f t="shared" si="175"/>
        <v>0.38916296556375585</v>
      </c>
      <c r="BA109" s="33">
        <f t="shared" si="175"/>
        <v>2.2865495518764778</v>
      </c>
      <c r="BB109" s="33">
        <f t="shared" si="175"/>
        <v>1.5291343969461486</v>
      </c>
      <c r="BC109" s="33">
        <f t="shared" si="175"/>
        <v>1.0226115598522472</v>
      </c>
      <c r="BD109" s="33">
        <f t="shared" si="175"/>
        <v>1.4736656990400405</v>
      </c>
      <c r="BE109" s="33">
        <f t="shared" si="175"/>
        <v>0.9855167617743148</v>
      </c>
      <c r="BF109" s="33">
        <f t="shared" si="175"/>
        <v>0.65906622402272674</v>
      </c>
      <c r="BG109" s="33">
        <f t="shared" si="175"/>
        <v>0.94976756167166976</v>
      </c>
      <c r="BH109" s="33">
        <f t="shared" si="175"/>
        <v>0.63515887791015124</v>
      </c>
      <c r="BI109" s="33">
        <f t="shared" si="175"/>
        <v>0.42476371742789121</v>
      </c>
      <c r="BJ109" s="33">
        <f t="shared" si="175"/>
        <v>2.5696175856594246</v>
      </c>
      <c r="BK109" s="33">
        <f t="shared" si="175"/>
        <v>1.7184366872805947</v>
      </c>
      <c r="BL109" s="33">
        <f t="shared" si="175"/>
        <v>1.1492078294732282</v>
      </c>
      <c r="BM109" s="33">
        <f t="shared" si="175"/>
        <v>1.6561011295507415</v>
      </c>
      <c r="BN109" s="33">
        <f t="shared" si="175"/>
        <v>1.1075208057219537</v>
      </c>
      <c r="BO109" s="33">
        <f t="shared" si="175"/>
        <v>0.74065666233785599</v>
      </c>
      <c r="BP109" s="33">
        <f t="shared" si="175"/>
        <v>1.0673459609731806</v>
      </c>
      <c r="BQ109" s="33">
        <f t="shared" si="175"/>
        <v>0.71378965788264737</v>
      </c>
      <c r="BR109" s="33">
        <f t="shared" si="175"/>
        <v>0.47734820229767011</v>
      </c>
      <c r="BS109" s="33">
        <f t="shared" si="175"/>
        <v>1.1426051719254027</v>
      </c>
      <c r="BT109" s="33">
        <f t="shared" si="175"/>
        <v>0.76411939950562102</v>
      </c>
      <c r="BU109" s="33">
        <f t="shared" si="175"/>
        <v>0.51100631350804926</v>
      </c>
      <c r="BV109" s="33">
        <f t="shared" si="175"/>
        <v>0.73640129426907608</v>
      </c>
      <c r="BW109" s="33">
        <f t="shared" si="175"/>
        <v>0.49246977748564358</v>
      </c>
      <c r="BX109" s="33">
        <f t="shared" si="175"/>
        <v>0.32934010793324564</v>
      </c>
      <c r="BY109" s="33">
        <f t="shared" si="175"/>
        <v>0.47460564639958996</v>
      </c>
      <c r="BZ109" s="33">
        <f t="shared" si="175"/>
        <v>0.31739343601755421</v>
      </c>
      <c r="CA109" s="33">
        <f t="shared" si="175"/>
        <v>0.21225746889284439</v>
      </c>
      <c r="CB109" s="33">
        <f t="shared" si="175"/>
        <v>1.2471310564618896</v>
      </c>
      <c r="CC109" s="33">
        <f t="shared" si="175"/>
        <v>0.83402128520269436</v>
      </c>
      <c r="CD109" s="33">
        <f t="shared" si="175"/>
        <v>0.55775333359474422</v>
      </c>
      <c r="CE109" s="33">
        <f t="shared" ref="CE109:CS109" si="176">EXP(CE108)</f>
        <v>0.8037675188832899</v>
      </c>
      <c r="CF109" s="33">
        <f t="shared" si="176"/>
        <v>0.53752106936141197</v>
      </c>
      <c r="CG109" s="33">
        <f t="shared" si="176"/>
        <v>0.35946824575451575</v>
      </c>
      <c r="CH109" s="33">
        <f t="shared" si="176"/>
        <v>0.51802272188186971</v>
      </c>
      <c r="CI109" s="33">
        <f t="shared" si="176"/>
        <v>0.34642868849230474</v>
      </c>
      <c r="CJ109" s="33">
        <f t="shared" si="176"/>
        <v>0.23167484965623986</v>
      </c>
      <c r="CK109" s="33">
        <f t="shared" si="176"/>
        <v>1.4015221719890405</v>
      </c>
      <c r="CL109" s="33">
        <f t="shared" si="176"/>
        <v>0.93727063973415758</v>
      </c>
      <c r="CM109" s="33">
        <f t="shared" si="176"/>
        <v>0.62680153740339584</v>
      </c>
      <c r="CN109" s="33">
        <f t="shared" si="176"/>
        <v>0.90327154712626989</v>
      </c>
      <c r="CO109" s="33">
        <f t="shared" si="176"/>
        <v>0.60406457903351785</v>
      </c>
      <c r="CP109" s="33">
        <f t="shared" si="176"/>
        <v>0.40396934543531232</v>
      </c>
      <c r="CQ109" s="33">
        <f t="shared" si="176"/>
        <v>0.58215239412870678</v>
      </c>
      <c r="CR109" s="33">
        <f t="shared" si="176"/>
        <v>0.38931552976676792</v>
      </c>
      <c r="CS109" s="33">
        <f t="shared" si="176"/>
        <v>0.26035550698786553</v>
      </c>
    </row>
    <row r="110" spans="2:97" ht="13.9" thickTop="1" thickBot="1" x14ac:dyDescent="0.4">
      <c r="H110" s="32">
        <f t="shared" ref="H110:H111" si="177">H109</f>
        <v>0.236328125</v>
      </c>
      <c r="I110" s="32">
        <f t="shared" ref="I110:J110" si="178">I105</f>
        <v>-0.40401322614107882</v>
      </c>
      <c r="J110" s="32">
        <f t="shared" si="178"/>
        <v>-0.14927440258018629</v>
      </c>
      <c r="K110" s="32">
        <f t="shared" si="173"/>
        <v>-0.43929096581334942</v>
      </c>
      <c r="L110" s="32">
        <f>$CE$5-$CE$7*SUMPRODUCT($B$5:$CD$5,Q110:CS110)</f>
        <v>15.378717046056551</v>
      </c>
      <c r="M110" s="32">
        <f>SUMPRODUCT($B$7:$CD$7, LN(Q110:CS110))</f>
        <v>-3280.6251637131386</v>
      </c>
      <c r="O110" s="48">
        <f t="shared" si="174"/>
        <v>1</v>
      </c>
      <c r="P110" s="39" t="s">
        <v>366</v>
      </c>
      <c r="Q110" s="32">
        <f t="shared" ref="Q110:AV110" si="179">Q109/$O109</f>
        <v>3.7519720303344925E-2</v>
      </c>
      <c r="R110" s="32">
        <f t="shared" si="179"/>
        <v>2.5091384891510478E-2</v>
      </c>
      <c r="S110" s="32">
        <f t="shared" si="179"/>
        <v>1.6779911755306791E-2</v>
      </c>
      <c r="T110" s="32">
        <f t="shared" si="179"/>
        <v>2.4181205608791681E-2</v>
      </c>
      <c r="U110" s="32">
        <f t="shared" si="179"/>
        <v>1.6171227614851184E-2</v>
      </c>
      <c r="V110" s="32">
        <f t="shared" si="179"/>
        <v>1.0814539473426732E-2</v>
      </c>
      <c r="W110" s="32">
        <f t="shared" si="179"/>
        <v>1.5584623231920228E-2</v>
      </c>
      <c r="X110" s="32">
        <f t="shared" si="179"/>
        <v>1.0422246667612415E-2</v>
      </c>
      <c r="Y110" s="32">
        <f t="shared" si="179"/>
        <v>6.9698974421195711E-3</v>
      </c>
      <c r="Z110" s="32">
        <f t="shared" si="179"/>
        <v>4.0952036249946255E-2</v>
      </c>
      <c r="AA110" s="32">
        <f t="shared" si="179"/>
        <v>2.7386752761770571E-2</v>
      </c>
      <c r="AB110" s="32">
        <f t="shared" si="179"/>
        <v>1.8314943419579833E-2</v>
      </c>
      <c r="AC110" s="32">
        <f t="shared" si="179"/>
        <v>2.6393309988783611E-2</v>
      </c>
      <c r="AD110" s="32">
        <f t="shared" si="179"/>
        <v>1.7650576660361669E-2</v>
      </c>
      <c r="AE110" s="32">
        <f t="shared" si="179"/>
        <v>1.180385698405015E-2</v>
      </c>
      <c r="AF110" s="32">
        <f t="shared" si="179"/>
        <v>1.7010309521909035E-2</v>
      </c>
      <c r="AG110" s="32">
        <f t="shared" si="179"/>
        <v>1.1375677107590122E-2</v>
      </c>
      <c r="AH110" s="32">
        <f t="shared" si="179"/>
        <v>7.6075058769199269E-3</v>
      </c>
      <c r="AI110" s="32">
        <f t="shared" si="179"/>
        <v>4.6021776536644611E-2</v>
      </c>
      <c r="AJ110" s="32">
        <f t="shared" si="179"/>
        <v>3.0777151298995394E-2</v>
      </c>
      <c r="AK110" s="32">
        <f t="shared" si="179"/>
        <v>2.0582278941948803E-2</v>
      </c>
      <c r="AL110" s="32">
        <f t="shared" si="179"/>
        <v>2.9660723265446498E-2</v>
      </c>
      <c r="AM110" s="32">
        <f t="shared" si="179"/>
        <v>1.9835665553923354E-2</v>
      </c>
      <c r="AN110" s="32">
        <f t="shared" si="179"/>
        <v>1.3265139371212114E-2</v>
      </c>
      <c r="AO110" s="32">
        <f t="shared" si="179"/>
        <v>1.911613524803624E-2</v>
      </c>
      <c r="AP110" s="32">
        <f t="shared" si="179"/>
        <v>1.2783952099554593E-2</v>
      </c>
      <c r="AQ110" s="32">
        <f t="shared" si="179"/>
        <v>8.5492924779602113E-3</v>
      </c>
      <c r="AR110" s="32">
        <f t="shared" si="179"/>
        <v>2.0464025536496629E-2</v>
      </c>
      <c r="AS110" s="32">
        <f t="shared" si="179"/>
        <v>1.3685356314347568E-2</v>
      </c>
      <c r="AT110" s="32">
        <f t="shared" si="179"/>
        <v>9.1521082749154974E-3</v>
      </c>
      <c r="AU110" s="32">
        <f t="shared" si="179"/>
        <v>1.3188925852346309E-2</v>
      </c>
      <c r="AV110" s="32">
        <f t="shared" si="179"/>
        <v>8.8201194516183933E-3</v>
      </c>
      <c r="AW110" s="32">
        <f t="shared" ref="AW110:CB110" si="180">AW109/$O109</f>
        <v>5.8984717945758641E-3</v>
      </c>
      <c r="AX110" s="32">
        <f t="shared" si="180"/>
        <v>8.5001733812568366E-3</v>
      </c>
      <c r="AY110" s="32">
        <f t="shared" si="180"/>
        <v>5.6845072465711603E-3</v>
      </c>
      <c r="AZ110" s="32">
        <f t="shared" si="180"/>
        <v>3.8015251203666793E-3</v>
      </c>
      <c r="BA110" s="32">
        <f t="shared" si="180"/>
        <v>2.2336081101215547E-2</v>
      </c>
      <c r="BB110" s="32">
        <f t="shared" si="180"/>
        <v>1.4937297062649702E-2</v>
      </c>
      <c r="BC110" s="32">
        <f t="shared" si="180"/>
        <v>9.9893460507582462E-3</v>
      </c>
      <c r="BD110" s="32">
        <f t="shared" si="180"/>
        <v>1.4395452984093478E-2</v>
      </c>
      <c r="BE110" s="32">
        <f t="shared" si="180"/>
        <v>9.626986784315953E-3</v>
      </c>
      <c r="BF110" s="32">
        <f t="shared" si="180"/>
        <v>6.4380658703690162E-3</v>
      </c>
      <c r="BG110" s="32">
        <f t="shared" si="180"/>
        <v>9.2777719456779845E-3</v>
      </c>
      <c r="BH110" s="32">
        <f t="shared" si="180"/>
        <v>6.2045277774608228E-3</v>
      </c>
      <c r="BI110" s="32">
        <f t="shared" si="180"/>
        <v>4.1492898474634549E-3</v>
      </c>
      <c r="BJ110" s="32">
        <f t="shared" si="180"/>
        <v>2.5101221508756155E-2</v>
      </c>
      <c r="BK110" s="32">
        <f t="shared" si="180"/>
        <v>1.6786490011950133E-2</v>
      </c>
      <c r="BL110" s="32">
        <f t="shared" si="180"/>
        <v>1.12259973811635E-2</v>
      </c>
      <c r="BM110" s="32">
        <f t="shared" si="180"/>
        <v>1.6177567248041133E-2</v>
      </c>
      <c r="BN110" s="32">
        <f t="shared" si="180"/>
        <v>1.0818779115277842E-2</v>
      </c>
      <c r="BO110" s="32">
        <f t="shared" si="180"/>
        <v>7.2350792767895645E-3</v>
      </c>
      <c r="BP110" s="32">
        <f t="shared" si="180"/>
        <v>1.0426332518264048E-2</v>
      </c>
      <c r="BQ110" s="32">
        <f t="shared" si="180"/>
        <v>6.9726298625768799E-3</v>
      </c>
      <c r="BR110" s="32">
        <f t="shared" si="180"/>
        <v>4.6629595896097095E-3</v>
      </c>
      <c r="BS110" s="32">
        <f t="shared" si="180"/>
        <v>1.1161499546707756E-2</v>
      </c>
      <c r="BT110" s="32">
        <f t="shared" si="180"/>
        <v>7.4642742224252821E-3</v>
      </c>
      <c r="BU110" s="32">
        <f t="shared" si="180"/>
        <v>4.9917476979154298E-3</v>
      </c>
      <c r="BV110" s="32">
        <f t="shared" si="180"/>
        <v>7.1935108593363809E-3</v>
      </c>
      <c r="BW110" s="32">
        <f t="shared" si="180"/>
        <v>4.8106741797000578E-3</v>
      </c>
      <c r="BX110" s="32">
        <f t="shared" si="180"/>
        <v>3.2171475814478418E-3</v>
      </c>
      <c r="BY110" s="32">
        <f t="shared" si="180"/>
        <v>4.6361690261102814E-3</v>
      </c>
      <c r="BZ110" s="32">
        <f t="shared" si="180"/>
        <v>3.1004469253962325E-3</v>
      </c>
      <c r="CA110" s="32">
        <f t="shared" si="180"/>
        <v>2.0734298260182307E-3</v>
      </c>
      <c r="CB110" s="32">
        <f t="shared" si="180"/>
        <v>1.2182557075186538E-2</v>
      </c>
      <c r="CC110" s="32">
        <f t="shared" ref="CC110:CS110" si="181">CC109/$O109</f>
        <v>8.1471084023259123E-3</v>
      </c>
      <c r="CD110" s="32">
        <f t="shared" si="181"/>
        <v>5.4483943649599655E-3</v>
      </c>
      <c r="CE110" s="32">
        <f t="shared" si="181"/>
        <v>7.8515755206645995E-3</v>
      </c>
      <c r="CF110" s="32">
        <f t="shared" si="181"/>
        <v>5.2507561837073146E-3</v>
      </c>
      <c r="CG110" s="32">
        <f t="shared" si="181"/>
        <v>3.5114532654214213E-3</v>
      </c>
      <c r="CH110" s="32">
        <f t="shared" si="181"/>
        <v>5.060287243165297E-3</v>
      </c>
      <c r="CI110" s="32">
        <f t="shared" si="181"/>
        <v>3.3840767962372434E-3</v>
      </c>
      <c r="CJ110" s="32">
        <f t="shared" si="181"/>
        <v>2.2631078459624987E-3</v>
      </c>
      <c r="CK110" s="32">
        <f t="shared" si="181"/>
        <v>1.3690721407287517E-2</v>
      </c>
      <c r="CL110" s="32">
        <f t="shared" si="181"/>
        <v>9.155696191105879E-3</v>
      </c>
      <c r="CM110" s="32">
        <f t="shared" si="181"/>
        <v>6.1228893825280867E-3</v>
      </c>
      <c r="CN110" s="32">
        <f t="shared" si="181"/>
        <v>8.8235772176796078E-3</v>
      </c>
      <c r="CO110" s="32">
        <f t="shared" si="181"/>
        <v>5.900784182259069E-3</v>
      </c>
      <c r="CP110" s="32">
        <f t="shared" si="181"/>
        <v>3.9461607357877777E-3</v>
      </c>
      <c r="CQ110" s="32">
        <f t="shared" si="181"/>
        <v>5.6867357533776424E-3</v>
      </c>
      <c r="CR110" s="32">
        <f t="shared" si="181"/>
        <v>3.8030154385663541E-3</v>
      </c>
      <c r="CS110" s="32">
        <f t="shared" si="181"/>
        <v>2.543273866274474E-3</v>
      </c>
    </row>
    <row r="111" spans="2:97" ht="13.15" thickTop="1" x14ac:dyDescent="0.35">
      <c r="H111" s="34">
        <f t="shared" si="177"/>
        <v>0.236328125</v>
      </c>
      <c r="I111" s="34">
        <f t="shared" ref="I111:J111" si="182">I106</f>
        <v>-0.38636216286307051</v>
      </c>
      <c r="J111" s="34">
        <f t="shared" si="182"/>
        <v>-6.7617643219812437E-2</v>
      </c>
      <c r="K111" s="34">
        <f t="shared" si="173"/>
        <v>-0.40234211370212775</v>
      </c>
      <c r="L111" s="34">
        <f>$CE$6-$CE$7*SUMPRODUCT($B$6:$CD$6,Q110:CS110)</f>
        <v>6.7642454891955879</v>
      </c>
    </row>
    <row r="112" spans="2:97" ht="13.5" thickBot="1" x14ac:dyDescent="0.4">
      <c r="B112" s="39" t="s">
        <v>367</v>
      </c>
      <c r="D112" s="39" t="s">
        <v>368</v>
      </c>
      <c r="E112" s="39" t="s">
        <v>369</v>
      </c>
      <c r="F112" s="39" t="s">
        <v>370</v>
      </c>
      <c r="H112" s="39" t="s">
        <v>347</v>
      </c>
      <c r="I112" s="39" t="s">
        <v>371</v>
      </c>
      <c r="J112" s="39" t="s">
        <v>372</v>
      </c>
      <c r="K112" s="39" t="s">
        <v>349</v>
      </c>
      <c r="L112" s="39" t="s">
        <v>373</v>
      </c>
      <c r="M112" s="39" t="s">
        <v>374</v>
      </c>
      <c r="O112" s="45" t="s">
        <v>336</v>
      </c>
    </row>
    <row r="113" spans="2:97" ht="13.9" thickTop="1" thickBot="1" x14ac:dyDescent="0.4">
      <c r="B113" s="32">
        <f>1+B108</f>
        <v>4</v>
      </c>
      <c r="D113" s="32">
        <f>IF(F108,IF(M113&lt;0,D108,H113),E108)</f>
        <v>0</v>
      </c>
      <c r="E113" s="32">
        <f>IF(F108,IF(M113&lt;0,H113,E108),H113)</f>
        <v>0.1181640625</v>
      </c>
      <c r="F113" s="32" t="b">
        <f>OR(F108,M113*M108&lt;=0)</f>
        <v>1</v>
      </c>
      <c r="H113" s="32">
        <f>IF(F108,(D108+E108)/2,2*H108)</f>
        <v>0.1181640625</v>
      </c>
      <c r="I113" s="32">
        <f>I108</f>
        <v>-0.47265625</v>
      </c>
      <c r="J113" s="32">
        <f>J108</f>
        <v>-0.56506997124738223</v>
      </c>
      <c r="K113" s="32">
        <f>I113+J113*H113</f>
        <v>-0.53942721339934885</v>
      </c>
      <c r="L113" s="32">
        <f>$CE$3-$CE$7*SUMPRODUCT($B$3:$CD$3,Q115:CS115)</f>
        <v>26.703565892583981</v>
      </c>
      <c r="M113" s="32">
        <f>SUMPRODUCT(L113:L116,J113:J116)</f>
        <v>-72.741838381467232</v>
      </c>
      <c r="O113" s="46">
        <f>SUM(Q113:CS113)</f>
        <v>-0.84968256136739073</v>
      </c>
      <c r="P113" s="39" t="s">
        <v>363</v>
      </c>
      <c r="Q113" s="32">
        <f t="shared" ref="Q113:AV113" si="183">SUMPRODUCT(B$3:B$6,$K113:$K116)</f>
        <v>1.1351433761935426</v>
      </c>
      <c r="R113" s="32">
        <f t="shared" si="183"/>
        <v>0.74079123791094348</v>
      </c>
      <c r="S113" s="32">
        <f t="shared" si="183"/>
        <v>0.34643909962834435</v>
      </c>
      <c r="T113" s="32">
        <f t="shared" si="183"/>
        <v>0.71349128021632846</v>
      </c>
      <c r="U113" s="32">
        <f t="shared" si="183"/>
        <v>0.31913914193372939</v>
      </c>
      <c r="V113" s="32">
        <f t="shared" si="183"/>
        <v>-7.5212996348869743E-2</v>
      </c>
      <c r="W113" s="32">
        <f t="shared" si="183"/>
        <v>0.29183918423911442</v>
      </c>
      <c r="X113" s="32">
        <f t="shared" si="183"/>
        <v>-0.10251295404348471</v>
      </c>
      <c r="Y113" s="32">
        <f t="shared" si="183"/>
        <v>-0.49686509232608383</v>
      </c>
      <c r="Z113" s="32">
        <f t="shared" si="183"/>
        <v>1.3239617231640737</v>
      </c>
      <c r="AA113" s="32">
        <f t="shared" si="183"/>
        <v>0.92960958488147449</v>
      </c>
      <c r="AB113" s="32">
        <f t="shared" si="183"/>
        <v>0.53525744659887531</v>
      </c>
      <c r="AC113" s="32">
        <f t="shared" si="183"/>
        <v>0.90230962718685959</v>
      </c>
      <c r="AD113" s="32">
        <f t="shared" si="183"/>
        <v>0.5079574889042604</v>
      </c>
      <c r="AE113" s="32">
        <f t="shared" si="183"/>
        <v>0.11360535062166127</v>
      </c>
      <c r="AF113" s="32">
        <f t="shared" si="183"/>
        <v>0.48065753120964544</v>
      </c>
      <c r="AG113" s="32">
        <f t="shared" si="183"/>
        <v>8.6305392927046309E-2</v>
      </c>
      <c r="AH113" s="32">
        <f t="shared" si="183"/>
        <v>-0.30804674535555282</v>
      </c>
      <c r="AI113" s="32">
        <f t="shared" si="183"/>
        <v>1.5757195191247817</v>
      </c>
      <c r="AJ113" s="32">
        <f t="shared" si="183"/>
        <v>1.1813673808421825</v>
      </c>
      <c r="AK113" s="32">
        <f t="shared" si="183"/>
        <v>0.78701524255958333</v>
      </c>
      <c r="AL113" s="32">
        <f t="shared" si="183"/>
        <v>1.1540674231475674</v>
      </c>
      <c r="AM113" s="32">
        <f t="shared" si="183"/>
        <v>0.75971528486496831</v>
      </c>
      <c r="AN113" s="32">
        <f t="shared" si="183"/>
        <v>0.36536314658236918</v>
      </c>
      <c r="AO113" s="32">
        <f t="shared" si="183"/>
        <v>0.73241532717035329</v>
      </c>
      <c r="AP113" s="32">
        <f t="shared" si="183"/>
        <v>0.33806318888775422</v>
      </c>
      <c r="AQ113" s="32">
        <f t="shared" si="183"/>
        <v>-5.6288949394844912E-2</v>
      </c>
      <c r="AR113" s="32">
        <f t="shared" si="183"/>
        <v>0.59571616279419382</v>
      </c>
      <c r="AS113" s="32">
        <f t="shared" si="183"/>
        <v>0.20136402451159463</v>
      </c>
      <c r="AT113" s="32">
        <f t="shared" si="183"/>
        <v>-0.1929881137710045</v>
      </c>
      <c r="AU113" s="32">
        <f t="shared" si="183"/>
        <v>0.17406406681697967</v>
      </c>
      <c r="AV113" s="32">
        <f t="shared" si="183"/>
        <v>-0.22028807146561946</v>
      </c>
      <c r="AW113" s="32">
        <f t="shared" ref="AW113:CB113" si="184">SUMPRODUCT(AH$3:AH$6,$K113:$K116)</f>
        <v>-0.61464020974821865</v>
      </c>
      <c r="AX113" s="32">
        <f t="shared" si="184"/>
        <v>-0.24758802916023442</v>
      </c>
      <c r="AY113" s="32">
        <f t="shared" si="184"/>
        <v>-0.64194016744283355</v>
      </c>
      <c r="AZ113" s="32">
        <f t="shared" si="184"/>
        <v>-1.0362923057254327</v>
      </c>
      <c r="BA113" s="32">
        <f t="shared" si="184"/>
        <v>0.78453450976472472</v>
      </c>
      <c r="BB113" s="32">
        <f t="shared" si="184"/>
        <v>0.39018237148212559</v>
      </c>
      <c r="BC113" s="32">
        <f t="shared" si="184"/>
        <v>-4.16976680047354E-3</v>
      </c>
      <c r="BD113" s="32">
        <f t="shared" si="184"/>
        <v>0.36288241378751063</v>
      </c>
      <c r="BE113" s="32">
        <f t="shared" si="184"/>
        <v>-3.1469724495088496E-2</v>
      </c>
      <c r="BF113" s="32">
        <f t="shared" si="184"/>
        <v>-0.42582186277768763</v>
      </c>
      <c r="BG113" s="32">
        <f t="shared" si="184"/>
        <v>-5.8769682189703465E-2</v>
      </c>
      <c r="BH113" s="32">
        <f t="shared" si="184"/>
        <v>-0.45312182047230259</v>
      </c>
      <c r="BI113" s="32">
        <f t="shared" si="184"/>
        <v>-0.84747395875490172</v>
      </c>
      <c r="BJ113" s="32">
        <f t="shared" si="184"/>
        <v>1.0362923057254327</v>
      </c>
      <c r="BK113" s="32">
        <f t="shared" si="184"/>
        <v>0.64194016744283355</v>
      </c>
      <c r="BL113" s="32">
        <f t="shared" si="184"/>
        <v>0.24758802916023442</v>
      </c>
      <c r="BM113" s="32">
        <f t="shared" si="184"/>
        <v>0.61464020974821865</v>
      </c>
      <c r="BN113" s="32">
        <f t="shared" si="184"/>
        <v>0.22028807146561946</v>
      </c>
      <c r="BO113" s="32">
        <f t="shared" si="184"/>
        <v>-0.17406406681697967</v>
      </c>
      <c r="BP113" s="32">
        <f t="shared" si="184"/>
        <v>0.1929881137710045</v>
      </c>
      <c r="BQ113" s="32">
        <f t="shared" si="184"/>
        <v>-0.20136402451159463</v>
      </c>
      <c r="BR113" s="32">
        <f t="shared" si="184"/>
        <v>-0.59571616279419382</v>
      </c>
      <c r="BS113" s="32">
        <f t="shared" si="184"/>
        <v>5.6288949394844912E-2</v>
      </c>
      <c r="BT113" s="32">
        <f t="shared" si="184"/>
        <v>-0.33806318888775422</v>
      </c>
      <c r="BU113" s="32">
        <f t="shared" si="184"/>
        <v>-0.73241532717035329</v>
      </c>
      <c r="BV113" s="32">
        <f t="shared" si="184"/>
        <v>-0.36536314658236918</v>
      </c>
      <c r="BW113" s="32">
        <f t="shared" si="184"/>
        <v>-0.75971528486496831</v>
      </c>
      <c r="BX113" s="32">
        <f t="shared" si="184"/>
        <v>-1.1540674231475674</v>
      </c>
      <c r="BY113" s="32">
        <f t="shared" si="184"/>
        <v>-0.78701524255958333</v>
      </c>
      <c r="BZ113" s="32">
        <f t="shared" si="184"/>
        <v>-1.1813673808421825</v>
      </c>
      <c r="CA113" s="32">
        <f t="shared" si="184"/>
        <v>-1.5757195191247817</v>
      </c>
      <c r="CB113" s="32">
        <f t="shared" si="184"/>
        <v>0.24510729636537593</v>
      </c>
      <c r="CC113" s="32">
        <f t="shared" ref="CC113:CS113" si="185">SUMPRODUCT(BN$3:BN$6,$K113:$K116)</f>
        <v>-0.1492448419172232</v>
      </c>
      <c r="CD113" s="32">
        <f t="shared" si="185"/>
        <v>-0.54359698019982239</v>
      </c>
      <c r="CE113" s="32">
        <f t="shared" si="185"/>
        <v>-0.17654479961183817</v>
      </c>
      <c r="CF113" s="32">
        <f t="shared" si="185"/>
        <v>-0.5708969378944373</v>
      </c>
      <c r="CG113" s="32">
        <f t="shared" si="185"/>
        <v>-0.96524907617703648</v>
      </c>
      <c r="CH113" s="32">
        <f t="shared" si="185"/>
        <v>-0.5981968955890522</v>
      </c>
      <c r="CI113" s="32">
        <f t="shared" si="185"/>
        <v>-0.99254903387165139</v>
      </c>
      <c r="CJ113" s="32">
        <f t="shared" si="185"/>
        <v>-1.3869011721542506</v>
      </c>
      <c r="CK113" s="32">
        <f t="shared" si="185"/>
        <v>0.49686509232608383</v>
      </c>
      <c r="CL113" s="32">
        <f t="shared" si="185"/>
        <v>0.10251295404348471</v>
      </c>
      <c r="CM113" s="32">
        <f t="shared" si="185"/>
        <v>-0.29183918423911442</v>
      </c>
      <c r="CN113" s="32">
        <f t="shared" si="185"/>
        <v>7.5212996348869743E-2</v>
      </c>
      <c r="CO113" s="32">
        <f t="shared" si="185"/>
        <v>-0.31913914193372939</v>
      </c>
      <c r="CP113" s="32">
        <f t="shared" si="185"/>
        <v>-0.71349128021632846</v>
      </c>
      <c r="CQ113" s="32">
        <f t="shared" si="185"/>
        <v>-0.34643909962834435</v>
      </c>
      <c r="CR113" s="32">
        <f t="shared" si="185"/>
        <v>-0.74079123791094348</v>
      </c>
      <c r="CS113" s="32">
        <f t="shared" si="185"/>
        <v>-1.1351433761935426</v>
      </c>
    </row>
    <row r="114" spans="2:97" ht="13.9" thickTop="1" thickBot="1" x14ac:dyDescent="0.4">
      <c r="H114" s="33">
        <f>H113</f>
        <v>0.1181640625</v>
      </c>
      <c r="I114" s="33">
        <f t="shared" ref="I114:J114" si="186">I109</f>
        <v>0.33845213396561946</v>
      </c>
      <c r="J114" s="33">
        <f t="shared" si="186"/>
        <v>-1</v>
      </c>
      <c r="K114" s="33">
        <f t="shared" ref="K114:K116" si="187">I114+J114*H114</f>
        <v>0.22028807146561946</v>
      </c>
      <c r="L114" s="33">
        <f>$CE$4-$CE$7*SUMPRODUCT($B$4:$CD$4,Q115:CS115)</f>
        <v>56.409612063020106</v>
      </c>
      <c r="M114" s="39" t="s">
        <v>375</v>
      </c>
      <c r="O114" s="47">
        <f t="shared" ref="O114:O115" si="188">SUM(Q114:CS114)</f>
        <v>99.950055420173115</v>
      </c>
      <c r="P114" s="39" t="s">
        <v>365</v>
      </c>
      <c r="Q114" s="33">
        <f>EXP(Q113)</f>
        <v>3.1116196431044694</v>
      </c>
      <c r="R114" s="33">
        <f>EXP(R113)</f>
        <v>2.0975945543934027</v>
      </c>
      <c r="S114" s="33">
        <f t="shared" ref="S114:CD114" si="189">EXP(S113)</f>
        <v>1.414023376658937</v>
      </c>
      <c r="T114" s="33">
        <f t="shared" si="189"/>
        <v>2.0411049027249626</v>
      </c>
      <c r="U114" s="33">
        <f t="shared" si="189"/>
        <v>1.3759427629239367</v>
      </c>
      <c r="V114" s="33">
        <f t="shared" si="189"/>
        <v>0.92754590139645876</v>
      </c>
      <c r="W114" s="33">
        <f t="shared" si="189"/>
        <v>1.338887686083426</v>
      </c>
      <c r="X114" s="33">
        <f t="shared" si="189"/>
        <v>0.90256645779205458</v>
      </c>
      <c r="Y114" s="33">
        <f t="shared" si="189"/>
        <v>0.6084350608334278</v>
      </c>
      <c r="Z114" s="33">
        <f t="shared" si="189"/>
        <v>3.7582811922449588</v>
      </c>
      <c r="AA114" s="33">
        <f t="shared" si="189"/>
        <v>2.5335198600517046</v>
      </c>
      <c r="AB114" s="33">
        <f t="shared" si="189"/>
        <v>1.7078878755855602</v>
      </c>
      <c r="AC114" s="33">
        <f t="shared" si="189"/>
        <v>2.4652904426508839</v>
      </c>
      <c r="AD114" s="33">
        <f t="shared" si="189"/>
        <v>1.6618932905126216</v>
      </c>
      <c r="AE114" s="33">
        <f t="shared" si="189"/>
        <v>1.1203099080208403</v>
      </c>
      <c r="AF114" s="33">
        <f t="shared" si="189"/>
        <v>1.6171373709787225</v>
      </c>
      <c r="AG114" s="33">
        <f t="shared" si="189"/>
        <v>1.0901391982751234</v>
      </c>
      <c r="AH114" s="33">
        <f t="shared" si="189"/>
        <v>0.73488096493415678</v>
      </c>
      <c r="AI114" s="33">
        <f t="shared" si="189"/>
        <v>4.8342186798475888</v>
      </c>
      <c r="AJ114" s="33">
        <f t="shared" si="189"/>
        <v>3.2588272156163138</v>
      </c>
      <c r="AK114" s="33">
        <f t="shared" si="189"/>
        <v>2.1968296274045258</v>
      </c>
      <c r="AL114" s="33">
        <f t="shared" si="189"/>
        <v>3.1710647765538056</v>
      </c>
      <c r="AM114" s="33">
        <f t="shared" si="189"/>
        <v>2.1376675075529707</v>
      </c>
      <c r="AN114" s="33">
        <f t="shared" si="189"/>
        <v>1.4410372208838398</v>
      </c>
      <c r="AO114" s="33">
        <f t="shared" si="189"/>
        <v>2.0800986639307908</v>
      </c>
      <c r="AP114" s="33">
        <f t="shared" si="189"/>
        <v>1.402229105903523</v>
      </c>
      <c r="AQ114" s="33">
        <f t="shared" si="189"/>
        <v>0.94526596239783689</v>
      </c>
      <c r="AR114" s="33">
        <f t="shared" si="189"/>
        <v>1.8143298353206185</v>
      </c>
      <c r="AS114" s="33">
        <f t="shared" si="189"/>
        <v>1.2230699182259388</v>
      </c>
      <c r="AT114" s="33">
        <f t="shared" si="189"/>
        <v>0.82449177417889807</v>
      </c>
      <c r="AU114" s="33">
        <f t="shared" si="189"/>
        <v>1.1901318113348713</v>
      </c>
      <c r="AV114" s="33">
        <f t="shared" si="189"/>
        <v>0.80228764849154421</v>
      </c>
      <c r="AW114" s="33">
        <f t="shared" si="189"/>
        <v>0.54083544763007874</v>
      </c>
      <c r="AX114" s="33">
        <f t="shared" si="189"/>
        <v>0.78068149504961482</v>
      </c>
      <c r="AY114" s="33">
        <f t="shared" si="189"/>
        <v>0.52627038023772788</v>
      </c>
      <c r="AZ114" s="33">
        <f t="shared" si="189"/>
        <v>0.3547676163349574</v>
      </c>
      <c r="BA114" s="33">
        <f t="shared" si="189"/>
        <v>2.1913866342003421</v>
      </c>
      <c r="BB114" s="33">
        <f t="shared" si="189"/>
        <v>1.4772501776223033</v>
      </c>
      <c r="BC114" s="33">
        <f t="shared" si="189"/>
        <v>0.99583891460643914</v>
      </c>
      <c r="BD114" s="33">
        <f t="shared" si="189"/>
        <v>1.4374668230239416</v>
      </c>
      <c r="BE114" s="33">
        <f t="shared" si="189"/>
        <v>0.969020293588297</v>
      </c>
      <c r="BF114" s="33">
        <f t="shared" si="189"/>
        <v>0.65323269681495111</v>
      </c>
      <c r="BG114" s="33">
        <f t="shared" si="189"/>
        <v>0.9429239163213935</v>
      </c>
      <c r="BH114" s="33">
        <f t="shared" si="189"/>
        <v>0.63564069486003394</v>
      </c>
      <c r="BI114" s="33">
        <f t="shared" si="189"/>
        <v>0.42849596448716115</v>
      </c>
      <c r="BJ114" s="33">
        <f t="shared" si="189"/>
        <v>2.8187465652328312</v>
      </c>
      <c r="BK114" s="33">
        <f t="shared" si="189"/>
        <v>1.9001639414862719</v>
      </c>
      <c r="BL114" s="33">
        <f t="shared" si="189"/>
        <v>1.2809321167993699</v>
      </c>
      <c r="BM114" s="33">
        <f t="shared" si="189"/>
        <v>1.8489912308484284</v>
      </c>
      <c r="BN114" s="33">
        <f t="shared" si="189"/>
        <v>1.2464357414453446</v>
      </c>
      <c r="BO114" s="33">
        <f t="shared" si="189"/>
        <v>0.84024306423536699</v>
      </c>
      <c r="BP114" s="33">
        <f t="shared" si="189"/>
        <v>1.2128683770021702</v>
      </c>
      <c r="BQ114" s="33">
        <f t="shared" si="189"/>
        <v>0.81761474556622127</v>
      </c>
      <c r="BR114" s="33">
        <f t="shared" si="189"/>
        <v>0.55116769869095239</v>
      </c>
      <c r="BS114" s="33">
        <f t="shared" si="189"/>
        <v>1.0579033201019112</v>
      </c>
      <c r="BT114" s="33">
        <f t="shared" si="189"/>
        <v>0.71315022330509414</v>
      </c>
      <c r="BU114" s="33">
        <f t="shared" si="189"/>
        <v>0.48074642676337592</v>
      </c>
      <c r="BV114" s="33">
        <f t="shared" si="189"/>
        <v>0.69394460150492454</v>
      </c>
      <c r="BW114" s="33">
        <f t="shared" si="189"/>
        <v>0.46779959767677776</v>
      </c>
      <c r="BX114" s="33">
        <f t="shared" si="189"/>
        <v>0.31535148931481699</v>
      </c>
      <c r="BY114" s="33">
        <f t="shared" si="189"/>
        <v>0.45520143552573245</v>
      </c>
      <c r="BZ114" s="33">
        <f t="shared" si="189"/>
        <v>0.30685885867406404</v>
      </c>
      <c r="CA114" s="33">
        <f t="shared" si="189"/>
        <v>0.20685866035988418</v>
      </c>
      <c r="CB114" s="33">
        <f t="shared" si="189"/>
        <v>1.2777584046826975</v>
      </c>
      <c r="CC114" s="33">
        <f t="shared" si="189"/>
        <v>0.86135819248742362</v>
      </c>
      <c r="CD114" s="33">
        <f t="shared" si="189"/>
        <v>0.58065588380883715</v>
      </c>
      <c r="CE114" s="33">
        <f t="shared" ref="CE114:CS114" si="190">EXP(CE113)</f>
        <v>0.83816122901635703</v>
      </c>
      <c r="CF114" s="33">
        <f t="shared" si="190"/>
        <v>0.56501842491722731</v>
      </c>
      <c r="CG114" s="33">
        <f t="shared" si="190"/>
        <v>0.38088831771734721</v>
      </c>
      <c r="CH114" s="33">
        <f t="shared" si="190"/>
        <v>0.54980209345651998</v>
      </c>
      <c r="CI114" s="33">
        <f t="shared" si="190"/>
        <v>0.37063073559912263</v>
      </c>
      <c r="CJ114" s="33">
        <f t="shared" si="190"/>
        <v>0.24984834325955535</v>
      </c>
      <c r="CK114" s="33">
        <f t="shared" si="190"/>
        <v>1.643560774801851</v>
      </c>
      <c r="CL114" s="33">
        <f t="shared" si="190"/>
        <v>1.1079516542707524</v>
      </c>
      <c r="CM114" s="33">
        <f t="shared" si="190"/>
        <v>0.74688863778054804</v>
      </c>
      <c r="CN114" s="33">
        <f t="shared" si="190"/>
        <v>1.0781137607254354</v>
      </c>
      <c r="CO114" s="33">
        <f t="shared" si="190"/>
        <v>0.72677441747282978</v>
      </c>
      <c r="CP114" s="33">
        <f t="shared" si="190"/>
        <v>0.48993072265171533</v>
      </c>
      <c r="CQ114" s="33">
        <f t="shared" si="190"/>
        <v>0.70720188683358698</v>
      </c>
      <c r="CR114" s="33">
        <f t="shared" si="190"/>
        <v>0.47673655421420896</v>
      </c>
      <c r="CS114" s="33">
        <f t="shared" si="190"/>
        <v>0.32137604035765049</v>
      </c>
    </row>
    <row r="115" spans="2:97" ht="13.9" thickTop="1" thickBot="1" x14ac:dyDescent="0.4">
      <c r="H115" s="32">
        <f t="shared" ref="H115:H116" si="191">H114</f>
        <v>0.1181640625</v>
      </c>
      <c r="I115" s="32">
        <f t="shared" ref="I115:J115" si="192">I110</f>
        <v>-0.40401322614107882</v>
      </c>
      <c r="J115" s="32">
        <f t="shared" si="192"/>
        <v>-0.14927440258018629</v>
      </c>
      <c r="K115" s="32">
        <f t="shared" si="187"/>
        <v>-0.42165209597721409</v>
      </c>
      <c r="L115" s="32">
        <f>$CE$5-$CE$7*SUMPRODUCT($B$5:$CD$5,Q115:CS115)</f>
        <v>7.0026990335142898</v>
      </c>
      <c r="M115" s="32">
        <f>SUMPRODUCT($B$7:$CD$7, LN(Q115:CS115))</f>
        <v>-3267.2601197681106</v>
      </c>
      <c r="O115" s="48">
        <f t="shared" si="188"/>
        <v>1.0000000000000002</v>
      </c>
      <c r="P115" s="39" t="s">
        <v>366</v>
      </c>
      <c r="Q115" s="32">
        <f t="shared" ref="Q115:AV115" si="193">Q114/$O114</f>
        <v>3.1131745050302844E-2</v>
      </c>
      <c r="R115" s="32">
        <f t="shared" si="193"/>
        <v>2.0986427126783173E-2</v>
      </c>
      <c r="S115" s="32">
        <f t="shared" si="193"/>
        <v>1.4147299575919413E-2</v>
      </c>
      <c r="T115" s="32">
        <f t="shared" si="193"/>
        <v>2.0421248333925411E-2</v>
      </c>
      <c r="U115" s="32">
        <f t="shared" si="193"/>
        <v>1.3766303151506083E-2</v>
      </c>
      <c r="V115" s="32">
        <f t="shared" si="193"/>
        <v>9.2800939178794128E-3</v>
      </c>
      <c r="W115" s="32">
        <f t="shared" si="193"/>
        <v>1.3395567220598016E-2</v>
      </c>
      <c r="X115" s="32">
        <f t="shared" si="193"/>
        <v>9.0301746607124728E-3</v>
      </c>
      <c r="Y115" s="32">
        <f t="shared" si="193"/>
        <v>6.0873909301567648E-3</v>
      </c>
      <c r="Z115" s="32">
        <f t="shared" si="193"/>
        <v>3.7601591879522035E-2</v>
      </c>
      <c r="AA115" s="32">
        <f t="shared" si="193"/>
        <v>2.5347858481930961E-2</v>
      </c>
      <c r="AB115" s="32">
        <f t="shared" si="193"/>
        <v>1.7087412992477981E-2</v>
      </c>
      <c r="AC115" s="32">
        <f t="shared" si="193"/>
        <v>2.4665223368683691E-2</v>
      </c>
      <c r="AD115" s="32">
        <f t="shared" si="193"/>
        <v>1.6627237308936983E-2</v>
      </c>
      <c r="AE115" s="32">
        <f t="shared" si="193"/>
        <v>1.120869721693747E-2</v>
      </c>
      <c r="AF115" s="32">
        <f t="shared" si="193"/>
        <v>1.6179454470340717E-2</v>
      </c>
      <c r="AG115" s="32">
        <f t="shared" si="193"/>
        <v>1.0906839357840901E-2</v>
      </c>
      <c r="AH115" s="32">
        <f t="shared" si="193"/>
        <v>7.3524818154911626E-3</v>
      </c>
      <c r="AI115" s="32">
        <f t="shared" si="193"/>
        <v>4.836634316534745E-2</v>
      </c>
      <c r="AJ115" s="32">
        <f t="shared" si="193"/>
        <v>3.2604556364843981E-2</v>
      </c>
      <c r="AK115" s="32">
        <f t="shared" si="193"/>
        <v>2.1979273729958688E-2</v>
      </c>
      <c r="AL115" s="32">
        <f t="shared" si="193"/>
        <v>3.1726493429375162E-2</v>
      </c>
      <c r="AM115" s="32">
        <f t="shared" si="193"/>
        <v>2.1387356901070024E-2</v>
      </c>
      <c r="AN115" s="32">
        <f t="shared" si="193"/>
        <v>1.4417573005097028E-2</v>
      </c>
      <c r="AO115" s="32">
        <f t="shared" si="193"/>
        <v>2.0811380796002643E-2</v>
      </c>
      <c r="AP115" s="32">
        <f t="shared" si="193"/>
        <v>1.4029297932940499E-2</v>
      </c>
      <c r="AQ115" s="32">
        <f t="shared" si="193"/>
        <v>9.4573830742174063E-3</v>
      </c>
      <c r="AR115" s="32">
        <f t="shared" si="193"/>
        <v>1.8152364475372055E-2</v>
      </c>
      <c r="AS115" s="32">
        <f t="shared" si="193"/>
        <v>1.2236810806000656E-2</v>
      </c>
      <c r="AT115" s="32">
        <f t="shared" si="193"/>
        <v>8.2490376890025138E-3</v>
      </c>
      <c r="AU115" s="32">
        <f t="shared" si="193"/>
        <v>1.1907265146895203E-2</v>
      </c>
      <c r="AV115" s="32">
        <f t="shared" si="193"/>
        <v>8.0268854791411843E-3</v>
      </c>
      <c r="AW115" s="32">
        <f t="shared" ref="AW115:CB115" si="194">AW114/$O114</f>
        <v>5.4110570059866204E-3</v>
      </c>
      <c r="AX115" s="32">
        <f t="shared" si="194"/>
        <v>7.8107159797737172E-3</v>
      </c>
      <c r="AY115" s="32">
        <f t="shared" si="194"/>
        <v>5.2653335510958578E-3</v>
      </c>
      <c r="AZ115" s="32">
        <f t="shared" si="194"/>
        <v>3.5494489206991872E-3</v>
      </c>
      <c r="BA115" s="32">
        <f t="shared" si="194"/>
        <v>2.1924816599531872E-2</v>
      </c>
      <c r="BB115" s="32">
        <f t="shared" si="194"/>
        <v>1.4779883526949471E-2</v>
      </c>
      <c r="BC115" s="32">
        <f t="shared" si="194"/>
        <v>9.9633653070035928E-3</v>
      </c>
      <c r="BD115" s="32">
        <f t="shared" si="194"/>
        <v>1.4381851185385285E-2</v>
      </c>
      <c r="BE115" s="32">
        <f t="shared" si="194"/>
        <v>9.6950450854149071E-3</v>
      </c>
      <c r="BF115" s="32">
        <f t="shared" si="194"/>
        <v>6.5355911416844284E-3</v>
      </c>
      <c r="BG115" s="32">
        <f t="shared" si="194"/>
        <v>9.4339509103571872E-3</v>
      </c>
      <c r="BH115" s="32">
        <f t="shared" si="194"/>
        <v>6.35958321571617E-3</v>
      </c>
      <c r="BI115" s="32">
        <f t="shared" si="194"/>
        <v>4.2871008193625972E-3</v>
      </c>
      <c r="BJ115" s="32">
        <f t="shared" si="194"/>
        <v>2.8201550798379226E-2</v>
      </c>
      <c r="BK115" s="32">
        <f t="shared" si="194"/>
        <v>1.9011134446082139E-2</v>
      </c>
      <c r="BL115" s="32">
        <f t="shared" si="194"/>
        <v>1.2815721926461653E-2</v>
      </c>
      <c r="BM115" s="32">
        <f t="shared" si="194"/>
        <v>1.8499151632038444E-2</v>
      </c>
      <c r="BN115" s="32">
        <f t="shared" si="194"/>
        <v>1.2470585796131275E-2</v>
      </c>
      <c r="BO115" s="32">
        <f t="shared" si="194"/>
        <v>8.4066292980341777E-3</v>
      </c>
      <c r="BP115" s="32">
        <f t="shared" si="194"/>
        <v>1.2134744417133907E-2</v>
      </c>
      <c r="BQ115" s="32">
        <f t="shared" si="194"/>
        <v>8.1802330386822417E-3</v>
      </c>
      <c r="BR115" s="32">
        <f t="shared" si="194"/>
        <v>5.5144311463754241E-3</v>
      </c>
      <c r="BS115" s="32">
        <f t="shared" si="194"/>
        <v>1.0584319494918384E-2</v>
      </c>
      <c r="BT115" s="32">
        <f t="shared" si="194"/>
        <v>7.1350658116909622E-3</v>
      </c>
      <c r="BU115" s="32">
        <f t="shared" si="194"/>
        <v>4.8098665352650314E-3</v>
      </c>
      <c r="BV115" s="32">
        <f t="shared" si="194"/>
        <v>6.9429136240865387E-3</v>
      </c>
      <c r="BW115" s="32">
        <f t="shared" si="194"/>
        <v>4.6803335496936691E-3</v>
      </c>
      <c r="BX115" s="32">
        <f t="shared" si="194"/>
        <v>3.1550906899364159E-3</v>
      </c>
      <c r="BY115" s="32">
        <f t="shared" si="194"/>
        <v>4.5542889757503651E-3</v>
      </c>
      <c r="BZ115" s="32">
        <f t="shared" si="194"/>
        <v>3.0701219462468663E-3</v>
      </c>
      <c r="CA115" s="32">
        <f t="shared" si="194"/>
        <v>2.0696202667450795E-3</v>
      </c>
      <c r="CB115" s="32">
        <f t="shared" si="194"/>
        <v>1.2783968946402456E-2</v>
      </c>
      <c r="CC115" s="32">
        <f t="shared" ref="CC115:CS115" si="195">CC114/$O114</f>
        <v>8.6178860918727819E-3</v>
      </c>
      <c r="CD115" s="32">
        <f t="shared" si="195"/>
        <v>5.8094603486497139E-3</v>
      </c>
      <c r="CE115" s="32">
        <f t="shared" si="195"/>
        <v>8.385800543009898E-3</v>
      </c>
      <c r="CF115" s="32">
        <f t="shared" si="195"/>
        <v>5.6530076200757015E-3</v>
      </c>
      <c r="CG115" s="32">
        <f t="shared" si="195"/>
        <v>3.8107864584582488E-3</v>
      </c>
      <c r="CH115" s="32">
        <f t="shared" si="195"/>
        <v>5.5007682701649846E-3</v>
      </c>
      <c r="CI115" s="32">
        <f t="shared" si="195"/>
        <v>3.7081593806131846E-3</v>
      </c>
      <c r="CJ115" s="32">
        <f t="shared" si="195"/>
        <v>2.4997319131963981E-3</v>
      </c>
      <c r="CK115" s="32">
        <f t="shared" si="195"/>
        <v>1.6443820545097246E-2</v>
      </c>
      <c r="CL115" s="32">
        <f t="shared" si="195"/>
        <v>1.1085052925814911E-2</v>
      </c>
      <c r="CM115" s="32">
        <f t="shared" si="195"/>
        <v>7.4726185457402164E-3</v>
      </c>
      <c r="CN115" s="32">
        <f t="shared" si="195"/>
        <v>1.0786524891789481E-2</v>
      </c>
      <c r="CO115" s="32">
        <f t="shared" si="195"/>
        <v>7.2713758328356417E-3</v>
      </c>
      <c r="CP115" s="32">
        <f t="shared" si="195"/>
        <v>4.901755387649657E-3</v>
      </c>
      <c r="CQ115" s="32">
        <f t="shared" si="195"/>
        <v>7.075552723414009E-3</v>
      </c>
      <c r="CR115" s="32">
        <f t="shared" si="195"/>
        <v>4.7697477726259298E-3</v>
      </c>
      <c r="CS115" s="32">
        <f t="shared" si="195"/>
        <v>3.2153663047673163E-3</v>
      </c>
    </row>
    <row r="116" spans="2:97" ht="13.15" thickTop="1" x14ac:dyDescent="0.35">
      <c r="H116" s="34">
        <f t="shared" si="191"/>
        <v>0.1181640625</v>
      </c>
      <c r="I116" s="34">
        <f t="shared" ref="I116:J116" si="196">I111</f>
        <v>-0.38636216286307051</v>
      </c>
      <c r="J116" s="34">
        <f t="shared" si="196"/>
        <v>-6.7617643219812437E-2</v>
      </c>
      <c r="K116" s="34">
        <f t="shared" si="187"/>
        <v>-0.39435213828259913</v>
      </c>
      <c r="L116" s="34">
        <f>$CE$6-$CE$7*SUMPRODUCT($B$6:$CD$6,Q115:CS115)</f>
        <v>2.9211221101468823</v>
      </c>
    </row>
    <row r="117" spans="2:97" ht="13.5" thickBot="1" x14ac:dyDescent="0.4">
      <c r="B117" s="39" t="s">
        <v>367</v>
      </c>
      <c r="D117" s="39" t="s">
        <v>368</v>
      </c>
      <c r="E117" s="39" t="s">
        <v>369</v>
      </c>
      <c r="F117" s="39" t="s">
        <v>370</v>
      </c>
      <c r="H117" s="39" t="s">
        <v>347</v>
      </c>
      <c r="I117" s="39" t="s">
        <v>371</v>
      </c>
      <c r="J117" s="39" t="s">
        <v>372</v>
      </c>
      <c r="K117" s="39" t="s">
        <v>349</v>
      </c>
      <c r="L117" s="39" t="s">
        <v>373</v>
      </c>
      <c r="M117" s="39" t="s">
        <v>374</v>
      </c>
      <c r="O117" s="45" t="s">
        <v>336</v>
      </c>
    </row>
    <row r="118" spans="2:97" ht="13.9" thickTop="1" thickBot="1" x14ac:dyDescent="0.4">
      <c r="B118" s="32">
        <f>1+B113</f>
        <v>5</v>
      </c>
      <c r="D118" s="32">
        <f>IF(F113,IF(M118&lt;0,D113,H118),E113)</f>
        <v>0</v>
      </c>
      <c r="E118" s="32">
        <f>IF(F113,IF(M118&lt;0,H118,E113),H118)</f>
        <v>5.908203125E-2</v>
      </c>
      <c r="F118" s="32" t="b">
        <f>OR(F113,M118*M113&lt;=0)</f>
        <v>1</v>
      </c>
      <c r="H118" s="32">
        <f>IF(F113,(D113+E113)/2,2*H113)</f>
        <v>5.908203125E-2</v>
      </c>
      <c r="I118" s="32">
        <f>I113</f>
        <v>-0.47265625</v>
      </c>
      <c r="J118" s="32">
        <f>J113</f>
        <v>-0.56506997124738223</v>
      </c>
      <c r="K118" s="32">
        <f>I118+J118*H118</f>
        <v>-0.50604173169967448</v>
      </c>
      <c r="L118" s="32">
        <f>$CE$3-$CE$7*SUMPRODUCT($B$3:$CD$3,Q120:CS120)</f>
        <v>11.500046316702679</v>
      </c>
      <c r="M118" s="32">
        <f>SUMPRODUCT(L118:L121,J118:J121)</f>
        <v>-32.377407458579441</v>
      </c>
      <c r="O118" s="46">
        <f>SUM(Q118:CS118)</f>
        <v>-1.0775703961888188</v>
      </c>
      <c r="P118" s="39" t="s">
        <v>363</v>
      </c>
      <c r="Q118" s="32">
        <f t="shared" ref="Q118:AV118" si="197">SUMPRODUCT(B$3:B$6,$K118:$K121)</f>
        <v>1.0298614406160365</v>
      </c>
      <c r="R118" s="32">
        <f t="shared" si="197"/>
        <v>0.63950429004320153</v>
      </c>
      <c r="S118" s="32">
        <f t="shared" si="197"/>
        <v>0.24914713947036671</v>
      </c>
      <c r="T118" s="32">
        <f t="shared" si="197"/>
        <v>0.61702877955688984</v>
      </c>
      <c r="U118" s="32">
        <f t="shared" si="197"/>
        <v>0.22667162898405502</v>
      </c>
      <c r="V118" s="32">
        <f t="shared" si="197"/>
        <v>-0.1636855215887798</v>
      </c>
      <c r="W118" s="32">
        <f t="shared" si="197"/>
        <v>0.20419611849774338</v>
      </c>
      <c r="X118" s="32">
        <f t="shared" si="197"/>
        <v>-0.18616103207509144</v>
      </c>
      <c r="Y118" s="32">
        <f t="shared" si="197"/>
        <v>-0.5765181826479262</v>
      </c>
      <c r="Z118" s="32">
        <f t="shared" si="197"/>
        <v>1.2693215286579957</v>
      </c>
      <c r="AA118" s="32">
        <f t="shared" si="197"/>
        <v>0.87896437808516104</v>
      </c>
      <c r="AB118" s="32">
        <f t="shared" si="197"/>
        <v>0.48860722751232621</v>
      </c>
      <c r="AC118" s="32">
        <f t="shared" si="197"/>
        <v>0.85648886759884935</v>
      </c>
      <c r="AD118" s="32">
        <f t="shared" si="197"/>
        <v>0.46613171702601458</v>
      </c>
      <c r="AE118" s="32">
        <f t="shared" si="197"/>
        <v>7.5774566453179759E-2</v>
      </c>
      <c r="AF118" s="32">
        <f t="shared" si="197"/>
        <v>0.44365620653970295</v>
      </c>
      <c r="AG118" s="32">
        <f t="shared" si="197"/>
        <v>5.3299055966868125E-2</v>
      </c>
      <c r="AH118" s="32">
        <f t="shared" si="197"/>
        <v>-0.3370580946059667</v>
      </c>
      <c r="AI118" s="32">
        <f t="shared" si="197"/>
        <v>1.5886016460472754</v>
      </c>
      <c r="AJ118" s="32">
        <f t="shared" si="197"/>
        <v>1.1982444954744405</v>
      </c>
      <c r="AK118" s="32">
        <f t="shared" si="197"/>
        <v>0.80788734490160563</v>
      </c>
      <c r="AL118" s="32">
        <f t="shared" si="197"/>
        <v>1.1757689849881288</v>
      </c>
      <c r="AM118" s="32">
        <f t="shared" si="197"/>
        <v>0.78541183441529394</v>
      </c>
      <c r="AN118" s="32">
        <f t="shared" si="197"/>
        <v>0.39505468384245912</v>
      </c>
      <c r="AO118" s="32">
        <f t="shared" si="197"/>
        <v>0.76293632392898236</v>
      </c>
      <c r="AP118" s="32">
        <f t="shared" si="197"/>
        <v>0.37257917335614749</v>
      </c>
      <c r="AQ118" s="32">
        <f t="shared" si="197"/>
        <v>-1.7777977216687335E-2</v>
      </c>
      <c r="AR118" s="32">
        <f t="shared" si="197"/>
        <v>0.52381970891636187</v>
      </c>
      <c r="AS118" s="32">
        <f t="shared" si="197"/>
        <v>0.13346255834352699</v>
      </c>
      <c r="AT118" s="32">
        <f t="shared" si="197"/>
        <v>-0.25689459222930783</v>
      </c>
      <c r="AU118" s="32">
        <f t="shared" si="197"/>
        <v>0.11098704785721536</v>
      </c>
      <c r="AV118" s="32">
        <f t="shared" si="197"/>
        <v>-0.27937010271561946</v>
      </c>
      <c r="AW118" s="32">
        <f t="shared" ref="AW118:CB118" si="198">SUMPRODUCT(AH$3:AH$6,$K118:$K121)</f>
        <v>-0.66972725328845428</v>
      </c>
      <c r="AX118" s="32">
        <f t="shared" si="198"/>
        <v>-0.30184561320193104</v>
      </c>
      <c r="AY118" s="32">
        <f t="shared" si="198"/>
        <v>-0.69220276377476586</v>
      </c>
      <c r="AZ118" s="32">
        <f t="shared" si="198"/>
        <v>-1.0825599143476006</v>
      </c>
      <c r="BA118" s="32">
        <f t="shared" si="198"/>
        <v>0.76327979695832138</v>
      </c>
      <c r="BB118" s="32">
        <f t="shared" si="198"/>
        <v>0.37292264638548656</v>
      </c>
      <c r="BC118" s="32">
        <f t="shared" si="198"/>
        <v>-1.7434504187348265E-2</v>
      </c>
      <c r="BD118" s="32">
        <f t="shared" si="198"/>
        <v>0.35044713589917492</v>
      </c>
      <c r="BE118" s="32">
        <f t="shared" si="198"/>
        <v>-3.991001467365992E-2</v>
      </c>
      <c r="BF118" s="32">
        <f t="shared" si="198"/>
        <v>-0.43026716524649472</v>
      </c>
      <c r="BG118" s="32">
        <f t="shared" si="198"/>
        <v>-6.2385525159971533E-2</v>
      </c>
      <c r="BH118" s="32">
        <f t="shared" si="198"/>
        <v>-0.45274267573280635</v>
      </c>
      <c r="BI118" s="32">
        <f t="shared" si="198"/>
        <v>-0.84309982630564118</v>
      </c>
      <c r="BJ118" s="32">
        <f t="shared" si="198"/>
        <v>1.0825599143476006</v>
      </c>
      <c r="BK118" s="32">
        <f t="shared" si="198"/>
        <v>0.69220276377476586</v>
      </c>
      <c r="BL118" s="32">
        <f t="shared" si="198"/>
        <v>0.30184561320193104</v>
      </c>
      <c r="BM118" s="32">
        <f t="shared" si="198"/>
        <v>0.66972725328845428</v>
      </c>
      <c r="BN118" s="32">
        <f t="shared" si="198"/>
        <v>0.27937010271561946</v>
      </c>
      <c r="BO118" s="32">
        <f t="shared" si="198"/>
        <v>-0.11098704785721536</v>
      </c>
      <c r="BP118" s="32">
        <f t="shared" si="198"/>
        <v>0.25689459222930783</v>
      </c>
      <c r="BQ118" s="32">
        <f t="shared" si="198"/>
        <v>-0.13346255834352699</v>
      </c>
      <c r="BR118" s="32">
        <f t="shared" si="198"/>
        <v>-0.52381970891636187</v>
      </c>
      <c r="BS118" s="32">
        <f t="shared" si="198"/>
        <v>1.7777977216687335E-2</v>
      </c>
      <c r="BT118" s="32">
        <f t="shared" si="198"/>
        <v>-0.37257917335614749</v>
      </c>
      <c r="BU118" s="32">
        <f t="shared" si="198"/>
        <v>-0.76293632392898236</v>
      </c>
      <c r="BV118" s="32">
        <f t="shared" si="198"/>
        <v>-0.39505468384245912</v>
      </c>
      <c r="BW118" s="32">
        <f t="shared" si="198"/>
        <v>-0.78541183441529394</v>
      </c>
      <c r="BX118" s="32">
        <f t="shared" si="198"/>
        <v>-1.1757689849881288</v>
      </c>
      <c r="BY118" s="32">
        <f t="shared" si="198"/>
        <v>-0.80788734490160563</v>
      </c>
      <c r="BZ118" s="32">
        <f t="shared" si="198"/>
        <v>-1.1982444954744405</v>
      </c>
      <c r="CA118" s="32">
        <f t="shared" si="198"/>
        <v>-1.5886016460472754</v>
      </c>
      <c r="CB118" s="32">
        <f t="shared" si="198"/>
        <v>0.25723806525864684</v>
      </c>
      <c r="CC118" s="32">
        <f t="shared" ref="CC118:CS118" si="199">SUMPRODUCT(BN$3:BN$6,$K118:$K121)</f>
        <v>-0.13311908531418798</v>
      </c>
      <c r="CD118" s="32">
        <f t="shared" si="199"/>
        <v>-0.52347623588702286</v>
      </c>
      <c r="CE118" s="32">
        <f t="shared" si="199"/>
        <v>-0.15559459580049961</v>
      </c>
      <c r="CF118" s="32">
        <f t="shared" si="199"/>
        <v>-0.54595174637333443</v>
      </c>
      <c r="CG118" s="32">
        <f t="shared" si="199"/>
        <v>-0.93630889694616926</v>
      </c>
      <c r="CH118" s="32">
        <f t="shared" si="199"/>
        <v>-0.56842725685964612</v>
      </c>
      <c r="CI118" s="32">
        <f t="shared" si="199"/>
        <v>-0.95878440743248095</v>
      </c>
      <c r="CJ118" s="32">
        <f t="shared" si="199"/>
        <v>-1.3491415580053157</v>
      </c>
      <c r="CK118" s="32">
        <f t="shared" si="199"/>
        <v>0.5765181826479262</v>
      </c>
      <c r="CL118" s="32">
        <f t="shared" si="199"/>
        <v>0.18616103207509144</v>
      </c>
      <c r="CM118" s="32">
        <f t="shared" si="199"/>
        <v>-0.20419611849774338</v>
      </c>
      <c r="CN118" s="32">
        <f t="shared" si="199"/>
        <v>0.1636855215887798</v>
      </c>
      <c r="CO118" s="32">
        <f t="shared" si="199"/>
        <v>-0.22667162898405502</v>
      </c>
      <c r="CP118" s="32">
        <f t="shared" si="199"/>
        <v>-0.61702877955688984</v>
      </c>
      <c r="CQ118" s="32">
        <f t="shared" si="199"/>
        <v>-0.24914713947036671</v>
      </c>
      <c r="CR118" s="32">
        <f t="shared" si="199"/>
        <v>-0.63950429004320153</v>
      </c>
      <c r="CS118" s="32">
        <f t="shared" si="199"/>
        <v>-1.0298614406160365</v>
      </c>
    </row>
    <row r="119" spans="2:97" ht="13.9" thickTop="1" thickBot="1" x14ac:dyDescent="0.4">
      <c r="H119" s="33">
        <f>H118</f>
        <v>5.908203125E-2</v>
      </c>
      <c r="I119" s="33">
        <f t="shared" ref="I119:J119" si="200">I114</f>
        <v>0.33845213396561946</v>
      </c>
      <c r="J119" s="33">
        <f t="shared" si="200"/>
        <v>-1</v>
      </c>
      <c r="K119" s="33">
        <f t="shared" ref="K119:K121" si="201">I119+J119*H119</f>
        <v>0.27937010271561946</v>
      </c>
      <c r="L119" s="33">
        <f>$CE$4-$CE$7*SUMPRODUCT($B$4:$CD$4,Q120:CS120)</f>
        <v>25.395009905031969</v>
      </c>
      <c r="M119" s="39" t="s">
        <v>375</v>
      </c>
      <c r="O119" s="47">
        <f t="shared" ref="O119:O120" si="202">SUM(Q119:CS119)</f>
        <v>99.215536399716356</v>
      </c>
      <c r="P119" s="39" t="s">
        <v>365</v>
      </c>
      <c r="Q119" s="33">
        <f>EXP(Q118)</f>
        <v>2.8006777476297553</v>
      </c>
      <c r="R119" s="33">
        <f>EXP(R118)</f>
        <v>1.8955410078212744</v>
      </c>
      <c r="S119" s="33">
        <f t="shared" ref="S119:CD119" si="203">EXP(S118)</f>
        <v>1.2829307889395531</v>
      </c>
      <c r="T119" s="33">
        <f t="shared" si="203"/>
        <v>1.8534129541740911</v>
      </c>
      <c r="U119" s="33">
        <f t="shared" si="203"/>
        <v>1.2544178858269002</v>
      </c>
      <c r="V119" s="33">
        <f t="shared" si="203"/>
        <v>0.84900897489606353</v>
      </c>
      <c r="W119" s="33">
        <f t="shared" si="203"/>
        <v>1.2265386767926187</v>
      </c>
      <c r="X119" s="33">
        <f t="shared" si="203"/>
        <v>0.83013990506651025</v>
      </c>
      <c r="Y119" s="33">
        <f t="shared" si="203"/>
        <v>0.56185122819437372</v>
      </c>
      <c r="Z119" s="33">
        <f t="shared" si="203"/>
        <v>3.5584374453253509</v>
      </c>
      <c r="AA119" s="33">
        <f t="shared" si="203"/>
        <v>2.4084042182609138</v>
      </c>
      <c r="AB119" s="33">
        <f t="shared" si="203"/>
        <v>1.6300443572941961</v>
      </c>
      <c r="AC119" s="33">
        <f t="shared" si="203"/>
        <v>2.3548778731740208</v>
      </c>
      <c r="AD119" s="33">
        <f t="shared" si="203"/>
        <v>1.5938169183477247</v>
      </c>
      <c r="AE119" s="33">
        <f t="shared" si="203"/>
        <v>1.0787193672118374</v>
      </c>
      <c r="AF119" s="33">
        <f t="shared" si="203"/>
        <v>1.5583946276334146</v>
      </c>
      <c r="AG119" s="33">
        <f t="shared" si="203"/>
        <v>1.054745025752251</v>
      </c>
      <c r="AH119" s="33">
        <f t="shared" si="203"/>
        <v>0.71386736685466168</v>
      </c>
      <c r="AI119" s="33">
        <f t="shared" si="203"/>
        <v>4.8968965437756315</v>
      </c>
      <c r="AJ119" s="33">
        <f t="shared" si="203"/>
        <v>3.3142935554226693</v>
      </c>
      <c r="AK119" s="33">
        <f t="shared" si="203"/>
        <v>2.2431639454336683</v>
      </c>
      <c r="AL119" s="33">
        <f t="shared" si="203"/>
        <v>3.2406339848149912</v>
      </c>
      <c r="AM119" s="33">
        <f t="shared" si="203"/>
        <v>2.1933100353136887</v>
      </c>
      <c r="AN119" s="33">
        <f t="shared" si="203"/>
        <v>1.4844653649715935</v>
      </c>
      <c r="AO119" s="33">
        <f t="shared" si="203"/>
        <v>2.1445641192657927</v>
      </c>
      <c r="AP119" s="33">
        <f t="shared" si="203"/>
        <v>1.4514733926139027</v>
      </c>
      <c r="AQ119" s="33">
        <f t="shared" si="203"/>
        <v>0.98237911869353789</v>
      </c>
      <c r="AR119" s="33">
        <f t="shared" si="203"/>
        <v>1.6884647918881317</v>
      </c>
      <c r="AS119" s="33">
        <f t="shared" si="203"/>
        <v>1.1427784778148904</v>
      </c>
      <c r="AT119" s="33">
        <f t="shared" si="203"/>
        <v>0.77344973708130627</v>
      </c>
      <c r="AU119" s="33">
        <f t="shared" si="203"/>
        <v>1.1173804342898035</v>
      </c>
      <c r="AV119" s="33">
        <f t="shared" si="203"/>
        <v>0.75625995754991393</v>
      </c>
      <c r="AW119" s="33">
        <f t="shared" si="203"/>
        <v>0.51184816365333119</v>
      </c>
      <c r="AX119" s="33">
        <f t="shared" si="203"/>
        <v>0.73945221773768022</v>
      </c>
      <c r="AY119" s="33">
        <f t="shared" si="203"/>
        <v>0.5004724314435679</v>
      </c>
      <c r="AZ119" s="33">
        <f t="shared" si="203"/>
        <v>0.33872730194974099</v>
      </c>
      <c r="BA119" s="33">
        <f t="shared" si="203"/>
        <v>2.1453008457160387</v>
      </c>
      <c r="BB119" s="33">
        <f t="shared" si="203"/>
        <v>1.4519720202047315</v>
      </c>
      <c r="BC119" s="33">
        <f t="shared" si="203"/>
        <v>0.98271659737949046</v>
      </c>
      <c r="BD119" s="33">
        <f t="shared" si="203"/>
        <v>1.419702206516184</v>
      </c>
      <c r="BE119" s="33">
        <f t="shared" si="203"/>
        <v>0.96087589999359457</v>
      </c>
      <c r="BF119" s="33">
        <f t="shared" si="203"/>
        <v>0.65033532451439169</v>
      </c>
      <c r="BG119" s="33">
        <f t="shared" si="203"/>
        <v>0.93952060812906102</v>
      </c>
      <c r="BH119" s="33">
        <f t="shared" si="203"/>
        <v>0.63588174037838241</v>
      </c>
      <c r="BI119" s="33">
        <f t="shared" si="203"/>
        <v>0.43037436778725346</v>
      </c>
      <c r="BJ119" s="33">
        <f t="shared" si="203"/>
        <v>2.952227335216032</v>
      </c>
      <c r="BK119" s="33">
        <f t="shared" si="203"/>
        <v>1.9981120580719891</v>
      </c>
      <c r="BL119" s="33">
        <f t="shared" si="203"/>
        <v>1.3523524252310088</v>
      </c>
      <c r="BM119" s="33">
        <f t="shared" si="203"/>
        <v>1.9537043815151562</v>
      </c>
      <c r="BN119" s="33">
        <f t="shared" si="203"/>
        <v>1.322296638896155</v>
      </c>
      <c r="BO119" s="33">
        <f t="shared" si="203"/>
        <v>0.89495034037855747</v>
      </c>
      <c r="BP119" s="33">
        <f t="shared" si="203"/>
        <v>1.2929088369382669</v>
      </c>
      <c r="BQ119" s="33">
        <f t="shared" si="203"/>
        <v>0.87506023206886296</v>
      </c>
      <c r="BR119" s="33">
        <f t="shared" si="203"/>
        <v>0.59225398409507046</v>
      </c>
      <c r="BS119" s="33">
        <f t="shared" si="203"/>
        <v>1.0179369461047747</v>
      </c>
      <c r="BT119" s="33">
        <f t="shared" si="203"/>
        <v>0.68895510251079306</v>
      </c>
      <c r="BU119" s="33">
        <f t="shared" si="203"/>
        <v>0.46629522102717885</v>
      </c>
      <c r="BV119" s="33">
        <f t="shared" si="203"/>
        <v>0.67364320084297546</v>
      </c>
      <c r="BW119" s="33">
        <f t="shared" si="203"/>
        <v>0.45593189467032152</v>
      </c>
      <c r="BX119" s="33">
        <f t="shared" si="203"/>
        <v>0.30858159381337547</v>
      </c>
      <c r="BY119" s="33">
        <f t="shared" si="203"/>
        <v>0.44579889135418105</v>
      </c>
      <c r="BZ119" s="33">
        <f t="shared" si="203"/>
        <v>0.30172342409556741</v>
      </c>
      <c r="CA119" s="33">
        <f t="shared" si="203"/>
        <v>0.20421097138984576</v>
      </c>
      <c r="CB119" s="33">
        <f t="shared" si="203"/>
        <v>1.2933529925265153</v>
      </c>
      <c r="CC119" s="33">
        <f t="shared" si="203"/>
        <v>0.87536084328059216</v>
      </c>
      <c r="CD119" s="33">
        <f t="shared" si="203"/>
        <v>0.59245744230432917</v>
      </c>
      <c r="CE119" s="33">
        <f t="shared" ref="CE119:CS119" si="204">EXP(CE118)</f>
        <v>0.85590610797589162</v>
      </c>
      <c r="CF119" s="33">
        <f t="shared" si="204"/>
        <v>0.57929018355862816</v>
      </c>
      <c r="CG119" s="33">
        <f t="shared" si="204"/>
        <v>0.39207234723559342</v>
      </c>
      <c r="CH119" s="33">
        <f t="shared" si="204"/>
        <v>0.56641556474028099</v>
      </c>
      <c r="CI119" s="33">
        <f t="shared" si="204"/>
        <v>0.3833586107298857</v>
      </c>
      <c r="CJ119" s="33">
        <f t="shared" si="204"/>
        <v>0.25946289891969254</v>
      </c>
      <c r="CK119" s="33">
        <f t="shared" si="204"/>
        <v>1.7798305847149414</v>
      </c>
      <c r="CL119" s="33">
        <f t="shared" si="204"/>
        <v>1.2046162266104778</v>
      </c>
      <c r="CM119" s="33">
        <f t="shared" si="204"/>
        <v>0.81530245961341052</v>
      </c>
      <c r="CN119" s="33">
        <f t="shared" si="204"/>
        <v>1.177843850381465</v>
      </c>
      <c r="CO119" s="33">
        <f t="shared" si="204"/>
        <v>0.79718251094674852</v>
      </c>
      <c r="CP119" s="33">
        <f t="shared" si="204"/>
        <v>0.53954516598575042</v>
      </c>
      <c r="CQ119" s="33">
        <f t="shared" si="204"/>
        <v>0.77946527483885664</v>
      </c>
      <c r="CR119" s="33">
        <f t="shared" si="204"/>
        <v>0.52755387294384892</v>
      </c>
      <c r="CS119" s="33">
        <f t="shared" si="204"/>
        <v>0.35705643066086812</v>
      </c>
    </row>
    <row r="120" spans="2:97" ht="13.9" thickTop="1" thickBot="1" x14ac:dyDescent="0.4">
      <c r="H120" s="32">
        <f t="shared" ref="H120:H121" si="205">H119</f>
        <v>5.908203125E-2</v>
      </c>
      <c r="I120" s="32">
        <f t="shared" ref="I120:J120" si="206">I115</f>
        <v>-0.40401322614107882</v>
      </c>
      <c r="J120" s="32">
        <f t="shared" si="206"/>
        <v>-0.14927440258018629</v>
      </c>
      <c r="K120" s="32">
        <f t="shared" si="201"/>
        <v>-0.41283266105914646</v>
      </c>
      <c r="L120" s="32">
        <f>$CE$5-$CE$7*SUMPRODUCT($B$5:$CD$5,Q120:CS120)</f>
        <v>2.7920180315825007</v>
      </c>
      <c r="M120" s="32">
        <f>SUMPRODUCT($B$7:$CD$7, LN(Q120:CS120))</f>
        <v>-3264.1551646977496</v>
      </c>
      <c r="O120" s="48">
        <f t="shared" si="202"/>
        <v>1.0000000000000002</v>
      </c>
      <c r="P120" s="39" t="s">
        <v>366</v>
      </c>
      <c r="Q120" s="32">
        <f t="shared" ref="Q120:AV120" si="207">Q119/$O119</f>
        <v>2.8228217568128391E-2</v>
      </c>
      <c r="R120" s="32">
        <f t="shared" si="207"/>
        <v>1.9105284077531769E-2</v>
      </c>
      <c r="S120" s="32">
        <f t="shared" si="207"/>
        <v>1.2930744876194823E-2</v>
      </c>
      <c r="T120" s="32">
        <f t="shared" si="207"/>
        <v>1.8680672618722947E-2</v>
      </c>
      <c r="U120" s="32">
        <f t="shared" si="207"/>
        <v>1.2643361426512293E-2</v>
      </c>
      <c r="V120" s="32">
        <f t="shared" si="207"/>
        <v>8.5572180094416212E-3</v>
      </c>
      <c r="W120" s="32">
        <f t="shared" si="207"/>
        <v>1.236236502165527E-2</v>
      </c>
      <c r="X120" s="32">
        <f t="shared" si="207"/>
        <v>8.3670353977835631E-3</v>
      </c>
      <c r="Y120" s="32">
        <f t="shared" si="207"/>
        <v>5.6629359532039984E-3</v>
      </c>
      <c r="Z120" s="32">
        <f t="shared" si="207"/>
        <v>3.5865728034662162E-2</v>
      </c>
      <c r="AA120" s="32">
        <f t="shared" si="207"/>
        <v>2.4274466536752998E-2</v>
      </c>
      <c r="AB120" s="32">
        <f t="shared" si="207"/>
        <v>1.6429325652457555E-2</v>
      </c>
      <c r="AC120" s="32">
        <f t="shared" si="207"/>
        <v>2.3734970939296891E-2</v>
      </c>
      <c r="AD120" s="32">
        <f t="shared" si="207"/>
        <v>1.6064186882250038E-2</v>
      </c>
      <c r="AE120" s="32">
        <f t="shared" si="207"/>
        <v>1.0872484354324584E-2</v>
      </c>
      <c r="AF120" s="32">
        <f t="shared" si="207"/>
        <v>1.5707163254704431E-2</v>
      </c>
      <c r="AG120" s="32">
        <f t="shared" si="207"/>
        <v>1.0630845369851434E-2</v>
      </c>
      <c r="AH120" s="32">
        <f t="shared" si="207"/>
        <v>7.1951167403727558E-3</v>
      </c>
      <c r="AI120" s="32">
        <f t="shared" si="207"/>
        <v>4.9356146441089349E-2</v>
      </c>
      <c r="AJ120" s="32">
        <f t="shared" si="207"/>
        <v>3.3404985506202883E-2</v>
      </c>
      <c r="AK120" s="32">
        <f t="shared" si="207"/>
        <v>2.2608998820471841E-2</v>
      </c>
      <c r="AL120" s="32">
        <f t="shared" si="207"/>
        <v>3.2662565787672904E-2</v>
      </c>
      <c r="AM120" s="32">
        <f t="shared" si="207"/>
        <v>2.2106517939663724E-2</v>
      </c>
      <c r="AN120" s="32">
        <f t="shared" si="207"/>
        <v>1.4962025291996884E-2</v>
      </c>
      <c r="AO120" s="32">
        <f t="shared" si="207"/>
        <v>2.1615204604910281E-2</v>
      </c>
      <c r="AP120" s="32">
        <f t="shared" si="207"/>
        <v>1.4629497005048217E-2</v>
      </c>
      <c r="AQ120" s="32">
        <f t="shared" si="207"/>
        <v>9.9014645724008442E-3</v>
      </c>
      <c r="AR120" s="32">
        <f t="shared" si="207"/>
        <v>1.7018149104044544E-2</v>
      </c>
      <c r="AS120" s="32">
        <f t="shared" si="207"/>
        <v>1.1518140396992879E-2</v>
      </c>
      <c r="AT120" s="32">
        <f t="shared" si="207"/>
        <v>7.7956514185969512E-3</v>
      </c>
      <c r="AU120" s="32">
        <f t="shared" si="207"/>
        <v>1.1262151824570471E-2</v>
      </c>
      <c r="AV120" s="32">
        <f t="shared" si="207"/>
        <v>7.6223944857095587E-3</v>
      </c>
      <c r="AW120" s="32">
        <f t="shared" ref="AW120:CB120" si="208">AW119/$O119</f>
        <v>5.1589517350509881E-3</v>
      </c>
      <c r="AX120" s="32">
        <f t="shared" si="208"/>
        <v>7.4529881565987702E-3</v>
      </c>
      <c r="AY120" s="32">
        <f t="shared" si="208"/>
        <v>5.0442949723849767E-3</v>
      </c>
      <c r="AZ120" s="32">
        <f t="shared" si="208"/>
        <v>3.4140550385686305E-3</v>
      </c>
      <c r="BA120" s="32">
        <f t="shared" si="208"/>
        <v>2.1622630119874774E-2</v>
      </c>
      <c r="BB120" s="32">
        <f t="shared" si="208"/>
        <v>1.4634522705749163E-2</v>
      </c>
      <c r="BC120" s="32">
        <f t="shared" si="208"/>
        <v>9.9048660425556084E-3</v>
      </c>
      <c r="BD120" s="32">
        <f t="shared" si="208"/>
        <v>1.4309273104128908E-2</v>
      </c>
      <c r="BE120" s="32">
        <f t="shared" si="208"/>
        <v>9.6847321988206437E-3</v>
      </c>
      <c r="BF120" s="32">
        <f t="shared" si="208"/>
        <v>6.5547730538324332E-3</v>
      </c>
      <c r="BG120" s="32">
        <f t="shared" si="208"/>
        <v>9.4694907896677658E-3</v>
      </c>
      <c r="BH120" s="32">
        <f t="shared" si="208"/>
        <v>6.4090944165897824E-3</v>
      </c>
      <c r="BI120" s="32">
        <f t="shared" si="208"/>
        <v>4.3377719196454785E-3</v>
      </c>
      <c r="BJ120" s="32">
        <f t="shared" si="208"/>
        <v>2.9755695955945786E-2</v>
      </c>
      <c r="BK120" s="32">
        <f t="shared" si="208"/>
        <v>2.0139104525142712E-2</v>
      </c>
      <c r="BL120" s="32">
        <f t="shared" si="208"/>
        <v>1.3630450172467898E-2</v>
      </c>
      <c r="BM120" s="32">
        <f t="shared" si="208"/>
        <v>1.9691516595184599E-2</v>
      </c>
      <c r="BN120" s="32">
        <f t="shared" si="208"/>
        <v>1.3327515900019215E-2</v>
      </c>
      <c r="BO120" s="32">
        <f t="shared" si="208"/>
        <v>9.0202640922386421E-3</v>
      </c>
      <c r="BP120" s="32">
        <f t="shared" si="208"/>
        <v>1.3031314286599604E-2</v>
      </c>
      <c r="BQ120" s="32">
        <f t="shared" si="208"/>
        <v>8.8197903657290973E-3</v>
      </c>
      <c r="BR120" s="32">
        <f t="shared" si="208"/>
        <v>5.9693673550180355E-3</v>
      </c>
      <c r="BS120" s="32">
        <f t="shared" si="208"/>
        <v>1.0259854283342713E-2</v>
      </c>
      <c r="BT120" s="32">
        <f t="shared" si="208"/>
        <v>6.9440243686750124E-3</v>
      </c>
      <c r="BU120" s="32">
        <f t="shared" si="208"/>
        <v>4.6998205920954121E-3</v>
      </c>
      <c r="BV120" s="32">
        <f t="shared" si="208"/>
        <v>6.7896946918577696E-3</v>
      </c>
      <c r="BW120" s="32">
        <f t="shared" si="208"/>
        <v>4.5953679354559735E-3</v>
      </c>
      <c r="BX120" s="32">
        <f t="shared" si="208"/>
        <v>3.1102144382929289E-3</v>
      </c>
      <c r="BY120" s="32">
        <f t="shared" si="208"/>
        <v>4.4932367200854594E-3</v>
      </c>
      <c r="BZ120" s="32">
        <f t="shared" si="208"/>
        <v>3.0410904888927255E-3</v>
      </c>
      <c r="CA120" s="32">
        <f t="shared" si="208"/>
        <v>2.0582559828848496E-3</v>
      </c>
      <c r="CB120" s="32">
        <f t="shared" si="208"/>
        <v>1.3035790960358229E-2</v>
      </c>
      <c r="CC120" s="32">
        <f t="shared" ref="CC120:CS120" si="209">CC119/$O119</f>
        <v>8.8228202461554679E-3</v>
      </c>
      <c r="CD120" s="32">
        <f t="shared" si="209"/>
        <v>5.9714180238612602E-3</v>
      </c>
      <c r="CE120" s="32">
        <f t="shared" si="209"/>
        <v>8.6267346731629269E-3</v>
      </c>
      <c r="CF120" s="32">
        <f t="shared" si="209"/>
        <v>5.8387043459081096E-3</v>
      </c>
      <c r="CG120" s="32">
        <f t="shared" si="209"/>
        <v>3.9517233032538871E-3</v>
      </c>
      <c r="CH120" s="32">
        <f t="shared" si="209"/>
        <v>5.7089402052751519E-3</v>
      </c>
      <c r="CI120" s="32">
        <f t="shared" si="209"/>
        <v>3.8638969726013765E-3</v>
      </c>
      <c r="CJ120" s="32">
        <f t="shared" si="209"/>
        <v>2.6151438407224529E-3</v>
      </c>
      <c r="CK120" s="32">
        <f t="shared" si="209"/>
        <v>1.7939031015711263E-2</v>
      </c>
      <c r="CL120" s="32">
        <f t="shared" si="209"/>
        <v>1.2141407186041496E-2</v>
      </c>
      <c r="CM120" s="32">
        <f t="shared" si="209"/>
        <v>8.2174877967574177E-3</v>
      </c>
      <c r="CN120" s="32">
        <f t="shared" si="209"/>
        <v>1.1871566622753574E-2</v>
      </c>
      <c r="CO120" s="32">
        <f t="shared" si="209"/>
        <v>8.0348556271981966E-3</v>
      </c>
      <c r="CP120" s="32">
        <f t="shared" si="209"/>
        <v>5.4381116664233738E-3</v>
      </c>
      <c r="CQ120" s="32">
        <f t="shared" si="209"/>
        <v>7.8562824243430182E-3</v>
      </c>
      <c r="CR120" s="32">
        <f t="shared" si="209"/>
        <v>5.3172506251284767E-3</v>
      </c>
      <c r="CS120" s="32">
        <f t="shared" si="209"/>
        <v>3.5987955477292453E-3</v>
      </c>
    </row>
    <row r="121" spans="2:97" ht="13.15" thickTop="1" x14ac:dyDescent="0.35">
      <c r="H121" s="34">
        <f t="shared" si="205"/>
        <v>5.908203125E-2</v>
      </c>
      <c r="I121" s="34">
        <f t="shared" ref="I121:J121" si="210">I116</f>
        <v>-0.38636216286307051</v>
      </c>
      <c r="J121" s="34">
        <f t="shared" si="210"/>
        <v>-6.7617643219812437E-2</v>
      </c>
      <c r="K121" s="34">
        <f t="shared" si="201"/>
        <v>-0.39035715057283482</v>
      </c>
      <c r="L121" s="34">
        <f>$CE$6-$CE$7*SUMPRODUCT($B$6:$CD$6,Q120:CS120)</f>
        <v>0.99515282052033172</v>
      </c>
    </row>
    <row r="122" spans="2:97" ht="13.5" thickBot="1" x14ac:dyDescent="0.4">
      <c r="B122" s="39" t="s">
        <v>367</v>
      </c>
      <c r="D122" s="39" t="s">
        <v>368</v>
      </c>
      <c r="E122" s="39" t="s">
        <v>369</v>
      </c>
      <c r="F122" s="39" t="s">
        <v>370</v>
      </c>
      <c r="H122" s="39" t="s">
        <v>347</v>
      </c>
      <c r="I122" s="39" t="s">
        <v>371</v>
      </c>
      <c r="J122" s="39" t="s">
        <v>372</v>
      </c>
      <c r="K122" s="39" t="s">
        <v>349</v>
      </c>
      <c r="L122" s="39" t="s">
        <v>373</v>
      </c>
      <c r="M122" s="39" t="s">
        <v>374</v>
      </c>
      <c r="O122" s="45" t="s">
        <v>336</v>
      </c>
    </row>
    <row r="123" spans="2:97" ht="13.9" thickTop="1" thickBot="1" x14ac:dyDescent="0.4">
      <c r="B123" s="32">
        <f>1+B118</f>
        <v>6</v>
      </c>
      <c r="D123" s="32">
        <f>IF(F118,IF(M123&lt;0,D118,H123),E118)</f>
        <v>0</v>
      </c>
      <c r="E123" s="32">
        <f>IF(F118,IF(M123&lt;0,H123,E118),H123)</f>
        <v>2.9541015625E-2</v>
      </c>
      <c r="F123" s="32" t="b">
        <f>OR(F118,M123*M118&lt;=0)</f>
        <v>1</v>
      </c>
      <c r="H123" s="32">
        <f>IF(F118,(D118+E118)/2,2*H118)</f>
        <v>2.9541015625E-2</v>
      </c>
      <c r="I123" s="32">
        <f>I118</f>
        <v>-0.47265625</v>
      </c>
      <c r="J123" s="32">
        <f>J118</f>
        <v>-0.56506997124738223</v>
      </c>
      <c r="K123" s="32">
        <f>I123+J123*H123</f>
        <v>-0.48934899084983724</v>
      </c>
      <c r="L123" s="32">
        <f>$CE$3-$CE$7*SUMPRODUCT($B$3:$CD$3,Q125:CS125)</f>
        <v>3.8057689678722966</v>
      </c>
      <c r="M123" s="32">
        <f>SUMPRODUCT(L123:L126,J123:J126)</f>
        <v>-12.238361880905225</v>
      </c>
      <c r="O123" s="46">
        <f>SUM(Q123:CS123)</f>
        <v>-1.1915143135995316</v>
      </c>
      <c r="P123" s="39" t="s">
        <v>363</v>
      </c>
      <c r="Q123" s="32">
        <f t="shared" ref="Q123:AV123" si="211">SUMPRODUCT(B$3:B$6,$K123:$K126)</f>
        <v>0.97722047282728319</v>
      </c>
      <c r="R123" s="32">
        <f t="shared" si="211"/>
        <v>0.5888608161093305</v>
      </c>
      <c r="S123" s="32">
        <f t="shared" si="211"/>
        <v>0.2005011593913778</v>
      </c>
      <c r="T123" s="32">
        <f t="shared" si="211"/>
        <v>0.56879752922717053</v>
      </c>
      <c r="U123" s="32">
        <f t="shared" si="211"/>
        <v>0.18043787250921778</v>
      </c>
      <c r="V123" s="32">
        <f t="shared" si="211"/>
        <v>-0.20792178420873492</v>
      </c>
      <c r="W123" s="32">
        <f t="shared" si="211"/>
        <v>0.16037458562705781</v>
      </c>
      <c r="X123" s="32">
        <f t="shared" si="211"/>
        <v>-0.22798507109089489</v>
      </c>
      <c r="Y123" s="32">
        <f t="shared" si="211"/>
        <v>-0.61634472780884764</v>
      </c>
      <c r="Z123" s="32">
        <f t="shared" si="211"/>
        <v>1.2420014314049568</v>
      </c>
      <c r="AA123" s="32">
        <f t="shared" si="211"/>
        <v>0.8536417746870042</v>
      </c>
      <c r="AB123" s="32">
        <f t="shared" si="211"/>
        <v>0.4652821179690515</v>
      </c>
      <c r="AC123" s="32">
        <f t="shared" si="211"/>
        <v>0.83357848780484423</v>
      </c>
      <c r="AD123" s="32">
        <f t="shared" si="211"/>
        <v>0.44521883108689159</v>
      </c>
      <c r="AE123" s="32">
        <f t="shared" si="211"/>
        <v>5.6859174368938892E-2</v>
      </c>
      <c r="AF123" s="32">
        <f t="shared" si="211"/>
        <v>0.42515554420473162</v>
      </c>
      <c r="AG123" s="32">
        <f t="shared" si="211"/>
        <v>3.6795887486778922E-2</v>
      </c>
      <c r="AH123" s="32">
        <f t="shared" si="211"/>
        <v>-0.35156376923117377</v>
      </c>
      <c r="AI123" s="32">
        <f t="shared" si="211"/>
        <v>1.595042709508522</v>
      </c>
      <c r="AJ123" s="32">
        <f t="shared" si="211"/>
        <v>1.2066830527905692</v>
      </c>
      <c r="AK123" s="32">
        <f t="shared" si="211"/>
        <v>0.8183233960726165</v>
      </c>
      <c r="AL123" s="32">
        <f t="shared" si="211"/>
        <v>1.1866197659084095</v>
      </c>
      <c r="AM123" s="32">
        <f t="shared" si="211"/>
        <v>0.79826010919045665</v>
      </c>
      <c r="AN123" s="32">
        <f t="shared" si="211"/>
        <v>0.40990045247250395</v>
      </c>
      <c r="AO123" s="32">
        <f t="shared" si="211"/>
        <v>0.77819682230829668</v>
      </c>
      <c r="AP123" s="32">
        <f t="shared" si="211"/>
        <v>0.38983716559034398</v>
      </c>
      <c r="AQ123" s="32">
        <f t="shared" si="211"/>
        <v>1.4775088723912866E-3</v>
      </c>
      <c r="AR123" s="32">
        <f t="shared" si="211"/>
        <v>0.4878714819774459</v>
      </c>
      <c r="AS123" s="32">
        <f t="shared" si="211"/>
        <v>9.9511825259493203E-2</v>
      </c>
      <c r="AT123" s="32">
        <f t="shared" si="211"/>
        <v>-0.28884783145845949</v>
      </c>
      <c r="AU123" s="32">
        <f t="shared" si="211"/>
        <v>7.9448538377333233E-2</v>
      </c>
      <c r="AV123" s="32">
        <f t="shared" si="211"/>
        <v>-0.30891111834061946</v>
      </c>
      <c r="AW123" s="32">
        <f t="shared" ref="AW123:CB123" si="212">SUMPRODUCT(AH$3:AH$6,$K123:$K126)</f>
        <v>-0.69727077505857216</v>
      </c>
      <c r="AX123" s="32">
        <f t="shared" si="212"/>
        <v>-0.32897440522277943</v>
      </c>
      <c r="AY123" s="32">
        <f t="shared" si="212"/>
        <v>-0.71733406194073213</v>
      </c>
      <c r="AZ123" s="32">
        <f t="shared" si="212"/>
        <v>-1.1056937186586848</v>
      </c>
      <c r="BA123" s="32">
        <f t="shared" si="212"/>
        <v>0.75265244055511971</v>
      </c>
      <c r="BB123" s="32">
        <f t="shared" si="212"/>
        <v>0.36429278383716701</v>
      </c>
      <c r="BC123" s="32">
        <f t="shared" si="212"/>
        <v>-2.4066872880785684E-2</v>
      </c>
      <c r="BD123" s="32">
        <f t="shared" si="212"/>
        <v>0.34422949695500704</v>
      </c>
      <c r="BE123" s="32">
        <f t="shared" si="212"/>
        <v>-4.4130159762945632E-2</v>
      </c>
      <c r="BF123" s="32">
        <f t="shared" si="212"/>
        <v>-0.43248981648089835</v>
      </c>
      <c r="BG123" s="32">
        <f t="shared" si="212"/>
        <v>-6.4193446645105623E-2</v>
      </c>
      <c r="BH123" s="32">
        <f t="shared" si="212"/>
        <v>-0.45255310336305832</v>
      </c>
      <c r="BI123" s="32">
        <f t="shared" si="212"/>
        <v>-0.84091276008101101</v>
      </c>
      <c r="BJ123" s="32">
        <f t="shared" si="212"/>
        <v>1.1056937186586848</v>
      </c>
      <c r="BK123" s="32">
        <f t="shared" si="212"/>
        <v>0.71733406194073213</v>
      </c>
      <c r="BL123" s="32">
        <f t="shared" si="212"/>
        <v>0.32897440522277943</v>
      </c>
      <c r="BM123" s="32">
        <f t="shared" si="212"/>
        <v>0.69727077505857216</v>
      </c>
      <c r="BN123" s="32">
        <f t="shared" si="212"/>
        <v>0.30891111834061946</v>
      </c>
      <c r="BO123" s="32">
        <f t="shared" si="212"/>
        <v>-7.9448538377333233E-2</v>
      </c>
      <c r="BP123" s="32">
        <f t="shared" si="212"/>
        <v>0.28884783145845949</v>
      </c>
      <c r="BQ123" s="32">
        <f t="shared" si="212"/>
        <v>-9.9511825259493203E-2</v>
      </c>
      <c r="BR123" s="32">
        <f t="shared" si="212"/>
        <v>-0.4878714819774459</v>
      </c>
      <c r="BS123" s="32">
        <f t="shared" si="212"/>
        <v>-1.4775088723912866E-3</v>
      </c>
      <c r="BT123" s="32">
        <f t="shared" si="212"/>
        <v>-0.38983716559034398</v>
      </c>
      <c r="BU123" s="32">
        <f t="shared" si="212"/>
        <v>-0.77819682230829668</v>
      </c>
      <c r="BV123" s="32">
        <f t="shared" si="212"/>
        <v>-0.40990045247250395</v>
      </c>
      <c r="BW123" s="32">
        <f t="shared" si="212"/>
        <v>-0.79826010919045665</v>
      </c>
      <c r="BX123" s="32">
        <f t="shared" si="212"/>
        <v>-1.1866197659084095</v>
      </c>
      <c r="BY123" s="32">
        <f t="shared" si="212"/>
        <v>-0.8183233960726165</v>
      </c>
      <c r="BZ123" s="32">
        <f t="shared" si="212"/>
        <v>-1.2066830527905692</v>
      </c>
      <c r="CA123" s="32">
        <f t="shared" si="212"/>
        <v>-1.595042709508522</v>
      </c>
      <c r="CB123" s="32">
        <f t="shared" si="212"/>
        <v>0.26330344970528252</v>
      </c>
      <c r="CC123" s="32">
        <f t="shared" ref="CC123:CS123" si="213">SUMPRODUCT(BN$3:BN$6,$K123:$K126)</f>
        <v>-0.12505620701267017</v>
      </c>
      <c r="CD123" s="32">
        <f t="shared" si="213"/>
        <v>-0.51341586373062287</v>
      </c>
      <c r="CE123" s="32">
        <f t="shared" si="213"/>
        <v>-0.14511949389483014</v>
      </c>
      <c r="CF123" s="32">
        <f t="shared" si="213"/>
        <v>-0.53347915061278284</v>
      </c>
      <c r="CG123" s="32">
        <f t="shared" si="213"/>
        <v>-0.92183880733073553</v>
      </c>
      <c r="CH123" s="32">
        <f t="shared" si="213"/>
        <v>-0.55354243749494281</v>
      </c>
      <c r="CI123" s="32">
        <f t="shared" si="213"/>
        <v>-0.9419020942128955</v>
      </c>
      <c r="CJ123" s="32">
        <f t="shared" si="213"/>
        <v>-1.3302617509308483</v>
      </c>
      <c r="CK123" s="32">
        <f t="shared" si="213"/>
        <v>0.61634472780884764</v>
      </c>
      <c r="CL123" s="32">
        <f t="shared" si="213"/>
        <v>0.22798507109089489</v>
      </c>
      <c r="CM123" s="32">
        <f t="shared" si="213"/>
        <v>-0.16037458562705781</v>
      </c>
      <c r="CN123" s="32">
        <f t="shared" si="213"/>
        <v>0.20792178420873492</v>
      </c>
      <c r="CO123" s="32">
        <f t="shared" si="213"/>
        <v>-0.18043787250921778</v>
      </c>
      <c r="CP123" s="32">
        <f t="shared" si="213"/>
        <v>-0.56879752922717053</v>
      </c>
      <c r="CQ123" s="32">
        <f t="shared" si="213"/>
        <v>-0.2005011593913778</v>
      </c>
      <c r="CR123" s="32">
        <f t="shared" si="213"/>
        <v>-0.5888608161093305</v>
      </c>
      <c r="CS123" s="32">
        <f t="shared" si="213"/>
        <v>-0.97722047282728319</v>
      </c>
    </row>
    <row r="124" spans="2:97" ht="13.9" thickTop="1" thickBot="1" x14ac:dyDescent="0.4">
      <c r="H124" s="33">
        <f>H123</f>
        <v>2.9541015625E-2</v>
      </c>
      <c r="I124" s="33">
        <f t="shared" ref="I124:J124" si="214">I119</f>
        <v>0.33845213396561946</v>
      </c>
      <c r="J124" s="33">
        <f t="shared" si="214"/>
        <v>-1</v>
      </c>
      <c r="K124" s="33">
        <f t="shared" ref="K124:K126" si="215">I124+J124*H124</f>
        <v>0.30891111834061946</v>
      </c>
      <c r="L124" s="33">
        <f>$CE$4-$CE$7*SUMPRODUCT($B$4:$CD$4,Q125:CS125)</f>
        <v>9.9840620096316144</v>
      </c>
      <c r="M124" s="39" t="s">
        <v>375</v>
      </c>
      <c r="O124" s="47">
        <f t="shared" ref="O124:O125" si="216">SUM(Q124:CS124)</f>
        <v>98.963612995627841</v>
      </c>
      <c r="P124" s="39" t="s">
        <v>365</v>
      </c>
      <c r="Q124" s="33">
        <f>EXP(Q123)</f>
        <v>2.6570605963647842</v>
      </c>
      <c r="R124" s="33">
        <f>EXP(R123)</f>
        <v>1.801934510965622</v>
      </c>
      <c r="S124" s="33">
        <f t="shared" ref="S124:CD124" si="217">EXP(S123)</f>
        <v>1.2220150290329106</v>
      </c>
      <c r="T124" s="33">
        <f t="shared" si="217"/>
        <v>1.7661420398740275</v>
      </c>
      <c r="U124" s="33">
        <f t="shared" si="217"/>
        <v>1.197741706482073</v>
      </c>
      <c r="V124" s="33">
        <f t="shared" si="217"/>
        <v>0.81227056661247488</v>
      </c>
      <c r="W124" s="33">
        <f t="shared" si="217"/>
        <v>1.1739505336377929</v>
      </c>
      <c r="X124" s="33">
        <f t="shared" si="217"/>
        <v>0.7961361451908826</v>
      </c>
      <c r="Y124" s="33">
        <f t="shared" si="217"/>
        <v>0.53991436906229895</v>
      </c>
      <c r="Z124" s="33">
        <f t="shared" si="217"/>
        <v>3.4625365638173728</v>
      </c>
      <c r="AA124" s="33">
        <f t="shared" si="217"/>
        <v>2.3481828522687795</v>
      </c>
      <c r="AB124" s="33">
        <f t="shared" si="217"/>
        <v>1.5924633880573706</v>
      </c>
      <c r="AC124" s="33">
        <f t="shared" si="217"/>
        <v>2.301540054572115</v>
      </c>
      <c r="AD124" s="33">
        <f t="shared" si="217"/>
        <v>1.5608317169646619</v>
      </c>
      <c r="AE124" s="33">
        <f t="shared" si="217"/>
        <v>1.0585067350199879</v>
      </c>
      <c r="AF124" s="33">
        <f t="shared" si="217"/>
        <v>1.5298283570931848</v>
      </c>
      <c r="AG124" s="33">
        <f t="shared" si="217"/>
        <v>1.037481236322392</v>
      </c>
      <c r="AH124" s="33">
        <f t="shared" si="217"/>
        <v>0.70358698133053066</v>
      </c>
      <c r="AI124" s="33">
        <f t="shared" si="217"/>
        <v>4.9285395631265816</v>
      </c>
      <c r="AJ124" s="33">
        <f t="shared" si="217"/>
        <v>3.342379748360834</v>
      </c>
      <c r="AK124" s="33">
        <f t="shared" si="217"/>
        <v>2.2666962979933194</v>
      </c>
      <c r="AL124" s="33">
        <f t="shared" si="217"/>
        <v>3.2759888613489494</v>
      </c>
      <c r="AM124" s="33">
        <f t="shared" si="217"/>
        <v>2.2216720969329415</v>
      </c>
      <c r="AN124" s="33">
        <f t="shared" si="217"/>
        <v>1.5066677925937746</v>
      </c>
      <c r="AO124" s="33">
        <f t="shared" si="217"/>
        <v>2.1775422277170726</v>
      </c>
      <c r="AP124" s="33">
        <f t="shared" si="217"/>
        <v>1.4767403101670407</v>
      </c>
      <c r="AQ124" s="33">
        <f t="shared" si="217"/>
        <v>1.001478600926399</v>
      </c>
      <c r="AR124" s="33">
        <f t="shared" si="217"/>
        <v>1.6288455005175009</v>
      </c>
      <c r="AS124" s="33">
        <f t="shared" si="217"/>
        <v>1.1046315332172441</v>
      </c>
      <c r="AT124" s="33">
        <f t="shared" si="217"/>
        <v>0.74912619016978943</v>
      </c>
      <c r="AU124" s="33">
        <f t="shared" si="217"/>
        <v>1.0826898411197023</v>
      </c>
      <c r="AV124" s="33">
        <f t="shared" si="217"/>
        <v>0.73424602813147</v>
      </c>
      <c r="AW124" s="33">
        <f t="shared" si="217"/>
        <v>0.49794244792145831</v>
      </c>
      <c r="AX124" s="33">
        <f t="shared" si="217"/>
        <v>0.71966143608548583</v>
      </c>
      <c r="AY124" s="33">
        <f t="shared" si="217"/>
        <v>0.48805163859179196</v>
      </c>
      <c r="AZ124" s="33">
        <f t="shared" si="217"/>
        <v>0.33098119475147053</v>
      </c>
      <c r="BA124" s="33">
        <f t="shared" si="217"/>
        <v>2.1226226869147991</v>
      </c>
      <c r="BB124" s="33">
        <f t="shared" si="217"/>
        <v>1.4394956135148855</v>
      </c>
      <c r="BC124" s="33">
        <f t="shared" si="217"/>
        <v>0.97622042490294536</v>
      </c>
      <c r="BD124" s="33">
        <f t="shared" si="217"/>
        <v>1.4109023961589462</v>
      </c>
      <c r="BE124" s="33">
        <f t="shared" si="217"/>
        <v>0.95682940867858868</v>
      </c>
      <c r="BF124" s="33">
        <f t="shared" si="217"/>
        <v>0.64889146109939622</v>
      </c>
      <c r="BG124" s="33">
        <f t="shared" si="217"/>
        <v>0.93782356316017235</v>
      </c>
      <c r="BH124" s="33">
        <f t="shared" si="217"/>
        <v>0.63600229741356584</v>
      </c>
      <c r="BI124" s="33">
        <f t="shared" si="217"/>
        <v>0.4313166550777407</v>
      </c>
      <c r="BJ124" s="33">
        <f t="shared" si="217"/>
        <v>3.0213196878175723</v>
      </c>
      <c r="BK124" s="33">
        <f t="shared" si="217"/>
        <v>2.0489635131343209</v>
      </c>
      <c r="BL124" s="33">
        <f t="shared" si="217"/>
        <v>1.3895422901071135</v>
      </c>
      <c r="BM124" s="33">
        <f t="shared" si="217"/>
        <v>2.0082642164255344</v>
      </c>
      <c r="BN124" s="33">
        <f t="shared" si="217"/>
        <v>1.3619413135197043</v>
      </c>
      <c r="BO124" s="33">
        <f t="shared" si="217"/>
        <v>0.92362555001514945</v>
      </c>
      <c r="BP124" s="33">
        <f t="shared" si="217"/>
        <v>1.3348885850237728</v>
      </c>
      <c r="BQ124" s="33">
        <f t="shared" si="217"/>
        <v>0.90527924464323029</v>
      </c>
      <c r="BR124" s="33">
        <f t="shared" si="217"/>
        <v>0.61393176926988458</v>
      </c>
      <c r="BS124" s="33">
        <f t="shared" si="217"/>
        <v>0.9985235821064663</v>
      </c>
      <c r="BT124" s="33">
        <f t="shared" si="217"/>
        <v>0.67716713163121112</v>
      </c>
      <c r="BU124" s="33">
        <f t="shared" si="217"/>
        <v>0.45923334448875253</v>
      </c>
      <c r="BV124" s="33">
        <f t="shared" si="217"/>
        <v>0.66371631816624255</v>
      </c>
      <c r="BW124" s="33">
        <f t="shared" si="217"/>
        <v>0.45011142795578069</v>
      </c>
      <c r="BX124" s="33">
        <f t="shared" si="217"/>
        <v>0.3052513431282643</v>
      </c>
      <c r="BY124" s="33">
        <f t="shared" si="217"/>
        <v>0.4411707033206384</v>
      </c>
      <c r="BZ124" s="33">
        <f t="shared" si="217"/>
        <v>0.29918802628289581</v>
      </c>
      <c r="CA124" s="33">
        <f t="shared" si="217"/>
        <v>0.2028998625640771</v>
      </c>
      <c r="CB124" s="33">
        <f t="shared" si="217"/>
        <v>1.3012215143334556</v>
      </c>
      <c r="CC124" s="33">
        <f t="shared" si="217"/>
        <v>0.88244730146398886</v>
      </c>
      <c r="CD124" s="33">
        <f t="shared" si="217"/>
        <v>0.59844786708738695</v>
      </c>
      <c r="CE124" s="33">
        <f t="shared" ref="CE124:CS124" si="218">EXP(CE123)</f>
        <v>0.8649189344033128</v>
      </c>
      <c r="CF124" s="33">
        <f t="shared" si="218"/>
        <v>0.58656068259083549</v>
      </c>
      <c r="CG124" s="33">
        <f t="shared" si="218"/>
        <v>0.39778691467632304</v>
      </c>
      <c r="CH124" s="33">
        <f t="shared" si="218"/>
        <v>0.57490961750087954</v>
      </c>
      <c r="CI124" s="33">
        <f t="shared" si="218"/>
        <v>0.3898855306040811</v>
      </c>
      <c r="CJ124" s="33">
        <f t="shared" si="218"/>
        <v>0.26440804318983807</v>
      </c>
      <c r="CK124" s="33">
        <f t="shared" si="218"/>
        <v>1.8521455573348766</v>
      </c>
      <c r="CL124" s="33">
        <f t="shared" si="218"/>
        <v>1.2560665735886651</v>
      </c>
      <c r="CM124" s="33">
        <f t="shared" si="218"/>
        <v>0.85182464792723278</v>
      </c>
      <c r="CN124" s="33">
        <f t="shared" si="218"/>
        <v>1.2311168730025999</v>
      </c>
      <c r="CO124" s="33">
        <f t="shared" si="218"/>
        <v>0.83490454961039406</v>
      </c>
      <c r="CP124" s="33">
        <f t="shared" si="218"/>
        <v>0.56620587553157753</v>
      </c>
      <c r="CQ124" s="33">
        <f t="shared" si="218"/>
        <v>0.81832054127140241</v>
      </c>
      <c r="CR124" s="33">
        <f t="shared" si="218"/>
        <v>0.55495912527038471</v>
      </c>
      <c r="CS124" s="33">
        <f t="shared" si="218"/>
        <v>0.37635573737690975</v>
      </c>
    </row>
    <row r="125" spans="2:97" ht="13.9" thickTop="1" thickBot="1" x14ac:dyDescent="0.4">
      <c r="H125" s="32">
        <f t="shared" ref="H125:H126" si="219">H124</f>
        <v>2.9541015625E-2</v>
      </c>
      <c r="I125" s="32">
        <f t="shared" ref="I125:J125" si="220">I120</f>
        <v>-0.40401322614107882</v>
      </c>
      <c r="J125" s="32">
        <f t="shared" si="220"/>
        <v>-0.14927440258018629</v>
      </c>
      <c r="K125" s="32">
        <f t="shared" si="215"/>
        <v>-0.40842294360011266</v>
      </c>
      <c r="L125" s="32">
        <f>$CE$5-$CE$7*SUMPRODUCT($B$5:$CD$5,Q125:CS125)</f>
        <v>0.68111338331607385</v>
      </c>
      <c r="M125" s="32">
        <f>SUMPRODUCT($B$7:$CD$7, LN(Q125:CS125))</f>
        <v>-3263.4962679129503</v>
      </c>
      <c r="O125" s="48">
        <f t="shared" si="216"/>
        <v>1.0000000000000007</v>
      </c>
      <c r="P125" s="39" t="s">
        <v>366</v>
      </c>
      <c r="Q125" s="32">
        <f t="shared" ref="Q125:AV125" si="221">Q124/$O124</f>
        <v>2.6848864102022748E-2</v>
      </c>
      <c r="R125" s="32">
        <f t="shared" si="221"/>
        <v>1.8208050983801797E-2</v>
      </c>
      <c r="S125" s="32">
        <f t="shared" si="221"/>
        <v>1.2348124649479993E-2</v>
      </c>
      <c r="T125" s="32">
        <f t="shared" si="221"/>
        <v>1.784637794046641E-2</v>
      </c>
      <c r="U125" s="32">
        <f t="shared" si="221"/>
        <v>1.2102849423403617E-2</v>
      </c>
      <c r="V125" s="32">
        <f t="shared" si="221"/>
        <v>8.2077699269969117E-3</v>
      </c>
      <c r="W125" s="32">
        <f t="shared" si="221"/>
        <v>1.1862446187061273E-2</v>
      </c>
      <c r="X125" s="32">
        <f t="shared" si="221"/>
        <v>8.044736050876149E-3</v>
      </c>
      <c r="Y125" s="32">
        <f t="shared" si="221"/>
        <v>5.455685708303233E-3</v>
      </c>
      <c r="Z125" s="32">
        <f t="shared" si="221"/>
        <v>3.4987976479500055E-2</v>
      </c>
      <c r="AA125" s="32">
        <f t="shared" si="221"/>
        <v>2.3727739733719312E-2</v>
      </c>
      <c r="AB125" s="32">
        <f t="shared" si="221"/>
        <v>1.6091403091030285E-2</v>
      </c>
      <c r="AC125" s="32">
        <f t="shared" si="221"/>
        <v>2.3256427134221502E-2</v>
      </c>
      <c r="AD125" s="32">
        <f t="shared" si="221"/>
        <v>1.5771773783497766E-2</v>
      </c>
      <c r="AE125" s="32">
        <f t="shared" si="221"/>
        <v>1.0695918459108321E-2</v>
      </c>
      <c r="AF125" s="32">
        <f t="shared" si="221"/>
        <v>1.545849338747133E-2</v>
      </c>
      <c r="AG125" s="32">
        <f t="shared" si="221"/>
        <v>1.0483461596821727E-2</v>
      </c>
      <c r="AH125" s="32">
        <f t="shared" si="221"/>
        <v>7.1095522893006623E-3</v>
      </c>
      <c r="AI125" s="32">
        <f t="shared" si="221"/>
        <v>4.9801532239372885E-2</v>
      </c>
      <c r="AJ125" s="32">
        <f t="shared" si="221"/>
        <v>3.3773825016963542E-2</v>
      </c>
      <c r="AK125" s="32">
        <f t="shared" si="221"/>
        <v>2.2904340589237186E-2</v>
      </c>
      <c r="AL125" s="32">
        <f t="shared" si="221"/>
        <v>3.3102963424482906E-2</v>
      </c>
      <c r="AM125" s="32">
        <f t="shared" si="221"/>
        <v>2.2449383462092212E-2</v>
      </c>
      <c r="AN125" s="32">
        <f t="shared" si="221"/>
        <v>1.5224462274435538E-2</v>
      </c>
      <c r="AO125" s="32">
        <f t="shared" si="221"/>
        <v>2.200346331144231E-2</v>
      </c>
      <c r="AP125" s="32">
        <f t="shared" si="221"/>
        <v>1.4922053323096462E-2</v>
      </c>
      <c r="AQ125" s="32">
        <f t="shared" si="221"/>
        <v>1.011966490118589E-2</v>
      </c>
      <c r="AR125" s="32">
        <f t="shared" si="221"/>
        <v>1.6459034297681335E-2</v>
      </c>
      <c r="AS125" s="32">
        <f t="shared" si="221"/>
        <v>1.1161996816608202E-2</v>
      </c>
      <c r="AT125" s="32">
        <f t="shared" si="221"/>
        <v>7.5697134279332084E-3</v>
      </c>
      <c r="AU125" s="32">
        <f t="shared" si="221"/>
        <v>1.094028207284161E-2</v>
      </c>
      <c r="AV125" s="32">
        <f t="shared" si="221"/>
        <v>7.4193534967635895E-3</v>
      </c>
      <c r="AW125" s="32">
        <f t="shared" ref="AW125:CB125" si="222">AW124/$O124</f>
        <v>5.0315710274589217E-3</v>
      </c>
      <c r="AX125" s="32">
        <f t="shared" si="222"/>
        <v>7.2719802188030468E-3</v>
      </c>
      <c r="AY125" s="32">
        <f t="shared" si="222"/>
        <v>4.931627128582642E-3</v>
      </c>
      <c r="AZ125" s="32">
        <f t="shared" si="222"/>
        <v>3.3444736376600673E-3</v>
      </c>
      <c r="BA125" s="32">
        <f t="shared" si="222"/>
        <v>2.1448516506855659E-2</v>
      </c>
      <c r="BB125" s="32">
        <f t="shared" si="222"/>
        <v>1.4545705941217827E-2</v>
      </c>
      <c r="BC125" s="32">
        <f t="shared" si="222"/>
        <v>9.8644380025421485E-3</v>
      </c>
      <c r="BD125" s="32">
        <f t="shared" si="222"/>
        <v>1.425677937022448E-2</v>
      </c>
      <c r="BE125" s="32">
        <f t="shared" si="222"/>
        <v>9.6684971346070493E-3</v>
      </c>
      <c r="BF125" s="32">
        <f t="shared" si="222"/>
        <v>6.5568691507661902E-3</v>
      </c>
      <c r="BG125" s="32">
        <f t="shared" si="222"/>
        <v>9.4764483103664063E-3</v>
      </c>
      <c r="BH125" s="32">
        <f t="shared" si="222"/>
        <v>6.4266277085262046E-3</v>
      </c>
      <c r="BI125" s="32">
        <f t="shared" si="222"/>
        <v>4.3583357763706141E-3</v>
      </c>
      <c r="BJ125" s="32">
        <f t="shared" si="222"/>
        <v>3.0529601702709182E-2</v>
      </c>
      <c r="BK125" s="32">
        <f t="shared" si="222"/>
        <v>2.0704210882285017E-2</v>
      </c>
      <c r="BL125" s="32">
        <f t="shared" si="222"/>
        <v>1.4040941392959276E-2</v>
      </c>
      <c r="BM125" s="32">
        <f t="shared" si="222"/>
        <v>2.0292955720141892E-2</v>
      </c>
      <c r="BN125" s="32">
        <f t="shared" si="222"/>
        <v>1.376204114111996E-2</v>
      </c>
      <c r="BO125" s="32">
        <f t="shared" si="222"/>
        <v>9.3329813055224118E-3</v>
      </c>
      <c r="BP125" s="32">
        <f t="shared" si="222"/>
        <v>1.3488680784954238E-2</v>
      </c>
      <c r="BQ125" s="32">
        <f t="shared" si="222"/>
        <v>9.1475969524599417E-3</v>
      </c>
      <c r="BR125" s="32">
        <f t="shared" si="222"/>
        <v>6.2036111120660859E-3</v>
      </c>
      <c r="BS125" s="32">
        <f t="shared" si="222"/>
        <v>1.0089805251457225E-2</v>
      </c>
      <c r="BT125" s="32">
        <f t="shared" si="222"/>
        <v>6.8425869987298058E-3</v>
      </c>
      <c r="BU125" s="32">
        <f t="shared" si="222"/>
        <v>4.6404262191704869E-3</v>
      </c>
      <c r="BV125" s="32">
        <f t="shared" si="222"/>
        <v>6.7066702404606545E-3</v>
      </c>
      <c r="BW125" s="32">
        <f t="shared" si="222"/>
        <v>4.5482517698264141E-3</v>
      </c>
      <c r="BX125" s="32">
        <f t="shared" si="222"/>
        <v>3.0844805872411929E-3</v>
      </c>
      <c r="BY125" s="32">
        <f t="shared" si="222"/>
        <v>4.4579082146094353E-3</v>
      </c>
      <c r="BZ125" s="32">
        <f t="shared" si="222"/>
        <v>3.023212443710132E-3</v>
      </c>
      <c r="CA125" s="32">
        <f t="shared" si="222"/>
        <v>2.0502471203536305E-3</v>
      </c>
      <c r="CB125" s="32">
        <f t="shared" si="222"/>
        <v>1.3148484326162817E-2</v>
      </c>
      <c r="CC125" s="32">
        <f t="shared" ref="CC125:CS125" si="223">CC124/$O124</f>
        <v>8.9168864671803662E-3</v>
      </c>
      <c r="CD125" s="32">
        <f t="shared" si="223"/>
        <v>6.0471505533435414E-3</v>
      </c>
      <c r="CE125" s="32">
        <f t="shared" si="223"/>
        <v>8.7397671550403528E-3</v>
      </c>
      <c r="CF125" s="32">
        <f t="shared" si="223"/>
        <v>5.9270338343119042E-3</v>
      </c>
      <c r="CG125" s="32">
        <f t="shared" si="223"/>
        <v>4.0195270022517979E-3</v>
      </c>
      <c r="CH125" s="32">
        <f t="shared" si="223"/>
        <v>5.8093030367260207E-3</v>
      </c>
      <c r="CI125" s="32">
        <f t="shared" si="223"/>
        <v>3.9396856966136236E-3</v>
      </c>
      <c r="CJ125" s="32">
        <f t="shared" si="223"/>
        <v>2.6717703122007023E-3</v>
      </c>
      <c r="CK125" s="32">
        <f t="shared" si="223"/>
        <v>1.8715419751466667E-2</v>
      </c>
      <c r="CL125" s="32">
        <f t="shared" si="223"/>
        <v>1.2692206110584883E-2</v>
      </c>
      <c r="CM125" s="32">
        <f t="shared" si="223"/>
        <v>8.6074530036091747E-3</v>
      </c>
      <c r="CN125" s="32">
        <f t="shared" si="223"/>
        <v>1.244009627111118E-2</v>
      </c>
      <c r="CO125" s="32">
        <f t="shared" si="223"/>
        <v>8.4364800792719619E-3</v>
      </c>
      <c r="CP125" s="32">
        <f t="shared" si="223"/>
        <v>5.7213541259512439E-3</v>
      </c>
      <c r="CQ125" s="32">
        <f t="shared" si="223"/>
        <v>8.2689032514158042E-3</v>
      </c>
      <c r="CR125" s="32">
        <f t="shared" si="223"/>
        <v>5.6077088181380619E-3</v>
      </c>
      <c r="CS125" s="32">
        <f t="shared" si="223"/>
        <v>3.8029708696421275E-3</v>
      </c>
    </row>
    <row r="126" spans="2:97" ht="13.15" thickTop="1" x14ac:dyDescent="0.35">
      <c r="H126" s="34">
        <f t="shared" si="219"/>
        <v>2.9541015625E-2</v>
      </c>
      <c r="I126" s="34">
        <f t="shared" ref="I126:J126" si="224">I121</f>
        <v>-0.38636216286307051</v>
      </c>
      <c r="J126" s="34">
        <f t="shared" si="224"/>
        <v>-6.7617643219812437E-2</v>
      </c>
      <c r="K126" s="34">
        <f t="shared" si="215"/>
        <v>-0.38835965671795269</v>
      </c>
      <c r="L126" s="34">
        <f>$CE$6-$CE$7*SUMPRODUCT($B$6:$CD$6,Q125:CS125)</f>
        <v>3.1076454899874761E-2</v>
      </c>
    </row>
    <row r="127" spans="2:97" ht="13.5" thickBot="1" x14ac:dyDescent="0.4">
      <c r="B127" s="39" t="s">
        <v>367</v>
      </c>
      <c r="D127" s="39" t="s">
        <v>368</v>
      </c>
      <c r="E127" s="39" t="s">
        <v>369</v>
      </c>
      <c r="F127" s="39" t="s">
        <v>370</v>
      </c>
      <c r="H127" s="39" t="s">
        <v>347</v>
      </c>
      <c r="I127" s="39" t="s">
        <v>371</v>
      </c>
      <c r="J127" s="39" t="s">
        <v>372</v>
      </c>
      <c r="K127" s="39" t="s">
        <v>349</v>
      </c>
      <c r="L127" s="39" t="s">
        <v>373</v>
      </c>
      <c r="M127" s="39" t="s">
        <v>374</v>
      </c>
      <c r="O127" s="45" t="s">
        <v>336</v>
      </c>
    </row>
    <row r="128" spans="2:97" ht="13.9" thickTop="1" thickBot="1" x14ac:dyDescent="0.4">
      <c r="B128" s="32">
        <f>1+B123</f>
        <v>7</v>
      </c>
      <c r="D128" s="32">
        <f>IF(F123,IF(M128&lt;0,D123,H128),E123)</f>
        <v>0</v>
      </c>
      <c r="E128" s="32">
        <f>IF(F123,IF(M128&lt;0,H128,E123),H128)</f>
        <v>1.47705078125E-2</v>
      </c>
      <c r="F128" s="32" t="b">
        <f>OR(F123,M128*M123&lt;=0)</f>
        <v>1</v>
      </c>
      <c r="H128" s="32">
        <f>IF(F123,(D123+E123)/2,2*H123)</f>
        <v>1.47705078125E-2</v>
      </c>
      <c r="I128" s="32">
        <f>I123</f>
        <v>-0.47265625</v>
      </c>
      <c r="J128" s="32">
        <f>J123</f>
        <v>-0.56506997124738223</v>
      </c>
      <c r="K128" s="32">
        <f>I128+J128*H128</f>
        <v>-0.48100262042491859</v>
      </c>
      <c r="L128" s="32">
        <f>$CE$3-$CE$7*SUMPRODUCT($B$3:$CD$3,Q130:CS130)</f>
        <v>-6.392111329648742E-2</v>
      </c>
      <c r="M128" s="32">
        <f>SUMPRODUCT(L128:L131,J128:J131)</f>
        <v>-2.1859927954855265</v>
      </c>
      <c r="O128" s="46">
        <f>SUM(Q128:CS128)</f>
        <v>-1.24848627230489</v>
      </c>
      <c r="P128" s="39" t="s">
        <v>363</v>
      </c>
      <c r="Q128" s="32">
        <f t="shared" ref="Q128:AV128" si="225">SUMPRODUCT(B$3:B$6,$K128:$K131)</f>
        <v>0.95089998893290639</v>
      </c>
      <c r="R128" s="32">
        <f t="shared" si="225"/>
        <v>0.56353907914239487</v>
      </c>
      <c r="S128" s="32">
        <f t="shared" si="225"/>
        <v>0.1761781693518833</v>
      </c>
      <c r="T128" s="32">
        <f t="shared" si="225"/>
        <v>0.54468190406231076</v>
      </c>
      <c r="U128" s="32">
        <f t="shared" si="225"/>
        <v>0.15732099427179913</v>
      </c>
      <c r="V128" s="32">
        <f t="shared" si="225"/>
        <v>-0.23003991551871245</v>
      </c>
      <c r="W128" s="32">
        <f t="shared" si="225"/>
        <v>0.13846381919171497</v>
      </c>
      <c r="X128" s="32">
        <f t="shared" si="225"/>
        <v>-0.24889709059879661</v>
      </c>
      <c r="Y128" s="32">
        <f t="shared" si="225"/>
        <v>-0.63625800038930813</v>
      </c>
      <c r="Z128" s="32">
        <f t="shared" si="225"/>
        <v>1.2283413827784373</v>
      </c>
      <c r="AA128" s="32">
        <f t="shared" si="225"/>
        <v>0.84098047298792578</v>
      </c>
      <c r="AB128" s="32">
        <f t="shared" si="225"/>
        <v>0.4536195631974142</v>
      </c>
      <c r="AC128" s="32">
        <f t="shared" si="225"/>
        <v>0.82212329790784167</v>
      </c>
      <c r="AD128" s="32">
        <f t="shared" si="225"/>
        <v>0.43476238811733009</v>
      </c>
      <c r="AE128" s="32">
        <f t="shared" si="225"/>
        <v>4.7401478326818514E-2</v>
      </c>
      <c r="AF128" s="32">
        <f t="shared" si="225"/>
        <v>0.41590521303724592</v>
      </c>
      <c r="AG128" s="32">
        <f t="shared" si="225"/>
        <v>2.8544303246734348E-2</v>
      </c>
      <c r="AH128" s="32">
        <f t="shared" si="225"/>
        <v>-0.35881660654377723</v>
      </c>
      <c r="AI128" s="32">
        <f t="shared" si="225"/>
        <v>1.5982632412391453</v>
      </c>
      <c r="AJ128" s="32">
        <f t="shared" si="225"/>
        <v>1.2109023314486338</v>
      </c>
      <c r="AK128" s="32">
        <f t="shared" si="225"/>
        <v>0.82354142165812227</v>
      </c>
      <c r="AL128" s="32">
        <f t="shared" si="225"/>
        <v>1.1920451563685497</v>
      </c>
      <c r="AM128" s="32">
        <f t="shared" si="225"/>
        <v>0.80468424657803805</v>
      </c>
      <c r="AN128" s="32">
        <f t="shared" si="225"/>
        <v>0.41732333678752648</v>
      </c>
      <c r="AO128" s="32">
        <f t="shared" si="225"/>
        <v>0.78582707149795383</v>
      </c>
      <c r="AP128" s="32">
        <f t="shared" si="225"/>
        <v>0.39846616170744231</v>
      </c>
      <c r="AQ128" s="32">
        <f t="shared" si="225"/>
        <v>1.1105251916930736E-2</v>
      </c>
      <c r="AR128" s="32">
        <f t="shared" si="225"/>
        <v>0.46989736850798786</v>
      </c>
      <c r="AS128" s="32">
        <f t="shared" si="225"/>
        <v>8.253645871747628E-2</v>
      </c>
      <c r="AT128" s="32">
        <f t="shared" si="225"/>
        <v>-0.3048244510730353</v>
      </c>
      <c r="AU128" s="32">
        <f t="shared" si="225"/>
        <v>6.3679283637392115E-2</v>
      </c>
      <c r="AV128" s="32">
        <f t="shared" si="225"/>
        <v>-0.32368162615311946</v>
      </c>
      <c r="AW128" s="32">
        <f t="shared" ref="AW128:CB128" si="226">SUMPRODUCT(AH$3:AH$6,$K128:$K131)</f>
        <v>-0.71104253594363098</v>
      </c>
      <c r="AX128" s="32">
        <f t="shared" si="226"/>
        <v>-0.34253880123320363</v>
      </c>
      <c r="AY128" s="32">
        <f t="shared" si="226"/>
        <v>-0.7298997110237152</v>
      </c>
      <c r="AZ128" s="32">
        <f t="shared" si="226"/>
        <v>-1.1172606208142268</v>
      </c>
      <c r="BA128" s="32">
        <f t="shared" si="226"/>
        <v>0.74733876235351882</v>
      </c>
      <c r="BB128" s="32">
        <f t="shared" si="226"/>
        <v>0.35997785256300724</v>
      </c>
      <c r="BC128" s="32">
        <f t="shared" si="226"/>
        <v>-2.7383057227504337E-2</v>
      </c>
      <c r="BD128" s="32">
        <f t="shared" si="226"/>
        <v>0.34112067748292307</v>
      </c>
      <c r="BE128" s="32">
        <f t="shared" si="226"/>
        <v>-4.6240232307588489E-2</v>
      </c>
      <c r="BF128" s="32">
        <f t="shared" si="226"/>
        <v>-0.43360114209810008</v>
      </c>
      <c r="BG128" s="32">
        <f t="shared" si="226"/>
        <v>-6.5097407387672668E-2</v>
      </c>
      <c r="BH128" s="32">
        <f t="shared" si="226"/>
        <v>-0.45245831717818424</v>
      </c>
      <c r="BI128" s="32">
        <f t="shared" si="226"/>
        <v>-0.83981922696869582</v>
      </c>
      <c r="BJ128" s="32">
        <f t="shared" si="226"/>
        <v>1.1172606208142268</v>
      </c>
      <c r="BK128" s="32">
        <f t="shared" si="226"/>
        <v>0.7298997110237152</v>
      </c>
      <c r="BL128" s="32">
        <f t="shared" si="226"/>
        <v>0.34253880123320363</v>
      </c>
      <c r="BM128" s="32">
        <f t="shared" si="226"/>
        <v>0.71104253594363098</v>
      </c>
      <c r="BN128" s="32">
        <f t="shared" si="226"/>
        <v>0.32368162615311946</v>
      </c>
      <c r="BO128" s="32">
        <f t="shared" si="226"/>
        <v>-6.3679283637392115E-2</v>
      </c>
      <c r="BP128" s="32">
        <f t="shared" si="226"/>
        <v>0.3048244510730353</v>
      </c>
      <c r="BQ128" s="32">
        <f t="shared" si="226"/>
        <v>-8.253645871747628E-2</v>
      </c>
      <c r="BR128" s="32">
        <f t="shared" si="226"/>
        <v>-0.46989736850798786</v>
      </c>
      <c r="BS128" s="32">
        <f t="shared" si="226"/>
        <v>-1.1105251916930736E-2</v>
      </c>
      <c r="BT128" s="32">
        <f t="shared" si="226"/>
        <v>-0.39846616170744231</v>
      </c>
      <c r="BU128" s="32">
        <f t="shared" si="226"/>
        <v>-0.78582707149795383</v>
      </c>
      <c r="BV128" s="32">
        <f t="shared" si="226"/>
        <v>-0.41732333678752648</v>
      </c>
      <c r="BW128" s="32">
        <f t="shared" si="226"/>
        <v>-0.80468424657803805</v>
      </c>
      <c r="BX128" s="32">
        <f t="shared" si="226"/>
        <v>-1.1920451563685497</v>
      </c>
      <c r="BY128" s="32">
        <f t="shared" si="226"/>
        <v>-0.82354142165812227</v>
      </c>
      <c r="BZ128" s="32">
        <f t="shared" si="226"/>
        <v>-1.2109023314486338</v>
      </c>
      <c r="CA128" s="32">
        <f t="shared" si="226"/>
        <v>-1.5982632412391453</v>
      </c>
      <c r="CB128" s="32">
        <f t="shared" si="226"/>
        <v>0.26633614192860028</v>
      </c>
      <c r="CC128" s="32">
        <f t="shared" ref="CC128:CS128" si="227">SUMPRODUCT(BN$3:BN$6,$K128:$K131)</f>
        <v>-0.1210247678619113</v>
      </c>
      <c r="CD128" s="32">
        <f t="shared" si="227"/>
        <v>-0.50838567765242293</v>
      </c>
      <c r="CE128" s="32">
        <f t="shared" si="227"/>
        <v>-0.13988194294199546</v>
      </c>
      <c r="CF128" s="32">
        <f t="shared" si="227"/>
        <v>-0.52724285273250704</v>
      </c>
      <c r="CG128" s="32">
        <f t="shared" si="227"/>
        <v>-0.91460376252301856</v>
      </c>
      <c r="CH128" s="32">
        <f t="shared" si="227"/>
        <v>-0.54610002781259115</v>
      </c>
      <c r="CI128" s="32">
        <f t="shared" si="227"/>
        <v>-0.93346093760310278</v>
      </c>
      <c r="CJ128" s="32">
        <f t="shared" si="227"/>
        <v>-1.3208218473936144</v>
      </c>
      <c r="CK128" s="32">
        <f t="shared" si="227"/>
        <v>0.63625800038930813</v>
      </c>
      <c r="CL128" s="32">
        <f t="shared" si="227"/>
        <v>0.24889709059879661</v>
      </c>
      <c r="CM128" s="32">
        <f t="shared" si="227"/>
        <v>-0.13846381919171497</v>
      </c>
      <c r="CN128" s="32">
        <f t="shared" si="227"/>
        <v>0.23003991551871245</v>
      </c>
      <c r="CO128" s="32">
        <f t="shared" si="227"/>
        <v>-0.15732099427179913</v>
      </c>
      <c r="CP128" s="32">
        <f t="shared" si="227"/>
        <v>-0.54468190406231076</v>
      </c>
      <c r="CQ128" s="32">
        <f t="shared" si="227"/>
        <v>-0.1761781693518833</v>
      </c>
      <c r="CR128" s="32">
        <f t="shared" si="227"/>
        <v>-0.56353907914239487</v>
      </c>
      <c r="CS128" s="32">
        <f t="shared" si="227"/>
        <v>-0.95089998893290639</v>
      </c>
    </row>
    <row r="129" spans="2:97" ht="13.9" thickTop="1" thickBot="1" x14ac:dyDescent="0.4">
      <c r="H129" s="33">
        <f>H128</f>
        <v>1.47705078125E-2</v>
      </c>
      <c r="I129" s="33">
        <f t="shared" ref="I129:J129" si="228">I124</f>
        <v>0.33845213396561946</v>
      </c>
      <c r="J129" s="33">
        <f t="shared" si="228"/>
        <v>-1</v>
      </c>
      <c r="K129" s="33">
        <f t="shared" ref="K129:K131" si="229">I129+J129*H129</f>
        <v>0.32368162615311946</v>
      </c>
      <c r="L129" s="33">
        <f>$CE$4-$CE$7*SUMPRODUCT($B$4:$CD$4,Q130:CS130)</f>
        <v>2.3087089316194067</v>
      </c>
      <c r="M129" s="39" t="s">
        <v>375</v>
      </c>
      <c r="O129" s="47">
        <f t="shared" ref="O129:O130" si="230">SUM(Q129:CS129)</f>
        <v>98.866144799393538</v>
      </c>
      <c r="P129" s="39" t="s">
        <v>365</v>
      </c>
      <c r="Q129" s="33">
        <f>EXP(Q128)</f>
        <v>2.5880378168938201</v>
      </c>
      <c r="R129" s="33">
        <f>EXP(R128)</f>
        <v>1.756879245429855</v>
      </c>
      <c r="S129" s="33">
        <f t="shared" ref="S129:CD129" si="231">EXP(S128)</f>
        <v>1.1926505334944308</v>
      </c>
      <c r="T129" s="33">
        <f t="shared" si="231"/>
        <v>1.7240598786989174</v>
      </c>
      <c r="U129" s="33">
        <f t="shared" si="231"/>
        <v>1.1703712360740637</v>
      </c>
      <c r="V129" s="33">
        <f t="shared" si="231"/>
        <v>0.79450188891539197</v>
      </c>
      <c r="W129" s="33">
        <f t="shared" si="231"/>
        <v>1.1485081268660899</v>
      </c>
      <c r="X129" s="33">
        <f t="shared" si="231"/>
        <v>0.77966020362110355</v>
      </c>
      <c r="Y129" s="33">
        <f t="shared" si="231"/>
        <v>0.52926924841984613</v>
      </c>
      <c r="Z129" s="33">
        <f t="shared" si="231"/>
        <v>3.4155597293813633</v>
      </c>
      <c r="AA129" s="33">
        <f t="shared" si="231"/>
        <v>2.3186392257893047</v>
      </c>
      <c r="AB129" s="33">
        <f t="shared" si="231"/>
        <v>1.573999076380538</v>
      </c>
      <c r="AC129" s="33">
        <f t="shared" si="231"/>
        <v>2.2753259068655005</v>
      </c>
      <c r="AD129" s="33">
        <f t="shared" si="231"/>
        <v>1.5445960009806403</v>
      </c>
      <c r="AE129" s="33">
        <f t="shared" si="231"/>
        <v>1.0485428918321609</v>
      </c>
      <c r="AF129" s="33">
        <f t="shared" si="231"/>
        <v>1.5157421894627519</v>
      </c>
      <c r="AG129" s="33">
        <f t="shared" si="231"/>
        <v>1.0289555958983772</v>
      </c>
      <c r="AH129" s="33">
        <f t="shared" si="231"/>
        <v>0.69850244038259135</v>
      </c>
      <c r="AI129" s="33">
        <f t="shared" si="231"/>
        <v>4.9444376676092077</v>
      </c>
      <c r="AJ129" s="33">
        <f t="shared" si="231"/>
        <v>3.3565119728312731</v>
      </c>
      <c r="AK129" s="33">
        <f t="shared" si="231"/>
        <v>2.2785548895810503</v>
      </c>
      <c r="AL129" s="33">
        <f t="shared" si="231"/>
        <v>3.2938106815161836</v>
      </c>
      <c r="AM129" s="33">
        <f t="shared" si="231"/>
        <v>2.23599036573443</v>
      </c>
      <c r="AN129" s="33">
        <f t="shared" si="231"/>
        <v>1.5178932243172476</v>
      </c>
      <c r="AO129" s="33">
        <f t="shared" si="231"/>
        <v>2.1942209680875662</v>
      </c>
      <c r="AP129" s="33">
        <f t="shared" si="231"/>
        <v>1.4895382337754335</v>
      </c>
      <c r="AQ129" s="33">
        <f t="shared" si="231"/>
        <v>1.0111671441243348</v>
      </c>
      <c r="AR129" s="33">
        <f t="shared" si="231"/>
        <v>1.5998299918523593</v>
      </c>
      <c r="AS129" s="33">
        <f t="shared" si="231"/>
        <v>1.0860382682796552</v>
      </c>
      <c r="AT129" s="33">
        <f t="shared" si="231"/>
        <v>0.73725278696782992</v>
      </c>
      <c r="AU129" s="33">
        <f t="shared" si="231"/>
        <v>1.0657505403079006</v>
      </c>
      <c r="AV129" s="33">
        <f t="shared" si="231"/>
        <v>0.72348054300066811</v>
      </c>
      <c r="AW129" s="33">
        <f t="shared" si="231"/>
        <v>0.4911319078002267</v>
      </c>
      <c r="AX129" s="33">
        <f t="shared" si="231"/>
        <v>0.70996557131140603</v>
      </c>
      <c r="AY129" s="33">
        <f t="shared" si="231"/>
        <v>0.48195732267305313</v>
      </c>
      <c r="AZ129" s="33">
        <f t="shared" si="231"/>
        <v>0.32717482405395859</v>
      </c>
      <c r="BA129" s="33">
        <f t="shared" si="231"/>
        <v>2.1113736663190417</v>
      </c>
      <c r="BB129" s="33">
        <f t="shared" si="231"/>
        <v>1.4332976703389693</v>
      </c>
      <c r="BC129" s="33">
        <f t="shared" si="231"/>
        <v>0.9729884598687103</v>
      </c>
      <c r="BD129" s="33">
        <f t="shared" si="231"/>
        <v>1.4065229662721888</v>
      </c>
      <c r="BE129" s="33">
        <f t="shared" si="231"/>
        <v>0.95481255781256857</v>
      </c>
      <c r="BF129" s="33">
        <f t="shared" si="231"/>
        <v>0.64817073195245267</v>
      </c>
      <c r="BG129" s="33">
        <f t="shared" si="231"/>
        <v>0.93697619052911985</v>
      </c>
      <c r="BH129" s="33">
        <f t="shared" si="231"/>
        <v>0.63606258450205522</v>
      </c>
      <c r="BI129" s="33">
        <f t="shared" si="231"/>
        <v>0.43178857210338106</v>
      </c>
      <c r="BJ129" s="33">
        <f t="shared" si="231"/>
        <v>3.0564698946245241</v>
      </c>
      <c r="BK129" s="33">
        <f t="shared" si="231"/>
        <v>2.0748725103993761</v>
      </c>
      <c r="BL129" s="33">
        <f t="shared" si="231"/>
        <v>1.4085190048763347</v>
      </c>
      <c r="BM129" s="33">
        <f t="shared" si="231"/>
        <v>2.0361128733805685</v>
      </c>
      <c r="BN129" s="33">
        <f t="shared" si="231"/>
        <v>1.3822071784438803</v>
      </c>
      <c r="BO129" s="33">
        <f t="shared" si="231"/>
        <v>0.93830588132856585</v>
      </c>
      <c r="BP129" s="33">
        <f t="shared" si="231"/>
        <v>1.3563868698452748</v>
      </c>
      <c r="BQ129" s="33">
        <f t="shared" si="231"/>
        <v>0.92077786686472418</v>
      </c>
      <c r="BR129" s="33">
        <f t="shared" si="231"/>
        <v>0.62506641648976247</v>
      </c>
      <c r="BS129" s="33">
        <f t="shared" si="231"/>
        <v>0.98895618376326344</v>
      </c>
      <c r="BT129" s="33">
        <f t="shared" si="231"/>
        <v>0.67134899751137411</v>
      </c>
      <c r="BU129" s="33">
        <f t="shared" si="231"/>
        <v>0.45574261414135403</v>
      </c>
      <c r="BV129" s="33">
        <f t="shared" si="231"/>
        <v>0.65880786868246466</v>
      </c>
      <c r="BW129" s="33">
        <f t="shared" si="231"/>
        <v>0.44722911839181451</v>
      </c>
      <c r="BX129" s="33">
        <f t="shared" si="231"/>
        <v>0.30359971980529465</v>
      </c>
      <c r="BY129" s="33">
        <f t="shared" si="231"/>
        <v>0.43887465892202682</v>
      </c>
      <c r="BZ129" s="33">
        <f t="shared" si="231"/>
        <v>0.29792832800667279</v>
      </c>
      <c r="CA129" s="33">
        <f t="shared" si="231"/>
        <v>0.20224746821078476</v>
      </c>
      <c r="CB129" s="33">
        <f t="shared" si="231"/>
        <v>1.3051737085660451</v>
      </c>
      <c r="CC129" s="33">
        <f t="shared" si="231"/>
        <v>0.88601201469788082</v>
      </c>
      <c r="CD129" s="33">
        <f t="shared" si="231"/>
        <v>0.60146575512272038</v>
      </c>
      <c r="CE129" s="33">
        <f t="shared" ref="CE129:CS129" si="232">EXP(CE128)</f>
        <v>0.8694608753329941</v>
      </c>
      <c r="CF129" s="33">
        <f t="shared" si="232"/>
        <v>0.59023007956629192</v>
      </c>
      <c r="CG129" s="33">
        <f t="shared" si="232"/>
        <v>0.40067535723376718</v>
      </c>
      <c r="CH129" s="33">
        <f t="shared" si="232"/>
        <v>0.57920429194468626</v>
      </c>
      <c r="CI129" s="33">
        <f t="shared" si="232"/>
        <v>0.39319054487497179</v>
      </c>
      <c r="CJ129" s="33">
        <f t="shared" si="232"/>
        <v>0.26691584770549548</v>
      </c>
      <c r="CK129" s="33">
        <f t="shared" si="232"/>
        <v>1.8893975098412363</v>
      </c>
      <c r="CL129" s="33">
        <f t="shared" si="232"/>
        <v>1.2826100336473969</v>
      </c>
      <c r="CM129" s="33">
        <f t="shared" si="232"/>
        <v>0.87069475313916944</v>
      </c>
      <c r="CN129" s="33">
        <f t="shared" si="232"/>
        <v>1.2586502486043705</v>
      </c>
      <c r="CO129" s="33">
        <f t="shared" si="232"/>
        <v>0.85442974773921898</v>
      </c>
      <c r="CP129" s="33">
        <f t="shared" si="232"/>
        <v>0.58002625799439289</v>
      </c>
      <c r="CQ129" s="33">
        <f t="shared" si="232"/>
        <v>0.83846858062439267</v>
      </c>
      <c r="CR129" s="33">
        <f t="shared" si="232"/>
        <v>0.56919108276865682</v>
      </c>
      <c r="CS129" s="33">
        <f t="shared" si="232"/>
        <v>0.38639311739277699</v>
      </c>
    </row>
    <row r="130" spans="2:97" ht="13.9" thickTop="1" thickBot="1" x14ac:dyDescent="0.4">
      <c r="H130" s="32">
        <f t="shared" ref="H130:H131" si="233">H129</f>
        <v>1.47705078125E-2</v>
      </c>
      <c r="I130" s="32">
        <f t="shared" ref="I130:J130" si="234">I125</f>
        <v>-0.40401322614107882</v>
      </c>
      <c r="J130" s="32">
        <f t="shared" si="234"/>
        <v>-0.14927440258018629</v>
      </c>
      <c r="K130" s="32">
        <f t="shared" si="229"/>
        <v>-0.40621808487059574</v>
      </c>
      <c r="L130" s="32">
        <f>$CE$5-$CE$7*SUMPRODUCT($B$5:$CD$5,Q130:CS130)</f>
        <v>-0.37571677421772165</v>
      </c>
      <c r="M130" s="32">
        <f>SUMPRODUCT($B$7:$CD$7, LN(Q130:CS130))</f>
        <v>-3263.3897563082928</v>
      </c>
      <c r="O130" s="48">
        <f t="shared" si="230"/>
        <v>0.99999999999999967</v>
      </c>
      <c r="P130" s="39" t="s">
        <v>366</v>
      </c>
      <c r="Q130" s="32">
        <f t="shared" ref="Q130:AV130" si="235">Q129/$O129</f>
        <v>2.6177189594528374E-2</v>
      </c>
      <c r="R130" s="32">
        <f t="shared" si="235"/>
        <v>1.7770281717717308E-2</v>
      </c>
      <c r="S130" s="32">
        <f t="shared" si="235"/>
        <v>1.2063285525236205E-2</v>
      </c>
      <c r="T130" s="32">
        <f t="shared" si="235"/>
        <v>1.743832413205914E-2</v>
      </c>
      <c r="U130" s="32">
        <f t="shared" si="235"/>
        <v>1.1837937429934487E-2</v>
      </c>
      <c r="V130" s="32">
        <f t="shared" si="235"/>
        <v>8.0361370469890676E-3</v>
      </c>
      <c r="W130" s="32">
        <f t="shared" si="235"/>
        <v>1.1616798947673087E-2</v>
      </c>
      <c r="X130" s="32">
        <f t="shared" si="235"/>
        <v>7.886018062129253E-3</v>
      </c>
      <c r="Y130" s="32">
        <f t="shared" si="235"/>
        <v>5.3533922000677907E-3</v>
      </c>
      <c r="Z130" s="32">
        <f t="shared" si="235"/>
        <v>3.4547313808096572E-2</v>
      </c>
      <c r="AA130" s="32">
        <f t="shared" si="235"/>
        <v>2.3452307465755735E-2</v>
      </c>
      <c r="AB130" s="32">
        <f t="shared" si="235"/>
        <v>1.5920506251905487E-2</v>
      </c>
      <c r="AC130" s="32">
        <f t="shared" si="235"/>
        <v>2.3014206849900937E-2</v>
      </c>
      <c r="AD130" s="32">
        <f t="shared" si="235"/>
        <v>1.562310337997639E-2</v>
      </c>
      <c r="AE130" s="32">
        <f t="shared" si="235"/>
        <v>1.0605681995183783E-2</v>
      </c>
      <c r="AF130" s="32">
        <f t="shared" si="235"/>
        <v>1.5331256139685641E-2</v>
      </c>
      <c r="AG130" s="32">
        <f t="shared" si="235"/>
        <v>1.0407562649339685E-2</v>
      </c>
      <c r="AH130" s="32">
        <f t="shared" si="235"/>
        <v>7.0651327792734574E-3</v>
      </c>
      <c r="AI130" s="32">
        <f t="shared" si="235"/>
        <v>5.0011433920497499E-2</v>
      </c>
      <c r="AJ130" s="32">
        <f t="shared" si="235"/>
        <v>3.395006429796444E-2</v>
      </c>
      <c r="AK130" s="32">
        <f t="shared" si="235"/>
        <v>2.3046866995819457E-2</v>
      </c>
      <c r="AL130" s="32">
        <f t="shared" si="235"/>
        <v>3.3315860431288792E-2</v>
      </c>
      <c r="AM130" s="32">
        <f t="shared" si="235"/>
        <v>2.2616340206967855E-2</v>
      </c>
      <c r="AN130" s="32">
        <f t="shared" si="235"/>
        <v>1.5353013181581636E-2</v>
      </c>
      <c r="AO130" s="32">
        <f t="shared" si="235"/>
        <v>2.2193855869871298E-2</v>
      </c>
      <c r="AP130" s="32">
        <f t="shared" si="235"/>
        <v>1.5066211358780226E-2</v>
      </c>
      <c r="AQ130" s="32">
        <f t="shared" si="235"/>
        <v>1.0227638047140051E-2</v>
      </c>
      <c r="AR130" s="32">
        <f t="shared" si="235"/>
        <v>1.6181777848206062E-2</v>
      </c>
      <c r="AS130" s="32">
        <f t="shared" si="235"/>
        <v>1.0984935950352917E-2</v>
      </c>
      <c r="AT130" s="32">
        <f t="shared" si="235"/>
        <v>7.4570803631897288E-3</v>
      </c>
      <c r="AU130" s="32">
        <f t="shared" si="235"/>
        <v>1.0779731954456043E-2</v>
      </c>
      <c r="AV130" s="32">
        <f t="shared" si="235"/>
        <v>7.3177784414337364E-3</v>
      </c>
      <c r="AW130" s="32">
        <f t="shared" ref="AW130:CB130" si="236">AW129/$O129</f>
        <v>4.9676449789436859E-3</v>
      </c>
      <c r="AX130" s="32">
        <f t="shared" si="236"/>
        <v>7.1810787479574213E-3</v>
      </c>
      <c r="AY130" s="32">
        <f t="shared" si="236"/>
        <v>4.8748469321928042E-3</v>
      </c>
      <c r="AZ130" s="32">
        <f t="shared" si="236"/>
        <v>3.3092705770799463E-3</v>
      </c>
      <c r="BA130" s="32">
        <f t="shared" si="236"/>
        <v>2.1355881435481981E-2</v>
      </c>
      <c r="BB130" s="32">
        <f t="shared" si="236"/>
        <v>1.4497355725230639E-2</v>
      </c>
      <c r="BC130" s="32">
        <f t="shared" si="236"/>
        <v>9.8414726481241208E-3</v>
      </c>
      <c r="BD130" s="32">
        <f t="shared" si="236"/>
        <v>1.4226538003743589E-2</v>
      </c>
      <c r="BE130" s="32">
        <f t="shared" si="236"/>
        <v>9.6576291080222795E-3</v>
      </c>
      <c r="BF130" s="32">
        <f t="shared" si="236"/>
        <v>6.556043358094293E-3</v>
      </c>
      <c r="BG130" s="32">
        <f t="shared" si="236"/>
        <v>9.4772198554956433E-3</v>
      </c>
      <c r="BH130" s="32">
        <f t="shared" si="236"/>
        <v>6.4335732498993622E-3</v>
      </c>
      <c r="BI130" s="32">
        <f t="shared" si="236"/>
        <v>4.3674057785858941E-3</v>
      </c>
      <c r="BJ130" s="32">
        <f t="shared" si="236"/>
        <v>3.09152329225168E-2</v>
      </c>
      <c r="BK130" s="32">
        <f t="shared" si="236"/>
        <v>2.0986683708659224E-2</v>
      </c>
      <c r="BL130" s="32">
        <f t="shared" si="236"/>
        <v>1.4246727307252854E-2</v>
      </c>
      <c r="BM130" s="32">
        <f t="shared" si="236"/>
        <v>2.05946421549256E-2</v>
      </c>
      <c r="BN130" s="32">
        <f t="shared" si="236"/>
        <v>1.3980591447643451E-2</v>
      </c>
      <c r="BO130" s="32">
        <f t="shared" si="236"/>
        <v>9.4906692602655385E-3</v>
      </c>
      <c r="BP130" s="32">
        <f t="shared" si="236"/>
        <v>1.3719427136533751E-2</v>
      </c>
      <c r="BQ130" s="32">
        <f t="shared" si="236"/>
        <v>9.3133788996531443E-3</v>
      </c>
      <c r="BR130" s="32">
        <f t="shared" si="236"/>
        <v>6.3223504644392354E-3</v>
      </c>
      <c r="BS130" s="32">
        <f t="shared" si="236"/>
        <v>1.0002981159727893E-2</v>
      </c>
      <c r="BT130" s="32">
        <f t="shared" si="236"/>
        <v>6.7904842337444139E-3</v>
      </c>
      <c r="BU130" s="32">
        <f t="shared" si="236"/>
        <v>4.6096933896440312E-3</v>
      </c>
      <c r="BV130" s="32">
        <f t="shared" si="236"/>
        <v>6.6636346549087434E-3</v>
      </c>
      <c r="BW130" s="32">
        <f t="shared" si="236"/>
        <v>4.5235820542944638E-3</v>
      </c>
      <c r="BX130" s="32">
        <f t="shared" si="236"/>
        <v>3.0708158027332828E-3</v>
      </c>
      <c r="BY130" s="32">
        <f t="shared" si="236"/>
        <v>4.4390793209600193E-3</v>
      </c>
      <c r="BZ130" s="32">
        <f t="shared" si="236"/>
        <v>3.0134514561196923E-3</v>
      </c>
      <c r="CA130" s="32">
        <f t="shared" si="236"/>
        <v>2.0456696134066856E-3</v>
      </c>
      <c r="CB130" s="32">
        <f t="shared" si="236"/>
        <v>1.3201422096657412E-2</v>
      </c>
      <c r="CC130" s="32">
        <f t="shared" ref="CC130:CS130" si="237">CC129/$O129</f>
        <v>8.9617332252174137E-3</v>
      </c>
      <c r="CD130" s="32">
        <f t="shared" si="237"/>
        <v>6.0836371878678725E-3</v>
      </c>
      <c r="CE130" s="32">
        <f t="shared" si="237"/>
        <v>8.7943236493866761E-3</v>
      </c>
      <c r="CF130" s="32">
        <f t="shared" si="237"/>
        <v>5.9699918588300462E-3</v>
      </c>
      <c r="CG130" s="32">
        <f t="shared" si="237"/>
        <v>4.0527053830890858E-3</v>
      </c>
      <c r="CH130" s="32">
        <f t="shared" si="237"/>
        <v>5.8584694803254754E-3</v>
      </c>
      <c r="CI130" s="32">
        <f t="shared" si="237"/>
        <v>3.9769988571192235E-3</v>
      </c>
      <c r="CJ130" s="32">
        <f t="shared" si="237"/>
        <v>2.6997699591410872E-3</v>
      </c>
      <c r="CK130" s="32">
        <f t="shared" si="237"/>
        <v>1.9110662337192965E-2</v>
      </c>
      <c r="CL130" s="32">
        <f t="shared" si="237"/>
        <v>1.2973197612285825E-2</v>
      </c>
      <c r="CM130" s="32">
        <f t="shared" si="237"/>
        <v>8.806803935825263E-3</v>
      </c>
      <c r="CN130" s="32">
        <f t="shared" si="237"/>
        <v>1.2730851912535496E-2</v>
      </c>
      <c r="CO130" s="32">
        <f t="shared" si="237"/>
        <v>8.6422885151728919E-3</v>
      </c>
      <c r="CP130" s="32">
        <f t="shared" si="237"/>
        <v>5.8667834087321553E-3</v>
      </c>
      <c r="CQ130" s="32">
        <f t="shared" si="237"/>
        <v>8.4808463233365192E-3</v>
      </c>
      <c r="CR130" s="32">
        <f t="shared" si="237"/>
        <v>5.7571890147389291E-3</v>
      </c>
      <c r="CS130" s="32">
        <f t="shared" si="237"/>
        <v>3.9082450132630958E-3</v>
      </c>
    </row>
    <row r="131" spans="2:97" ht="13.15" thickTop="1" x14ac:dyDescent="0.35">
      <c r="H131" s="34">
        <f t="shared" si="233"/>
        <v>1.47705078125E-2</v>
      </c>
      <c r="I131" s="34">
        <f t="shared" ref="I131:J131" si="238">I126</f>
        <v>-0.38636216286307051</v>
      </c>
      <c r="J131" s="34">
        <f t="shared" si="238"/>
        <v>-6.7617643219812437E-2</v>
      </c>
      <c r="K131" s="34">
        <f t="shared" si="229"/>
        <v>-0.38736090979051158</v>
      </c>
      <c r="L131" s="34">
        <f>$CE$6-$CE$7*SUMPRODUCT($B$6:$CD$6,Q130:CS130)</f>
        <v>-0.45123337664168162</v>
      </c>
    </row>
    <row r="132" spans="2:97" ht="13.5" thickBot="1" x14ac:dyDescent="0.4">
      <c r="B132" s="39" t="s">
        <v>367</v>
      </c>
      <c r="D132" s="39" t="s">
        <v>368</v>
      </c>
      <c r="E132" s="39" t="s">
        <v>369</v>
      </c>
      <c r="F132" s="39" t="s">
        <v>370</v>
      </c>
      <c r="H132" s="39" t="s">
        <v>347</v>
      </c>
      <c r="I132" s="39" t="s">
        <v>371</v>
      </c>
      <c r="J132" s="39" t="s">
        <v>372</v>
      </c>
      <c r="K132" s="39" t="s">
        <v>349</v>
      </c>
      <c r="L132" s="39" t="s">
        <v>373</v>
      </c>
      <c r="M132" s="39" t="s">
        <v>374</v>
      </c>
      <c r="O132" s="45" t="s">
        <v>336</v>
      </c>
    </row>
    <row r="133" spans="2:97" ht="13.9" thickTop="1" thickBot="1" x14ac:dyDescent="0.4">
      <c r="B133" s="32">
        <f>1+B128</f>
        <v>8</v>
      </c>
      <c r="D133" s="32">
        <f>IF(F128,IF(M133&lt;0,D128,H133),E128)</f>
        <v>7.38525390625E-3</v>
      </c>
      <c r="E133" s="32">
        <f>IF(F128,IF(M133&lt;0,H133,E128),H133)</f>
        <v>1.47705078125E-2</v>
      </c>
      <c r="F133" s="32" t="b">
        <f>OR(F128,M133*M128&lt;=0)</f>
        <v>1</v>
      </c>
      <c r="H133" s="32">
        <f>IF(F128,(D128+E128)/2,2*H128)</f>
        <v>7.38525390625E-3</v>
      </c>
      <c r="I133" s="32">
        <f>I128</f>
        <v>-0.47265625</v>
      </c>
      <c r="J133" s="32">
        <f>J128</f>
        <v>-0.56506997124738223</v>
      </c>
      <c r="K133" s="32">
        <f>I133+J133*H133</f>
        <v>-0.4768294352124593</v>
      </c>
      <c r="L133" s="32">
        <f>$CE$3-$CE$7*SUMPRODUCT($B$3:$CD$3,Q135:CS135)</f>
        <v>-2.0043287298582015</v>
      </c>
      <c r="M133" s="32">
        <f>SUMPRODUCT(L133:L136,J133:J136)</f>
        <v>2.8351198333546654</v>
      </c>
      <c r="O133" s="46">
        <f>SUM(Q133:CS133)</f>
        <v>-1.2769722516575701</v>
      </c>
      <c r="P133" s="39" t="s">
        <v>363</v>
      </c>
      <c r="Q133" s="32">
        <f t="shared" ref="Q133:AV133" si="239">SUMPRODUCT(B$3:B$6,$K133:$K136)</f>
        <v>0.93773974698571827</v>
      </c>
      <c r="R133" s="32">
        <f t="shared" si="239"/>
        <v>0.55087821065892717</v>
      </c>
      <c r="S133" s="32">
        <f t="shared" si="239"/>
        <v>0.16401667433213613</v>
      </c>
      <c r="T133" s="32">
        <f t="shared" si="239"/>
        <v>0.53262409147988088</v>
      </c>
      <c r="U133" s="32">
        <f t="shared" si="239"/>
        <v>0.14576255515308983</v>
      </c>
      <c r="V133" s="32">
        <f t="shared" si="239"/>
        <v>-0.24109898117370121</v>
      </c>
      <c r="W133" s="32">
        <f t="shared" si="239"/>
        <v>0.1275084359740436</v>
      </c>
      <c r="X133" s="32">
        <f t="shared" si="239"/>
        <v>-0.25935310035274745</v>
      </c>
      <c r="Y133" s="32">
        <f t="shared" si="239"/>
        <v>-0.64621463667953849</v>
      </c>
      <c r="Z133" s="32">
        <f t="shared" si="239"/>
        <v>1.2215113584651778</v>
      </c>
      <c r="AA133" s="32">
        <f t="shared" si="239"/>
        <v>0.83464982213838668</v>
      </c>
      <c r="AB133" s="32">
        <f t="shared" si="239"/>
        <v>0.44778828581159563</v>
      </c>
      <c r="AC133" s="32">
        <f t="shared" si="239"/>
        <v>0.8163957029593405</v>
      </c>
      <c r="AD133" s="32">
        <f t="shared" si="239"/>
        <v>0.4295341666325494</v>
      </c>
      <c r="AE133" s="32">
        <f t="shared" si="239"/>
        <v>4.2672630305758352E-2</v>
      </c>
      <c r="AF133" s="32">
        <f t="shared" si="239"/>
        <v>0.41128004745350316</v>
      </c>
      <c r="AG133" s="32">
        <f t="shared" si="239"/>
        <v>2.4418511126712117E-2</v>
      </c>
      <c r="AH133" s="32">
        <f t="shared" si="239"/>
        <v>-0.36244302520007893</v>
      </c>
      <c r="AI133" s="32">
        <f t="shared" si="239"/>
        <v>1.5998735071044572</v>
      </c>
      <c r="AJ133" s="32">
        <f t="shared" si="239"/>
        <v>1.2130119707776661</v>
      </c>
      <c r="AK133" s="32">
        <f t="shared" si="239"/>
        <v>0.82615043445087499</v>
      </c>
      <c r="AL133" s="32">
        <f t="shared" si="239"/>
        <v>1.1947578515986199</v>
      </c>
      <c r="AM133" s="32">
        <f t="shared" si="239"/>
        <v>0.80789631527182881</v>
      </c>
      <c r="AN133" s="32">
        <f t="shared" si="239"/>
        <v>0.42103477894503777</v>
      </c>
      <c r="AO133" s="32">
        <f t="shared" si="239"/>
        <v>0.78964219609278263</v>
      </c>
      <c r="AP133" s="32">
        <f t="shared" si="239"/>
        <v>0.40278065976599153</v>
      </c>
      <c r="AQ133" s="32">
        <f t="shared" si="239"/>
        <v>1.5919123439200489E-2</v>
      </c>
      <c r="AR133" s="32">
        <f t="shared" si="239"/>
        <v>0.46091031177325886</v>
      </c>
      <c r="AS133" s="32">
        <f t="shared" si="239"/>
        <v>7.4048775446467818E-2</v>
      </c>
      <c r="AT133" s="32">
        <f t="shared" si="239"/>
        <v>-0.31281276088032323</v>
      </c>
      <c r="AU133" s="32">
        <f t="shared" si="239"/>
        <v>5.5794656267421583E-2</v>
      </c>
      <c r="AV133" s="32">
        <f t="shared" si="239"/>
        <v>-0.33106688005936946</v>
      </c>
      <c r="AW133" s="32">
        <f t="shared" ref="AW133:CB133" si="240">SUMPRODUCT(AH$3:AH$6,$K133:$K136)</f>
        <v>-0.71792841638616056</v>
      </c>
      <c r="AX133" s="32">
        <f t="shared" si="240"/>
        <v>-0.3493209992384157</v>
      </c>
      <c r="AY133" s="32">
        <f t="shared" si="240"/>
        <v>-0.73618253556520674</v>
      </c>
      <c r="AZ133" s="32">
        <f t="shared" si="240"/>
        <v>-1.1230440718919978</v>
      </c>
      <c r="BA133" s="32">
        <f t="shared" si="240"/>
        <v>0.74468192325271843</v>
      </c>
      <c r="BB133" s="32">
        <f t="shared" si="240"/>
        <v>0.35782038692592738</v>
      </c>
      <c r="BC133" s="32">
        <f t="shared" si="240"/>
        <v>-2.9041149400863664E-2</v>
      </c>
      <c r="BD133" s="32">
        <f t="shared" si="240"/>
        <v>0.33956626774688115</v>
      </c>
      <c r="BE133" s="32">
        <f t="shared" si="240"/>
        <v>-4.729526857990992E-2</v>
      </c>
      <c r="BF133" s="32">
        <f t="shared" si="240"/>
        <v>-0.43415680490670094</v>
      </c>
      <c r="BG133" s="32">
        <f t="shared" si="240"/>
        <v>-6.5549387758956135E-2</v>
      </c>
      <c r="BH133" s="32">
        <f t="shared" si="240"/>
        <v>-0.45241092408574718</v>
      </c>
      <c r="BI133" s="32">
        <f t="shared" si="240"/>
        <v>-0.83927246041253822</v>
      </c>
      <c r="BJ133" s="32">
        <f t="shared" si="240"/>
        <v>1.1230440718919978</v>
      </c>
      <c r="BK133" s="32">
        <f t="shared" si="240"/>
        <v>0.73618253556520674</v>
      </c>
      <c r="BL133" s="32">
        <f t="shared" si="240"/>
        <v>0.3493209992384157</v>
      </c>
      <c r="BM133" s="32">
        <f t="shared" si="240"/>
        <v>0.71792841638616056</v>
      </c>
      <c r="BN133" s="32">
        <f t="shared" si="240"/>
        <v>0.33106688005936946</v>
      </c>
      <c r="BO133" s="32">
        <f t="shared" si="240"/>
        <v>-5.5794656267421583E-2</v>
      </c>
      <c r="BP133" s="32">
        <f t="shared" si="240"/>
        <v>0.31281276088032323</v>
      </c>
      <c r="BQ133" s="32">
        <f t="shared" si="240"/>
        <v>-7.4048775446467818E-2</v>
      </c>
      <c r="BR133" s="32">
        <f t="shared" si="240"/>
        <v>-0.46091031177325886</v>
      </c>
      <c r="BS133" s="32">
        <f t="shared" si="240"/>
        <v>-1.5919123439200489E-2</v>
      </c>
      <c r="BT133" s="32">
        <f t="shared" si="240"/>
        <v>-0.40278065976599153</v>
      </c>
      <c r="BU133" s="32">
        <f t="shared" si="240"/>
        <v>-0.78964219609278263</v>
      </c>
      <c r="BV133" s="32">
        <f t="shared" si="240"/>
        <v>-0.42103477894503777</v>
      </c>
      <c r="BW133" s="32">
        <f t="shared" si="240"/>
        <v>-0.80789631527182881</v>
      </c>
      <c r="BX133" s="32">
        <f t="shared" si="240"/>
        <v>-1.1947578515986199</v>
      </c>
      <c r="BY133" s="32">
        <f t="shared" si="240"/>
        <v>-0.82615043445087499</v>
      </c>
      <c r="BZ133" s="32">
        <f t="shared" si="240"/>
        <v>-1.2130119707776661</v>
      </c>
      <c r="CA133" s="32">
        <f t="shared" si="240"/>
        <v>-1.5998735071044572</v>
      </c>
      <c r="CB133" s="32">
        <f t="shared" si="240"/>
        <v>0.26785248804025913</v>
      </c>
      <c r="CC133" s="32">
        <f t="shared" ref="CC133:CS133" si="241">SUMPRODUCT(BN$3:BN$6,$K133:$K136)</f>
        <v>-0.11900904828653192</v>
      </c>
      <c r="CD133" s="32">
        <f t="shared" si="241"/>
        <v>-0.5058705846133229</v>
      </c>
      <c r="CE133" s="32">
        <f t="shared" si="241"/>
        <v>-0.13726316746557815</v>
      </c>
      <c r="CF133" s="32">
        <f t="shared" si="241"/>
        <v>-0.5241247037923692</v>
      </c>
      <c r="CG133" s="32">
        <f t="shared" si="241"/>
        <v>-0.91098624011916018</v>
      </c>
      <c r="CH133" s="32">
        <f t="shared" si="241"/>
        <v>-0.54237882297141549</v>
      </c>
      <c r="CI133" s="32">
        <f t="shared" si="241"/>
        <v>-0.92924035929820648</v>
      </c>
      <c r="CJ133" s="32">
        <f t="shared" si="241"/>
        <v>-1.3161018956249975</v>
      </c>
      <c r="CK133" s="32">
        <f t="shared" si="241"/>
        <v>0.64621463667953849</v>
      </c>
      <c r="CL133" s="32">
        <f t="shared" si="241"/>
        <v>0.25935310035274745</v>
      </c>
      <c r="CM133" s="32">
        <f t="shared" si="241"/>
        <v>-0.1275084359740436</v>
      </c>
      <c r="CN133" s="32">
        <f t="shared" si="241"/>
        <v>0.24109898117370121</v>
      </c>
      <c r="CO133" s="32">
        <f t="shared" si="241"/>
        <v>-0.14576255515308983</v>
      </c>
      <c r="CP133" s="32">
        <f t="shared" si="241"/>
        <v>-0.53262409147988088</v>
      </c>
      <c r="CQ133" s="32">
        <f t="shared" si="241"/>
        <v>-0.16401667433213613</v>
      </c>
      <c r="CR133" s="32">
        <f t="shared" si="241"/>
        <v>-0.55087821065892717</v>
      </c>
      <c r="CS133" s="32">
        <f t="shared" si="241"/>
        <v>-0.93773974698571827</v>
      </c>
    </row>
    <row r="134" spans="2:97" ht="13.9" thickTop="1" thickBot="1" x14ac:dyDescent="0.4">
      <c r="H134" s="33">
        <f>H133</f>
        <v>7.38525390625E-3</v>
      </c>
      <c r="I134" s="33">
        <f t="shared" ref="I134:J134" si="242">I129</f>
        <v>0.33845213396561946</v>
      </c>
      <c r="J134" s="33">
        <f t="shared" si="242"/>
        <v>-1</v>
      </c>
      <c r="K134" s="33">
        <f t="shared" ref="K134:K136" si="243">I134+J134*H134</f>
        <v>0.33106688005936946</v>
      </c>
      <c r="L134" s="33">
        <f>$CE$4-$CE$7*SUMPRODUCT($B$4:$CD$4,Q135:CS135)</f>
        <v>-1.5206966972846772</v>
      </c>
      <c r="M134" s="39" t="s">
        <v>375</v>
      </c>
      <c r="O134" s="47">
        <f t="shared" ref="O134:O135" si="244">SUM(Q134:CS134)</f>
        <v>98.82449783283144</v>
      </c>
      <c r="P134" s="39" t="s">
        <v>365</v>
      </c>
      <c r="Q134" s="33">
        <f>EXP(Q133)</f>
        <v>2.5542017468325202</v>
      </c>
      <c r="R134" s="33">
        <f>EXP(R133)</f>
        <v>1.7347758477271373</v>
      </c>
      <c r="S134" s="33">
        <f t="shared" ref="S134:CD134" si="245">EXP(S133)</f>
        <v>1.1782339611933319</v>
      </c>
      <c r="T134" s="33">
        <f t="shared" si="245"/>
        <v>1.7033963168359127</v>
      </c>
      <c r="U134" s="33">
        <f t="shared" si="245"/>
        <v>1.1569214503978902</v>
      </c>
      <c r="V134" s="33">
        <f t="shared" si="245"/>
        <v>0.78576384671124766</v>
      </c>
      <c r="W134" s="33">
        <f t="shared" si="245"/>
        <v>1.1359944514204459</v>
      </c>
      <c r="X134" s="33">
        <f t="shared" si="245"/>
        <v>0.7715505401717383</v>
      </c>
      <c r="Y134" s="33">
        <f t="shared" si="245"/>
        <v>0.52402565461032935</v>
      </c>
      <c r="Z134" s="33">
        <f t="shared" si="245"/>
        <v>3.39231085893991</v>
      </c>
      <c r="AA134" s="33">
        <f t="shared" si="245"/>
        <v>2.3040070947290485</v>
      </c>
      <c r="AB134" s="33">
        <f t="shared" si="245"/>
        <v>1.5648473601917103</v>
      </c>
      <c r="AC134" s="33">
        <f t="shared" si="245"/>
        <v>2.2623310119674778</v>
      </c>
      <c r="AD134" s="33">
        <f t="shared" si="245"/>
        <v>1.5365415844665513</v>
      </c>
      <c r="AE134" s="33">
        <f t="shared" si="245"/>
        <v>1.0435961971549548</v>
      </c>
      <c r="AF134" s="33">
        <f t="shared" si="245"/>
        <v>1.5087478183851348</v>
      </c>
      <c r="AG134" s="33">
        <f t="shared" si="245"/>
        <v>1.0247190845011827</v>
      </c>
      <c r="AH134" s="33">
        <f t="shared" si="245"/>
        <v>0.69597396552648938</v>
      </c>
      <c r="AI134" s="33">
        <f t="shared" si="245"/>
        <v>4.952405940605745</v>
      </c>
      <c r="AJ134" s="33">
        <f t="shared" si="245"/>
        <v>3.36360047696208</v>
      </c>
      <c r="AK134" s="33">
        <f t="shared" si="245"/>
        <v>2.2845074301877002</v>
      </c>
      <c r="AL134" s="33">
        <f t="shared" si="245"/>
        <v>3.3027579161143166</v>
      </c>
      <c r="AM134" s="33">
        <f t="shared" si="245"/>
        <v>2.2431840675349815</v>
      </c>
      <c r="AN134" s="33">
        <f t="shared" si="245"/>
        <v>1.5235372645061336</v>
      </c>
      <c r="AO134" s="33">
        <f t="shared" si="245"/>
        <v>2.2026081834320639</v>
      </c>
      <c r="AP134" s="33">
        <f t="shared" si="245"/>
        <v>1.4959787273509508</v>
      </c>
      <c r="AQ134" s="33">
        <f t="shared" si="245"/>
        <v>1.0160465077358578</v>
      </c>
      <c r="AR134" s="33">
        <f t="shared" si="245"/>
        <v>1.5855166427272711</v>
      </c>
      <c r="AS134" s="33">
        <f t="shared" si="245"/>
        <v>1.0768593285098238</v>
      </c>
      <c r="AT134" s="33">
        <f t="shared" si="245"/>
        <v>0.73138684397783327</v>
      </c>
      <c r="AU134" s="33">
        <f t="shared" si="245"/>
        <v>1.057380534976498</v>
      </c>
      <c r="AV134" s="33">
        <f t="shared" si="245"/>
        <v>0.71815713704243478</v>
      </c>
      <c r="AW134" s="33">
        <f t="shared" si="245"/>
        <v>0.48776164911759962</v>
      </c>
      <c r="AX134" s="33">
        <f t="shared" si="245"/>
        <v>0.70516673595050017</v>
      </c>
      <c r="AY134" s="33">
        <f t="shared" si="245"/>
        <v>0.47893876185173556</v>
      </c>
      <c r="AZ134" s="33">
        <f t="shared" si="245"/>
        <v>0.32528808565379519</v>
      </c>
      <c r="BA134" s="33">
        <f t="shared" si="245"/>
        <v>2.1057715314867593</v>
      </c>
      <c r="BB134" s="33">
        <f t="shared" si="245"/>
        <v>1.43020871322509</v>
      </c>
      <c r="BC134" s="33">
        <f t="shared" si="245"/>
        <v>0.97137649208352839</v>
      </c>
      <c r="BD134" s="33">
        <f t="shared" si="245"/>
        <v>1.4043383516124672</v>
      </c>
      <c r="BE134" s="33">
        <f t="shared" si="245"/>
        <v>0.95380572714563716</v>
      </c>
      <c r="BF134" s="33">
        <f t="shared" si="245"/>
        <v>0.64781066762952411</v>
      </c>
      <c r="BG134" s="33">
        <f t="shared" si="245"/>
        <v>0.93655279137390224</v>
      </c>
      <c r="BH134" s="33">
        <f t="shared" si="245"/>
        <v>0.63609273018926138</v>
      </c>
      <c r="BI134" s="33">
        <f t="shared" si="245"/>
        <v>0.43202472420809152</v>
      </c>
      <c r="BJ134" s="33">
        <f t="shared" si="245"/>
        <v>3.074198054288106</v>
      </c>
      <c r="BK134" s="33">
        <f t="shared" si="245"/>
        <v>2.0879496078656685</v>
      </c>
      <c r="BL134" s="33">
        <f t="shared" si="245"/>
        <v>1.4181043276978906</v>
      </c>
      <c r="BM134" s="33">
        <f t="shared" si="245"/>
        <v>2.0501816856841475</v>
      </c>
      <c r="BN134" s="33">
        <f t="shared" si="245"/>
        <v>1.3924529165278094</v>
      </c>
      <c r="BO134" s="33">
        <f t="shared" si="245"/>
        <v>0.94573331636204805</v>
      </c>
      <c r="BP134" s="33">
        <f t="shared" si="245"/>
        <v>1.3672655014701192</v>
      </c>
      <c r="BQ134" s="33">
        <f t="shared" si="245"/>
        <v>0.92862639856945561</v>
      </c>
      <c r="BR134" s="33">
        <f t="shared" si="245"/>
        <v>0.63070924205493351</v>
      </c>
      <c r="BS134" s="33">
        <f t="shared" si="245"/>
        <v>0.98420691610700406</v>
      </c>
      <c r="BT134" s="33">
        <f t="shared" si="245"/>
        <v>0.66845870313328581</v>
      </c>
      <c r="BU134" s="33">
        <f t="shared" si="245"/>
        <v>0.45400721177827374</v>
      </c>
      <c r="BV134" s="33">
        <f t="shared" si="245"/>
        <v>0.65636727325088284</v>
      </c>
      <c r="BW134" s="33">
        <f t="shared" si="245"/>
        <v>0.44579489239101666</v>
      </c>
      <c r="BX134" s="33">
        <f t="shared" si="245"/>
        <v>0.30277726233610747</v>
      </c>
      <c r="BY134" s="33">
        <f t="shared" si="245"/>
        <v>0.43773112172274165</v>
      </c>
      <c r="BZ134" s="33">
        <f t="shared" si="245"/>
        <v>0.29730046919935482</v>
      </c>
      <c r="CA134" s="33">
        <f t="shared" si="245"/>
        <v>0.2019220580851025</v>
      </c>
      <c r="CB134" s="33">
        <f t="shared" si="245"/>
        <v>1.3071543048993435</v>
      </c>
      <c r="CC134" s="33">
        <f t="shared" si="245"/>
        <v>0.88779976765892643</v>
      </c>
      <c r="CD134" s="33">
        <f t="shared" si="245"/>
        <v>0.6029804013964043</v>
      </c>
      <c r="CE134" s="33">
        <f t="shared" ref="CE134:CS134" si="246">EXP(CE133)</f>
        <v>0.87174078213006112</v>
      </c>
      <c r="CF134" s="33">
        <f t="shared" si="246"/>
        <v>0.59207337720811404</v>
      </c>
      <c r="CG134" s="33">
        <f t="shared" si="246"/>
        <v>0.40212743419215258</v>
      </c>
      <c r="CH134" s="33">
        <f t="shared" si="246"/>
        <v>0.58136364496557946</v>
      </c>
      <c r="CI134" s="33">
        <f t="shared" si="246"/>
        <v>0.39485354329727179</v>
      </c>
      <c r="CJ134" s="33">
        <f t="shared" si="246"/>
        <v>0.26817865548445385</v>
      </c>
      <c r="CK134" s="33">
        <f t="shared" si="246"/>
        <v>1.9083035175894389</v>
      </c>
      <c r="CL134" s="33">
        <f t="shared" si="246"/>
        <v>1.2960913743607922</v>
      </c>
      <c r="CM134" s="33">
        <f t="shared" si="246"/>
        <v>0.88028598973313765</v>
      </c>
      <c r="CN134" s="33">
        <f t="shared" si="246"/>
        <v>1.2726469971676868</v>
      </c>
      <c r="CO134" s="33">
        <f t="shared" si="246"/>
        <v>0.86436291734073945</v>
      </c>
      <c r="CP134" s="33">
        <f t="shared" si="246"/>
        <v>0.58706244114553263</v>
      </c>
      <c r="CQ134" s="33">
        <f t="shared" si="246"/>
        <v>0.84872786979182469</v>
      </c>
      <c r="CR134" s="33">
        <f t="shared" si="246"/>
        <v>0.57644334932964203</v>
      </c>
      <c r="CS134" s="33">
        <f t="shared" si="246"/>
        <v>0.39151175166178853</v>
      </c>
    </row>
    <row r="135" spans="2:97" ht="13.9" thickTop="1" thickBot="1" x14ac:dyDescent="0.4">
      <c r="H135" s="32">
        <f t="shared" ref="H135:H136" si="247">H134</f>
        <v>7.38525390625E-3</v>
      </c>
      <c r="I135" s="32">
        <f t="shared" ref="I135:J135" si="248">I130</f>
        <v>-0.40401322614107882</v>
      </c>
      <c r="J135" s="32">
        <f t="shared" si="248"/>
        <v>-0.14927440258018629</v>
      </c>
      <c r="K135" s="32">
        <f t="shared" si="243"/>
        <v>-0.40511565550583728</v>
      </c>
      <c r="L135" s="32">
        <f>$CE$5-$CE$7*SUMPRODUCT($B$5:$CD$5,Q135:CS135)</f>
        <v>-0.90447464713801651</v>
      </c>
      <c r="M135" s="32">
        <f>SUMPRODUCT($B$7:$CD$7, LN(Q135:CS135))</f>
        <v>-3263.392155487194</v>
      </c>
      <c r="O135" s="48">
        <f t="shared" si="244"/>
        <v>0.99999999999999967</v>
      </c>
      <c r="P135" s="39" t="s">
        <v>366</v>
      </c>
      <c r="Q135" s="32">
        <f t="shared" ref="Q135:AV135" si="249">Q134/$O134</f>
        <v>2.584583582861338E-2</v>
      </c>
      <c r="R135" s="32">
        <f t="shared" si="249"/>
        <v>1.7554107390068727E-2</v>
      </c>
      <c r="S135" s="32">
        <f t="shared" si="249"/>
        <v>1.1922488725279406E-2</v>
      </c>
      <c r="T135" s="32">
        <f t="shared" si="249"/>
        <v>1.7236579534330918E-2</v>
      </c>
      <c r="U135" s="32">
        <f t="shared" si="249"/>
        <v>1.1706828527020739E-2</v>
      </c>
      <c r="V135" s="32">
        <f t="shared" si="249"/>
        <v>7.9511038653636498E-3</v>
      </c>
      <c r="W135" s="32">
        <f t="shared" si="249"/>
        <v>1.1495069302978498E-2</v>
      </c>
      <c r="X135" s="32">
        <f t="shared" si="249"/>
        <v>7.8072801490665818E-3</v>
      </c>
      <c r="Y135" s="32">
        <f t="shared" si="249"/>
        <v>5.3025885898935242E-3</v>
      </c>
      <c r="Z135" s="32">
        <f t="shared" si="249"/>
        <v>3.4326618736563091E-2</v>
      </c>
      <c r="AA135" s="32">
        <f t="shared" si="249"/>
        <v>2.3314129039405166E-2</v>
      </c>
      <c r="AB135" s="32">
        <f t="shared" si="249"/>
        <v>1.5834609783079892E-2</v>
      </c>
      <c r="AC135" s="32">
        <f t="shared" si="249"/>
        <v>2.2892410905991843E-2</v>
      </c>
      <c r="AD135" s="32">
        <f t="shared" si="249"/>
        <v>1.5548185097441315E-2</v>
      </c>
      <c r="AE135" s="32">
        <f t="shared" si="249"/>
        <v>1.056009613041769E-2</v>
      </c>
      <c r="AF135" s="32">
        <f t="shared" si="249"/>
        <v>1.5266941410997983E-2</v>
      </c>
      <c r="AG135" s="32">
        <f t="shared" si="249"/>
        <v>1.0369079600430318E-2</v>
      </c>
      <c r="AH135" s="32">
        <f t="shared" si="249"/>
        <v>7.0425246855671158E-3</v>
      </c>
      <c r="AI135" s="32">
        <f t="shared" si="249"/>
        <v>5.0113140458179578E-2</v>
      </c>
      <c r="AJ135" s="32">
        <f t="shared" si="249"/>
        <v>3.4036099861107776E-2</v>
      </c>
      <c r="AK135" s="32">
        <f t="shared" si="249"/>
        <v>2.3116812938954717E-2</v>
      </c>
      <c r="AL135" s="32">
        <f t="shared" si="249"/>
        <v>3.3420437123810764E-2</v>
      </c>
      <c r="AM135" s="32">
        <f t="shared" si="249"/>
        <v>2.2698663962143116E-2</v>
      </c>
      <c r="AN135" s="32">
        <f t="shared" si="249"/>
        <v>1.5416595054025001E-2</v>
      </c>
      <c r="AO135" s="32">
        <f t="shared" si="249"/>
        <v>2.2288078682250731E-2</v>
      </c>
      <c r="AP135" s="32">
        <f t="shared" si="249"/>
        <v>1.513773163696216E-2</v>
      </c>
      <c r="AQ135" s="32">
        <f t="shared" si="249"/>
        <v>1.0281322243140276E-2</v>
      </c>
      <c r="AR135" s="32">
        <f t="shared" si="249"/>
        <v>1.6043761187729825E-2</v>
      </c>
      <c r="AS135" s="32">
        <f t="shared" si="249"/>
        <v>1.0896684042163379E-2</v>
      </c>
      <c r="AT135" s="32">
        <f t="shared" si="249"/>
        <v>7.4008657773806785E-3</v>
      </c>
      <c r="AU135" s="32">
        <f t="shared" si="249"/>
        <v>1.0699579134367383E-2</v>
      </c>
      <c r="AV135" s="32">
        <f t="shared" si="249"/>
        <v>7.266995054781334E-3</v>
      </c>
      <c r="AW135" s="32">
        <f t="shared" ref="AW135:CB135" si="250">AW134/$O134</f>
        <v>4.9356349874166081E-3</v>
      </c>
      <c r="AX135" s="32">
        <f t="shared" si="250"/>
        <v>7.1355458556778004E-3</v>
      </c>
      <c r="AY135" s="32">
        <f t="shared" si="250"/>
        <v>4.8463566459188492E-3</v>
      </c>
      <c r="AZ135" s="32">
        <f t="shared" si="250"/>
        <v>3.2915733728699817E-3</v>
      </c>
      <c r="BA135" s="32">
        <f t="shared" si="250"/>
        <v>2.1308193592329903E-2</v>
      </c>
      <c r="BB135" s="32">
        <f t="shared" si="250"/>
        <v>1.4472208253912792E-2</v>
      </c>
      <c r="BC135" s="32">
        <f t="shared" si="250"/>
        <v>9.829308657117385E-3</v>
      </c>
      <c r="BD135" s="32">
        <f t="shared" si="250"/>
        <v>1.4210427398153886E-2</v>
      </c>
      <c r="BE135" s="32">
        <f t="shared" si="250"/>
        <v>9.6515109923357902E-3</v>
      </c>
      <c r="BF135" s="32">
        <f t="shared" si="250"/>
        <v>6.5551627565600306E-3</v>
      </c>
      <c r="BG135" s="32">
        <f t="shared" si="250"/>
        <v>9.4769294245051153E-3</v>
      </c>
      <c r="BH135" s="32">
        <f t="shared" si="250"/>
        <v>6.4365895515629814E-3</v>
      </c>
      <c r="BI135" s="32">
        <f t="shared" si="250"/>
        <v>4.3716359170262783E-3</v>
      </c>
      <c r="BJ135" s="32">
        <f t="shared" si="250"/>
        <v>3.1107651662326961E-2</v>
      </c>
      <c r="BK135" s="32">
        <f t="shared" si="250"/>
        <v>2.1127854465778126E-2</v>
      </c>
      <c r="BL135" s="32">
        <f t="shared" si="250"/>
        <v>1.4349724600642174E-2</v>
      </c>
      <c r="BM135" s="32">
        <f t="shared" si="250"/>
        <v>2.0745682807841569E-2</v>
      </c>
      <c r="BN135" s="32">
        <f t="shared" si="250"/>
        <v>1.4090159293126295E-2</v>
      </c>
      <c r="BO135" s="32">
        <f t="shared" si="250"/>
        <v>9.5698266836814309E-3</v>
      </c>
      <c r="BP135" s="32">
        <f t="shared" si="250"/>
        <v>1.383528913835661E-2</v>
      </c>
      <c r="BQ135" s="32">
        <f t="shared" si="250"/>
        <v>9.3967226642557005E-3</v>
      </c>
      <c r="BR135" s="32">
        <f t="shared" si="250"/>
        <v>6.3821143126051834E-3</v>
      </c>
      <c r="BS135" s="32">
        <f t="shared" si="250"/>
        <v>9.9591390565106543E-3</v>
      </c>
      <c r="BT135" s="32">
        <f t="shared" si="250"/>
        <v>6.7640991635902923E-3</v>
      </c>
      <c r="BU135" s="32">
        <f t="shared" si="250"/>
        <v>4.5940755757368857E-3</v>
      </c>
      <c r="BV135" s="32">
        <f t="shared" si="250"/>
        <v>6.6417466078216155E-3</v>
      </c>
      <c r="BW135" s="32">
        <f t="shared" si="250"/>
        <v>4.5109755391331205E-3</v>
      </c>
      <c r="BX135" s="32">
        <f t="shared" si="250"/>
        <v>3.0637875119616234E-3</v>
      </c>
      <c r="BY135" s="32">
        <f t="shared" si="250"/>
        <v>4.4293786593602984E-3</v>
      </c>
      <c r="BZ135" s="32">
        <f t="shared" si="250"/>
        <v>3.0083681244933761E-3</v>
      </c>
      <c r="CA135" s="32">
        <f t="shared" si="250"/>
        <v>2.0432388983819354E-3</v>
      </c>
      <c r="CB135" s="32">
        <f t="shared" si="250"/>
        <v>1.3227027038482771E-2</v>
      </c>
      <c r="CC135" s="32">
        <f t="shared" ref="CC135:CS135" si="251">CC134/$O134</f>
        <v>8.9836000903409791E-3</v>
      </c>
      <c r="CD135" s="32">
        <f t="shared" si="251"/>
        <v>6.1015276031696902E-3</v>
      </c>
      <c r="CE135" s="32">
        <f t="shared" si="251"/>
        <v>8.821100043479824E-3</v>
      </c>
      <c r="CF135" s="32">
        <f t="shared" si="251"/>
        <v>5.9911599875736039E-3</v>
      </c>
      <c r="CG135" s="32">
        <f t="shared" si="251"/>
        <v>4.0691067803084544E-3</v>
      </c>
      <c r="CH135" s="32">
        <f t="shared" si="251"/>
        <v>5.8827887590078808E-3</v>
      </c>
      <c r="CI135" s="32">
        <f t="shared" si="251"/>
        <v>3.99550265325096E-3</v>
      </c>
      <c r="CJ135" s="32">
        <f t="shared" si="251"/>
        <v>2.7136859924964843E-3</v>
      </c>
      <c r="CK135" s="32">
        <f t="shared" si="251"/>
        <v>1.9310024937515675E-2</v>
      </c>
      <c r="CL135" s="32">
        <f t="shared" si="251"/>
        <v>1.3115081814564052E-2</v>
      </c>
      <c r="CM135" s="32">
        <f t="shared" si="251"/>
        <v>8.907568558781883E-3</v>
      </c>
      <c r="CN135" s="32">
        <f t="shared" si="251"/>
        <v>1.2877849370107181E-2</v>
      </c>
      <c r="CO135" s="32">
        <f t="shared" si="251"/>
        <v>8.7464438099434608E-3</v>
      </c>
      <c r="CP135" s="32">
        <f t="shared" si="251"/>
        <v>5.9404545838278875E-3</v>
      </c>
      <c r="CQ135" s="32">
        <f t="shared" si="251"/>
        <v>8.588233569650992E-3</v>
      </c>
      <c r="CR135" s="32">
        <f t="shared" si="251"/>
        <v>5.8330005410676244E-3</v>
      </c>
      <c r="CS135" s="32">
        <f t="shared" si="251"/>
        <v>3.9616872359327145E-3</v>
      </c>
    </row>
    <row r="136" spans="2:97" ht="13.15" thickTop="1" x14ac:dyDescent="0.35">
      <c r="H136" s="34">
        <f t="shared" si="247"/>
        <v>7.38525390625E-3</v>
      </c>
      <c r="I136" s="34">
        <f t="shared" ref="I136:J136" si="252">I131</f>
        <v>-0.38636216286307051</v>
      </c>
      <c r="J136" s="34">
        <f t="shared" si="252"/>
        <v>-6.7617643219812437E-2</v>
      </c>
      <c r="K136" s="34">
        <f t="shared" si="243"/>
        <v>-0.38686153632679104</v>
      </c>
      <c r="L136" s="34">
        <f>$CE$6-$CE$7*SUMPRODUCT($B$6:$CD$6,Q135:CS135)</f>
        <v>-0.69245604384715875</v>
      </c>
    </row>
    <row r="137" spans="2:97" ht="13.5" thickBot="1" x14ac:dyDescent="0.4">
      <c r="B137" s="39" t="s">
        <v>367</v>
      </c>
      <c r="D137" s="39" t="s">
        <v>368</v>
      </c>
      <c r="E137" s="39" t="s">
        <v>369</v>
      </c>
      <c r="F137" s="39" t="s">
        <v>370</v>
      </c>
      <c r="H137" s="39" t="s">
        <v>347</v>
      </c>
      <c r="I137" s="39" t="s">
        <v>371</v>
      </c>
      <c r="J137" s="39" t="s">
        <v>372</v>
      </c>
      <c r="K137" s="39" t="s">
        <v>349</v>
      </c>
      <c r="L137" s="39" t="s">
        <v>373</v>
      </c>
      <c r="M137" s="39" t="s">
        <v>374</v>
      </c>
      <c r="O137" s="45" t="s">
        <v>336</v>
      </c>
    </row>
    <row r="138" spans="2:97" ht="13.9" thickTop="1" thickBot="1" x14ac:dyDescent="0.4">
      <c r="B138" s="32">
        <f>1+B133</f>
        <v>9</v>
      </c>
      <c r="D138" s="32">
        <f>IF(F133,IF(M138&lt;0,D133,H138),E133)</f>
        <v>1.1077880859375E-2</v>
      </c>
      <c r="E138" s="32">
        <f>IF(F133,IF(M138&lt;0,H138,E133),H138)</f>
        <v>1.47705078125E-2</v>
      </c>
      <c r="F138" s="32" t="b">
        <f>OR(F133,M138*M133&lt;=0)</f>
        <v>1</v>
      </c>
      <c r="H138" s="32">
        <f>IF(F133,(D133+E133)/2,2*H133)</f>
        <v>1.1077880859375E-2</v>
      </c>
      <c r="I138" s="32">
        <f>I133</f>
        <v>-0.47265625</v>
      </c>
      <c r="J138" s="32">
        <f>J133</f>
        <v>-0.56506997124738223</v>
      </c>
      <c r="K138" s="32">
        <f>I138+J138*H138</f>
        <v>-0.47891602781868897</v>
      </c>
      <c r="L138" s="32">
        <f>$CE$3-$CE$7*SUMPRODUCT($B$3:$CD$3,Q140:CS140)</f>
        <v>-1.0336636527534324</v>
      </c>
      <c r="M138" s="32">
        <f>SUMPRODUCT(L138:L141,J138:J141)</f>
        <v>0.3250093212276724</v>
      </c>
      <c r="O138" s="46">
        <f>SUM(Q138:CS138)</f>
        <v>-1.2627292619812276</v>
      </c>
      <c r="P138" s="39" t="s">
        <v>363</v>
      </c>
      <c r="Q138" s="32">
        <f t="shared" ref="Q138:AV138" si="253">SUMPRODUCT(B$3:B$6,$K138:$K141)</f>
        <v>0.94431986795931233</v>
      </c>
      <c r="R138" s="32">
        <f t="shared" si="253"/>
        <v>0.55720864490066102</v>
      </c>
      <c r="S138" s="32">
        <f t="shared" si="253"/>
        <v>0.17009742184200971</v>
      </c>
      <c r="T138" s="32">
        <f t="shared" si="253"/>
        <v>0.53865299777109588</v>
      </c>
      <c r="U138" s="32">
        <f t="shared" si="253"/>
        <v>0.15154177471244451</v>
      </c>
      <c r="V138" s="32">
        <f t="shared" si="253"/>
        <v>-0.2355694483462068</v>
      </c>
      <c r="W138" s="32">
        <f t="shared" si="253"/>
        <v>0.13298612758287931</v>
      </c>
      <c r="X138" s="32">
        <f t="shared" si="253"/>
        <v>-0.254125095475772</v>
      </c>
      <c r="Y138" s="32">
        <f t="shared" si="253"/>
        <v>-0.64123631853442331</v>
      </c>
      <c r="Z138" s="32">
        <f t="shared" si="253"/>
        <v>1.2249263706218076</v>
      </c>
      <c r="AA138" s="32">
        <f t="shared" si="253"/>
        <v>0.83781514756315634</v>
      </c>
      <c r="AB138" s="32">
        <f t="shared" si="253"/>
        <v>0.45070392450450503</v>
      </c>
      <c r="AC138" s="32">
        <f t="shared" si="253"/>
        <v>0.81925950043359108</v>
      </c>
      <c r="AD138" s="32">
        <f t="shared" si="253"/>
        <v>0.43214827737493977</v>
      </c>
      <c r="AE138" s="32">
        <f t="shared" si="253"/>
        <v>4.5037054316288461E-2</v>
      </c>
      <c r="AF138" s="32">
        <f t="shared" si="253"/>
        <v>0.41359263024537457</v>
      </c>
      <c r="AG138" s="32">
        <f t="shared" si="253"/>
        <v>2.648140718672326E-2</v>
      </c>
      <c r="AH138" s="32">
        <f t="shared" si="253"/>
        <v>-0.36062981587192805</v>
      </c>
      <c r="AI138" s="32">
        <f t="shared" si="253"/>
        <v>1.5990683741718013</v>
      </c>
      <c r="AJ138" s="32">
        <f t="shared" si="253"/>
        <v>1.2119571511131499</v>
      </c>
      <c r="AK138" s="32">
        <f t="shared" si="253"/>
        <v>0.82484592805449863</v>
      </c>
      <c r="AL138" s="32">
        <f t="shared" si="253"/>
        <v>1.1934015039835848</v>
      </c>
      <c r="AM138" s="32">
        <f t="shared" si="253"/>
        <v>0.80629028092493349</v>
      </c>
      <c r="AN138" s="32">
        <f t="shared" si="253"/>
        <v>0.41917905786628218</v>
      </c>
      <c r="AO138" s="32">
        <f t="shared" si="253"/>
        <v>0.78773463379536834</v>
      </c>
      <c r="AP138" s="32">
        <f t="shared" si="253"/>
        <v>0.40062341073671698</v>
      </c>
      <c r="AQ138" s="32">
        <f t="shared" si="253"/>
        <v>1.3512187678065668E-2</v>
      </c>
      <c r="AR138" s="32">
        <f t="shared" si="253"/>
        <v>0.46540384014062336</v>
      </c>
      <c r="AS138" s="32">
        <f t="shared" si="253"/>
        <v>7.8292617081972049E-2</v>
      </c>
      <c r="AT138" s="32">
        <f t="shared" si="253"/>
        <v>-0.30881860597667926</v>
      </c>
      <c r="AU138" s="32">
        <f t="shared" si="253"/>
        <v>5.9736969952406849E-2</v>
      </c>
      <c r="AV138" s="32">
        <f t="shared" si="253"/>
        <v>-0.32737425310624446</v>
      </c>
      <c r="AW138" s="32">
        <f t="shared" ref="AW138:CB138" si="254">SUMPRODUCT(AH$3:AH$6,$K138:$K141)</f>
        <v>-0.71448547616489577</v>
      </c>
      <c r="AX138" s="32">
        <f t="shared" si="254"/>
        <v>-0.34592990023580961</v>
      </c>
      <c r="AY138" s="32">
        <f t="shared" si="254"/>
        <v>-0.73304112329446092</v>
      </c>
      <c r="AZ138" s="32">
        <f t="shared" si="254"/>
        <v>-1.1201523463531122</v>
      </c>
      <c r="BA138" s="32">
        <f t="shared" si="254"/>
        <v>0.74601034280311862</v>
      </c>
      <c r="BB138" s="32">
        <f t="shared" si="254"/>
        <v>0.35889911974446731</v>
      </c>
      <c r="BC138" s="32">
        <f t="shared" si="254"/>
        <v>-2.8212103314184001E-2</v>
      </c>
      <c r="BD138" s="32">
        <f t="shared" si="254"/>
        <v>0.34034347261490211</v>
      </c>
      <c r="BE138" s="32">
        <f t="shared" si="254"/>
        <v>-4.6767750443749208E-2</v>
      </c>
      <c r="BF138" s="32">
        <f t="shared" si="254"/>
        <v>-0.43387897350240051</v>
      </c>
      <c r="BG138" s="32">
        <f t="shared" si="254"/>
        <v>-6.5323397573314401E-2</v>
      </c>
      <c r="BH138" s="32">
        <f t="shared" si="254"/>
        <v>-0.45243462063196571</v>
      </c>
      <c r="BI138" s="32">
        <f t="shared" si="254"/>
        <v>-0.83954584369061702</v>
      </c>
      <c r="BJ138" s="32">
        <f t="shared" si="254"/>
        <v>1.1201523463531122</v>
      </c>
      <c r="BK138" s="32">
        <f t="shared" si="254"/>
        <v>0.73304112329446092</v>
      </c>
      <c r="BL138" s="32">
        <f t="shared" si="254"/>
        <v>0.34592990023580961</v>
      </c>
      <c r="BM138" s="32">
        <f t="shared" si="254"/>
        <v>0.71448547616489577</v>
      </c>
      <c r="BN138" s="32">
        <f t="shared" si="254"/>
        <v>0.32737425310624446</v>
      </c>
      <c r="BO138" s="32">
        <f t="shared" si="254"/>
        <v>-5.9736969952406849E-2</v>
      </c>
      <c r="BP138" s="32">
        <f t="shared" si="254"/>
        <v>0.30881860597667926</v>
      </c>
      <c r="BQ138" s="32">
        <f t="shared" si="254"/>
        <v>-7.8292617081972049E-2</v>
      </c>
      <c r="BR138" s="32">
        <f t="shared" si="254"/>
        <v>-0.46540384014062336</v>
      </c>
      <c r="BS138" s="32">
        <f t="shared" si="254"/>
        <v>-1.3512187678065668E-2</v>
      </c>
      <c r="BT138" s="32">
        <f t="shared" si="254"/>
        <v>-0.40062341073671698</v>
      </c>
      <c r="BU138" s="32">
        <f t="shared" si="254"/>
        <v>-0.78773463379536834</v>
      </c>
      <c r="BV138" s="32">
        <f t="shared" si="254"/>
        <v>-0.41917905786628218</v>
      </c>
      <c r="BW138" s="32">
        <f t="shared" si="254"/>
        <v>-0.80629028092493349</v>
      </c>
      <c r="BX138" s="32">
        <f t="shared" si="254"/>
        <v>-1.1934015039835848</v>
      </c>
      <c r="BY138" s="32">
        <f t="shared" si="254"/>
        <v>-0.82484592805449863</v>
      </c>
      <c r="BZ138" s="32">
        <f t="shared" si="254"/>
        <v>-1.2119571511131499</v>
      </c>
      <c r="CA138" s="32">
        <f t="shared" si="254"/>
        <v>-1.5990683741718013</v>
      </c>
      <c r="CB138" s="32">
        <f t="shared" si="254"/>
        <v>0.26709431498442965</v>
      </c>
      <c r="CC138" s="32">
        <f t="shared" ref="CC138:CS138" si="255">SUMPRODUCT(BN$3:BN$6,$K138:$K141)</f>
        <v>-0.12001690807422166</v>
      </c>
      <c r="CD138" s="32">
        <f t="shared" si="255"/>
        <v>-0.50712813113287303</v>
      </c>
      <c r="CE138" s="32">
        <f t="shared" si="255"/>
        <v>-0.13857255520378686</v>
      </c>
      <c r="CF138" s="32">
        <f t="shared" si="255"/>
        <v>-0.52568377826243817</v>
      </c>
      <c r="CG138" s="32">
        <f t="shared" si="255"/>
        <v>-0.91279500132108948</v>
      </c>
      <c r="CH138" s="32">
        <f t="shared" si="255"/>
        <v>-0.54423942539200332</v>
      </c>
      <c r="CI138" s="32">
        <f t="shared" si="255"/>
        <v>-0.93135064845065463</v>
      </c>
      <c r="CJ138" s="32">
        <f t="shared" si="255"/>
        <v>-1.3184618715093059</v>
      </c>
      <c r="CK138" s="32">
        <f t="shared" si="255"/>
        <v>0.64123631853442331</v>
      </c>
      <c r="CL138" s="32">
        <f t="shared" si="255"/>
        <v>0.254125095475772</v>
      </c>
      <c r="CM138" s="32">
        <f t="shared" si="255"/>
        <v>-0.13298612758287931</v>
      </c>
      <c r="CN138" s="32">
        <f t="shared" si="255"/>
        <v>0.2355694483462068</v>
      </c>
      <c r="CO138" s="32">
        <f t="shared" si="255"/>
        <v>-0.15154177471244451</v>
      </c>
      <c r="CP138" s="32">
        <f t="shared" si="255"/>
        <v>-0.53865299777109588</v>
      </c>
      <c r="CQ138" s="32">
        <f t="shared" si="255"/>
        <v>-0.17009742184200971</v>
      </c>
      <c r="CR138" s="32">
        <f t="shared" si="255"/>
        <v>-0.55720864490066102</v>
      </c>
      <c r="CS138" s="32">
        <f t="shared" si="255"/>
        <v>-0.94431986795931233</v>
      </c>
    </row>
    <row r="139" spans="2:97" ht="13.9" thickTop="1" thickBot="1" x14ac:dyDescent="0.4">
      <c r="H139" s="33">
        <f>H138</f>
        <v>1.1077880859375E-2</v>
      </c>
      <c r="I139" s="33">
        <f t="shared" ref="I139:J139" si="256">I134</f>
        <v>0.33845213396561946</v>
      </c>
      <c r="J139" s="33">
        <f t="shared" si="256"/>
        <v>-1</v>
      </c>
      <c r="K139" s="33">
        <f t="shared" ref="K139:K141" si="257">I139+J139*H139</f>
        <v>0.32737425310624446</v>
      </c>
      <c r="L139" s="33">
        <f>$CE$4-$CE$7*SUMPRODUCT($B$4:$CD$4,Q140:CS140)</f>
        <v>0.3932950274916891</v>
      </c>
      <c r="M139" s="39" t="s">
        <v>375</v>
      </c>
      <c r="O139" s="47">
        <f t="shared" ref="O139:O140" si="258">SUM(Q139:CS139)</f>
        <v>98.844731719886553</v>
      </c>
      <c r="P139" s="39" t="s">
        <v>365</v>
      </c>
      <c r="Q139" s="33">
        <f>EXP(Q138)</f>
        <v>2.5710641207054361</v>
      </c>
      <c r="R139" s="33">
        <f>EXP(R138)</f>
        <v>1.7457925656688971</v>
      </c>
      <c r="S139" s="33">
        <f t="shared" ref="S139:CD139" si="259">EXP(S138)</f>
        <v>1.1854203315273801</v>
      </c>
      <c r="T139" s="33">
        <f t="shared" si="259"/>
        <v>1.7136969531922226</v>
      </c>
      <c r="U139" s="33">
        <f t="shared" si="259"/>
        <v>1.1636269109739501</v>
      </c>
      <c r="V139" s="33">
        <f t="shared" si="259"/>
        <v>0.79012078852129364</v>
      </c>
      <c r="W139" s="33">
        <f t="shared" si="259"/>
        <v>1.1422341526723703</v>
      </c>
      <c r="X139" s="33">
        <f t="shared" si="259"/>
        <v>0.77559477258054677</v>
      </c>
      <c r="Y139" s="33">
        <f t="shared" si="259"/>
        <v>0.5266409254590142</v>
      </c>
      <c r="Z139" s="33">
        <f t="shared" si="259"/>
        <v>3.4039154453861311</v>
      </c>
      <c r="AA139" s="33">
        <f t="shared" si="259"/>
        <v>2.3113115814047287</v>
      </c>
      <c r="AB139" s="33">
        <f t="shared" si="259"/>
        <v>1.5694165475163935</v>
      </c>
      <c r="AC139" s="33">
        <f t="shared" si="259"/>
        <v>2.2688191557360509</v>
      </c>
      <c r="AD139" s="33">
        <f t="shared" si="259"/>
        <v>1.54056352894241</v>
      </c>
      <c r="AE139" s="33">
        <f t="shared" si="259"/>
        <v>1.0460666204740032</v>
      </c>
      <c r="AF139" s="33">
        <f t="shared" si="259"/>
        <v>1.5122409601601969</v>
      </c>
      <c r="AG139" s="33">
        <f t="shared" si="259"/>
        <v>1.0268351553298873</v>
      </c>
      <c r="AH139" s="33">
        <f t="shared" si="259"/>
        <v>0.69723705679130565</v>
      </c>
      <c r="AI139" s="33">
        <f t="shared" si="259"/>
        <v>4.9484202002278117</v>
      </c>
      <c r="AJ139" s="33">
        <f t="shared" si="259"/>
        <v>3.3600543556234626</v>
      </c>
      <c r="AK139" s="33">
        <f t="shared" si="259"/>
        <v>2.2815292186028269</v>
      </c>
      <c r="AL139" s="33">
        <f t="shared" si="259"/>
        <v>3.2982812649256381</v>
      </c>
      <c r="AM139" s="33">
        <f t="shared" si="259"/>
        <v>2.2395843283022834</v>
      </c>
      <c r="AN139" s="33">
        <f t="shared" si="259"/>
        <v>1.520712625971355</v>
      </c>
      <c r="AO139" s="33">
        <f t="shared" si="259"/>
        <v>2.1984105759770856</v>
      </c>
      <c r="AP139" s="33">
        <f t="shared" si="259"/>
        <v>1.4927550071274107</v>
      </c>
      <c r="AQ139" s="33">
        <f t="shared" si="259"/>
        <v>1.0136038898528219</v>
      </c>
      <c r="AR139" s="33">
        <f t="shared" si="259"/>
        <v>1.5926572379567896</v>
      </c>
      <c r="AS139" s="33">
        <f t="shared" si="259"/>
        <v>1.0814390599176642</v>
      </c>
      <c r="AT139" s="33">
        <f t="shared" si="259"/>
        <v>0.73431395810937905</v>
      </c>
      <c r="AU139" s="33">
        <f t="shared" si="259"/>
        <v>1.061557288356243</v>
      </c>
      <c r="AV139" s="33">
        <f t="shared" si="259"/>
        <v>0.72081392568905467</v>
      </c>
      <c r="AW139" s="33">
        <f t="shared" si="259"/>
        <v>0.4894438775619851</v>
      </c>
      <c r="AX139" s="33">
        <f t="shared" si="259"/>
        <v>0.70756208530340026</v>
      </c>
      <c r="AY139" s="33">
        <f t="shared" si="259"/>
        <v>0.4804456716283429</v>
      </c>
      <c r="AZ139" s="33">
        <f t="shared" si="259"/>
        <v>0.32623009087242316</v>
      </c>
      <c r="BA139" s="33">
        <f t="shared" si="259"/>
        <v>2.1085707384068155</v>
      </c>
      <c r="BB139" s="33">
        <f t="shared" si="259"/>
        <v>1.4317523587422569</v>
      </c>
      <c r="BC139" s="33">
        <f t="shared" si="259"/>
        <v>0.97218214187724239</v>
      </c>
      <c r="BD139" s="33">
        <f t="shared" si="259"/>
        <v>1.4054302344690623</v>
      </c>
      <c r="BE139" s="33">
        <f t="shared" si="259"/>
        <v>0.95430900969874677</v>
      </c>
      <c r="BF139" s="33">
        <f t="shared" si="259"/>
        <v>0.64799067478169448</v>
      </c>
      <c r="BG139" s="33">
        <f t="shared" si="259"/>
        <v>0.93676446703049776</v>
      </c>
      <c r="BH139" s="33">
        <f t="shared" si="259"/>
        <v>0.6360776571670711</v>
      </c>
      <c r="BI139" s="33">
        <f t="shared" si="259"/>
        <v>0.43190663201572727</v>
      </c>
      <c r="BJ139" s="33">
        <f t="shared" si="259"/>
        <v>3.0653211582222317</v>
      </c>
      <c r="BK139" s="33">
        <f t="shared" si="259"/>
        <v>2.0814007890023567</v>
      </c>
      <c r="BL139" s="33">
        <f t="shared" si="259"/>
        <v>1.413303540100235</v>
      </c>
      <c r="BM139" s="33">
        <f t="shared" si="259"/>
        <v>2.0431351700243834</v>
      </c>
      <c r="BN139" s="33">
        <f t="shared" si="259"/>
        <v>1.3873205890744416</v>
      </c>
      <c r="BO139" s="33">
        <f t="shared" si="259"/>
        <v>0.94201227853509373</v>
      </c>
      <c r="BP139" s="33">
        <f t="shared" si="259"/>
        <v>1.3618153229371759</v>
      </c>
      <c r="BQ139" s="33">
        <f t="shared" si="259"/>
        <v>0.92469380574818083</v>
      </c>
      <c r="BR139" s="33">
        <f t="shared" si="259"/>
        <v>0.627881490233827</v>
      </c>
      <c r="BS139" s="33">
        <f t="shared" si="259"/>
        <v>0.98657869214097316</v>
      </c>
      <c r="BT139" s="33">
        <f t="shared" si="259"/>
        <v>0.66990229155174907</v>
      </c>
      <c r="BU139" s="33">
        <f t="shared" si="259"/>
        <v>0.45487408536303514</v>
      </c>
      <c r="BV139" s="33">
        <f t="shared" si="259"/>
        <v>0.65758643870090183</v>
      </c>
      <c r="BW139" s="33">
        <f t="shared" si="259"/>
        <v>0.44651142953748468</v>
      </c>
      <c r="BX139" s="33">
        <f t="shared" si="259"/>
        <v>0.30318821218618713</v>
      </c>
      <c r="BY139" s="33">
        <f t="shared" si="259"/>
        <v>0.4383025173845394</v>
      </c>
      <c r="BZ139" s="33">
        <f t="shared" si="259"/>
        <v>0.29761423303357504</v>
      </c>
      <c r="CA139" s="33">
        <f t="shared" si="259"/>
        <v>0.20208469764834497</v>
      </c>
      <c r="CB139" s="33">
        <f t="shared" si="259"/>
        <v>1.3061636313240186</v>
      </c>
      <c r="CC139" s="33">
        <f t="shared" si="259"/>
        <v>0.88690544072736177</v>
      </c>
      <c r="CD139" s="33">
        <f t="shared" si="259"/>
        <v>0.6022226020750876</v>
      </c>
      <c r="CE139" s="33">
        <f t="shared" ref="CE139:CS139" si="260">EXP(CE138)</f>
        <v>0.87060008241113318</v>
      </c>
      <c r="CF139" s="33">
        <f t="shared" si="260"/>
        <v>0.59115100992777503</v>
      </c>
      <c r="CG139" s="33">
        <f t="shared" si="260"/>
        <v>0.40140073909802271</v>
      </c>
      <c r="CH139" s="33">
        <f t="shared" si="260"/>
        <v>0.58028296403105817</v>
      </c>
      <c r="CI139" s="33">
        <f t="shared" si="260"/>
        <v>0.39402116673456461</v>
      </c>
      <c r="CJ139" s="33">
        <f t="shared" si="260"/>
        <v>0.26754650654634426</v>
      </c>
      <c r="CK139" s="33">
        <f t="shared" si="260"/>
        <v>1.8988269837335781</v>
      </c>
      <c r="CL139" s="33">
        <f t="shared" si="260"/>
        <v>1.2893330839154777</v>
      </c>
      <c r="CM139" s="33">
        <f t="shared" si="260"/>
        <v>0.87547723700994284</v>
      </c>
      <c r="CN139" s="33">
        <f t="shared" si="260"/>
        <v>1.2656292740651642</v>
      </c>
      <c r="CO139" s="33">
        <f t="shared" si="260"/>
        <v>0.85938198108791142</v>
      </c>
      <c r="CP139" s="33">
        <f t="shared" si="260"/>
        <v>0.58353374447986872</v>
      </c>
      <c r="CQ139" s="33">
        <f t="shared" si="260"/>
        <v>0.84358262921939986</v>
      </c>
      <c r="CR139" s="33">
        <f t="shared" si="260"/>
        <v>0.57280573858833683</v>
      </c>
      <c r="CS139" s="33">
        <f t="shared" si="260"/>
        <v>0.38894401424948705</v>
      </c>
    </row>
    <row r="140" spans="2:97" ht="13.9" thickTop="1" thickBot="1" x14ac:dyDescent="0.4">
      <c r="H140" s="32">
        <f t="shared" ref="H140:H141" si="261">H139</f>
        <v>1.1077880859375E-2</v>
      </c>
      <c r="I140" s="32">
        <f t="shared" ref="I140:J140" si="262">I135</f>
        <v>-0.40401322614107882</v>
      </c>
      <c r="J140" s="32">
        <f t="shared" si="262"/>
        <v>-0.14927440258018629</v>
      </c>
      <c r="K140" s="32">
        <f t="shared" si="257"/>
        <v>-0.40566687018821651</v>
      </c>
      <c r="L140" s="32">
        <f>$CE$5-$CE$7*SUMPRODUCT($B$5:$CD$5,Q140:CS140)</f>
        <v>-0.64006719420487457</v>
      </c>
      <c r="M140" s="32">
        <f>SUMPRODUCT($B$7:$CD$7, LN(Q140:CS140))</f>
        <v>-3263.3863206195251</v>
      </c>
      <c r="O140" s="48">
        <f t="shared" si="258"/>
        <v>1.0000000000000002</v>
      </c>
      <c r="P140" s="39" t="s">
        <v>366</v>
      </c>
      <c r="Q140" s="32">
        <f t="shared" ref="Q140:AV140" si="263">Q139/$O139</f>
        <v>2.6011139652758693E-2</v>
      </c>
      <c r="R140" s="32">
        <f t="shared" si="263"/>
        <v>1.7661968779643735E-2</v>
      </c>
      <c r="S140" s="32">
        <f t="shared" si="263"/>
        <v>1.1992751772413235E-2</v>
      </c>
      <c r="T140" s="32">
        <f t="shared" si="263"/>
        <v>1.7337261413674757E-2</v>
      </c>
      <c r="U140" s="32">
        <f t="shared" si="263"/>
        <v>1.1772270415701277E-2</v>
      </c>
      <c r="V140" s="32">
        <f t="shared" si="263"/>
        <v>7.9935548893025066E-3</v>
      </c>
      <c r="W140" s="32">
        <f t="shared" si="263"/>
        <v>1.1555842509738578E-2</v>
      </c>
      <c r="X140" s="32">
        <f t="shared" si="263"/>
        <v>7.846596971687719E-3</v>
      </c>
      <c r="Y140" s="32">
        <f t="shared" si="263"/>
        <v>5.327961503820435E-3</v>
      </c>
      <c r="Z140" s="32">
        <f t="shared" si="263"/>
        <v>3.4436994123595743E-2</v>
      </c>
      <c r="AA140" s="32">
        <f t="shared" si="263"/>
        <v>2.338325514357905E-2</v>
      </c>
      <c r="AB140" s="32">
        <f t="shared" si="263"/>
        <v>1.5877594285590466E-2</v>
      </c>
      <c r="AC140" s="32">
        <f t="shared" si="263"/>
        <v>2.295336449660865E-2</v>
      </c>
      <c r="AD140" s="32">
        <f t="shared" si="263"/>
        <v>1.5585691843528615E-2</v>
      </c>
      <c r="AE140" s="32">
        <f t="shared" si="263"/>
        <v>1.0582927408194333E-2</v>
      </c>
      <c r="AF140" s="32">
        <f t="shared" si="263"/>
        <v>1.5299155896802839E-2</v>
      </c>
      <c r="AG140" s="32">
        <f t="shared" si="263"/>
        <v>1.0388365039421707E-2</v>
      </c>
      <c r="AH140" s="32">
        <f t="shared" si="263"/>
        <v>7.0538615934250008E-3</v>
      </c>
      <c r="AI140" s="32">
        <f t="shared" si="263"/>
        <v>5.0062558865059267E-2</v>
      </c>
      <c r="AJ140" s="32">
        <f t="shared" si="263"/>
        <v>3.3993256870233926E-2</v>
      </c>
      <c r="AK140" s="32">
        <f t="shared" si="263"/>
        <v>2.308195064020601E-2</v>
      </c>
      <c r="AL140" s="32">
        <f t="shared" si="263"/>
        <v>3.3368306105302094E-2</v>
      </c>
      <c r="AM140" s="32">
        <f t="shared" si="263"/>
        <v>2.2657599341247458E-2</v>
      </c>
      <c r="AN140" s="32">
        <f t="shared" si="263"/>
        <v>1.5384862698407255E-2</v>
      </c>
      <c r="AO140" s="32">
        <f t="shared" si="263"/>
        <v>2.2241049550390836E-2</v>
      </c>
      <c r="AP140" s="32">
        <f t="shared" si="263"/>
        <v>1.5102018905344286E-2</v>
      </c>
      <c r="AQ140" s="32">
        <f t="shared" si="263"/>
        <v>1.0254505953086574E-2</v>
      </c>
      <c r="AR140" s="32">
        <f t="shared" si="263"/>
        <v>1.6112717493838503E-2</v>
      </c>
      <c r="AS140" s="32">
        <f t="shared" si="263"/>
        <v>1.09407860297737E-2</v>
      </c>
      <c r="AT140" s="32">
        <f t="shared" si="263"/>
        <v>7.4289640462612792E-3</v>
      </c>
      <c r="AU140" s="32">
        <f t="shared" si="263"/>
        <v>1.0739644590918227E-2</v>
      </c>
      <c r="AV140" s="32">
        <f t="shared" si="263"/>
        <v>7.2923858778002459E-3</v>
      </c>
      <c r="AW140" s="32">
        <f t="shared" ref="AW140:CB140" si="264">AW139/$O139</f>
        <v>4.9516435428142696E-3</v>
      </c>
      <c r="AX140" s="32">
        <f t="shared" si="264"/>
        <v>7.1583186376441548E-3</v>
      </c>
      <c r="AY140" s="32">
        <f t="shared" si="264"/>
        <v>4.8606097995173387E-3</v>
      </c>
      <c r="AZ140" s="32">
        <f t="shared" si="264"/>
        <v>3.3004297264614762E-3</v>
      </c>
      <c r="BA140" s="32">
        <f t="shared" si="264"/>
        <v>2.1332150957546609E-2</v>
      </c>
      <c r="BB140" s="32">
        <f t="shared" si="264"/>
        <v>1.448486261058062E-2</v>
      </c>
      <c r="BC140" s="32">
        <f t="shared" si="264"/>
        <v>9.8354472207207097E-3</v>
      </c>
      <c r="BD140" s="32">
        <f t="shared" si="264"/>
        <v>1.4218564915041436E-2</v>
      </c>
      <c r="BE140" s="32">
        <f t="shared" si="264"/>
        <v>9.6546269395837662E-3</v>
      </c>
      <c r="BF140" s="32">
        <f t="shared" si="264"/>
        <v>6.5556420004054235E-3</v>
      </c>
      <c r="BG140" s="32">
        <f t="shared" si="264"/>
        <v>9.4771309581290538E-3</v>
      </c>
      <c r="BH140" s="32">
        <f t="shared" si="264"/>
        <v>6.4351194656447099E-3</v>
      </c>
      <c r="BI140" s="32">
        <f t="shared" si="264"/>
        <v>4.3695463025758005E-3</v>
      </c>
      <c r="BJ140" s="32">
        <f t="shared" si="264"/>
        <v>3.1011477343162442E-2</v>
      </c>
      <c r="BK140" s="32">
        <f t="shared" si="264"/>
        <v>2.1057275919376086E-2</v>
      </c>
      <c r="BL140" s="32">
        <f t="shared" si="264"/>
        <v>1.4298218180260312E-2</v>
      </c>
      <c r="BM140" s="32">
        <f t="shared" si="264"/>
        <v>2.0670147356101582E-2</v>
      </c>
      <c r="BN140" s="32">
        <f t="shared" si="264"/>
        <v>1.4035351858771111E-2</v>
      </c>
      <c r="BO140" s="32">
        <f t="shared" si="264"/>
        <v>9.5302224220167563E-3</v>
      </c>
      <c r="BP140" s="32">
        <f t="shared" si="264"/>
        <v>1.3777318216578177E-2</v>
      </c>
      <c r="BQ140" s="32">
        <f t="shared" si="264"/>
        <v>9.3550135617611468E-3</v>
      </c>
      <c r="BR140" s="32">
        <f t="shared" si="264"/>
        <v>6.3521998523215538E-3</v>
      </c>
      <c r="BS140" s="32">
        <f t="shared" si="264"/>
        <v>9.9810953499961143E-3</v>
      </c>
      <c r="BT140" s="32">
        <f t="shared" si="264"/>
        <v>6.7773191337113167E-3</v>
      </c>
      <c r="BU140" s="32">
        <f t="shared" si="264"/>
        <v>4.6019052047416211E-3</v>
      </c>
      <c r="BV140" s="32">
        <f t="shared" si="264"/>
        <v>6.6527211643855584E-3</v>
      </c>
      <c r="BW140" s="32">
        <f t="shared" si="264"/>
        <v>4.5173012437611897E-3</v>
      </c>
      <c r="BX140" s="32">
        <f t="shared" si="264"/>
        <v>3.0673178722906962E-3</v>
      </c>
      <c r="BY140" s="32">
        <f t="shared" si="264"/>
        <v>4.4342526886170649E-3</v>
      </c>
      <c r="BZ140" s="32">
        <f t="shared" si="264"/>
        <v>3.0109266104032337E-3</v>
      </c>
      <c r="CA140" s="32">
        <f t="shared" si="264"/>
        <v>2.0444660441896632E-3</v>
      </c>
      <c r="CB140" s="32">
        <f t="shared" si="264"/>
        <v>1.3214296893693038E-2</v>
      </c>
      <c r="CC140" s="32">
        <f t="shared" ref="CC140:CS140" si="265">CC139/$O139</f>
        <v>8.9727133181031777E-3</v>
      </c>
      <c r="CD140" s="32">
        <f t="shared" si="265"/>
        <v>6.0926120350218577E-3</v>
      </c>
      <c r="CE140" s="32">
        <f t="shared" si="265"/>
        <v>8.8077540124070902E-3</v>
      </c>
      <c r="CF140" s="32">
        <f t="shared" si="265"/>
        <v>5.9806020982789664E-3</v>
      </c>
      <c r="CG140" s="32">
        <f t="shared" si="265"/>
        <v>4.0609219339634763E-3</v>
      </c>
      <c r="CH140" s="32">
        <f t="shared" si="265"/>
        <v>5.8706514139317666E-3</v>
      </c>
      <c r="CI140" s="32">
        <f t="shared" si="265"/>
        <v>3.9862637075203022E-3</v>
      </c>
      <c r="CJ140" s="32">
        <f t="shared" si="265"/>
        <v>2.7067351177049795E-3</v>
      </c>
      <c r="CK140" s="32">
        <f t="shared" si="265"/>
        <v>1.92101991749506E-2</v>
      </c>
      <c r="CL140" s="32">
        <f t="shared" si="265"/>
        <v>1.3044024314510605E-2</v>
      </c>
      <c r="CM140" s="32">
        <f t="shared" si="265"/>
        <v>8.8570955859431574E-3</v>
      </c>
      <c r="CN140" s="32">
        <f t="shared" si="265"/>
        <v>1.2804215784122894E-2</v>
      </c>
      <c r="CO140" s="32">
        <f t="shared" si="265"/>
        <v>8.6942618603416417E-3</v>
      </c>
      <c r="CP140" s="32">
        <f t="shared" si="265"/>
        <v>5.9035391601196252E-3</v>
      </c>
      <c r="CQ140" s="32">
        <f t="shared" si="265"/>
        <v>8.5344217596746187E-3</v>
      </c>
      <c r="CR140" s="32">
        <f t="shared" si="265"/>
        <v>5.7950052432900086E-3</v>
      </c>
      <c r="CS140" s="32">
        <f t="shared" si="265"/>
        <v>3.9348987799542531E-3</v>
      </c>
    </row>
    <row r="141" spans="2:97" ht="13.15" thickTop="1" x14ac:dyDescent="0.35">
      <c r="H141" s="34">
        <f t="shared" si="261"/>
        <v>1.1077880859375E-2</v>
      </c>
      <c r="I141" s="34">
        <f t="shared" ref="I141:J141" si="266">I136</f>
        <v>-0.38636216286307051</v>
      </c>
      <c r="J141" s="34">
        <f t="shared" si="266"/>
        <v>-6.7617643219812437E-2</v>
      </c>
      <c r="K141" s="34">
        <f t="shared" si="257"/>
        <v>-0.38711122305865131</v>
      </c>
      <c r="L141" s="34">
        <f>$CE$6-$CE$7*SUMPRODUCT($B$6:$CD$6,Q140:CS140)</f>
        <v>-0.57183906908304039</v>
      </c>
    </row>
    <row r="142" spans="2:97" ht="13.5" thickBot="1" x14ac:dyDescent="0.4">
      <c r="B142" s="39" t="s">
        <v>367</v>
      </c>
      <c r="D142" s="39" t="s">
        <v>368</v>
      </c>
      <c r="E142" s="39" t="s">
        <v>369</v>
      </c>
      <c r="F142" s="39" t="s">
        <v>370</v>
      </c>
      <c r="H142" s="39" t="s">
        <v>347</v>
      </c>
      <c r="I142" s="39" t="s">
        <v>371</v>
      </c>
      <c r="J142" s="39" t="s">
        <v>372</v>
      </c>
      <c r="K142" s="39" t="s">
        <v>349</v>
      </c>
      <c r="L142" s="39" t="s">
        <v>373</v>
      </c>
      <c r="M142" s="39" t="s">
        <v>374</v>
      </c>
      <c r="O142" s="45" t="s">
        <v>336</v>
      </c>
    </row>
    <row r="143" spans="2:97" ht="13.9" thickTop="1" thickBot="1" x14ac:dyDescent="0.4">
      <c r="B143" s="32">
        <f>1+B138</f>
        <v>10</v>
      </c>
      <c r="D143" s="32">
        <f>IF(F138,IF(M143&lt;0,D138,H143),E138)</f>
        <v>1.1077880859375E-2</v>
      </c>
      <c r="E143" s="32">
        <f>IF(F138,IF(M143&lt;0,H143,E138),H143)</f>
        <v>1.29241943359375E-2</v>
      </c>
      <c r="F143" s="32" t="b">
        <f>OR(F138,M143*M138&lt;=0)</f>
        <v>1</v>
      </c>
      <c r="H143" s="32">
        <f>IF(F138,(D138+E138)/2,2*H138)</f>
        <v>1.29241943359375E-2</v>
      </c>
      <c r="I143" s="32">
        <f>I138</f>
        <v>-0.47265625</v>
      </c>
      <c r="J143" s="32">
        <f>J138</f>
        <v>-0.56506997124738223</v>
      </c>
      <c r="K143" s="32">
        <f>I143+J143*H143</f>
        <v>-0.47995932412180381</v>
      </c>
      <c r="L143" s="32">
        <f>$CE$3-$CE$7*SUMPRODUCT($B$3:$CD$3,Q145:CS145)</f>
        <v>-0.54867689387592122</v>
      </c>
      <c r="M143" s="32">
        <f>SUMPRODUCT(L143:L146,J143:J146)</f>
        <v>-0.93038201744411786</v>
      </c>
      <c r="O143" s="46">
        <f>SUM(Q143:CS143)</f>
        <v>-1.2556077671430599</v>
      </c>
      <c r="P143" s="39" t="s">
        <v>363</v>
      </c>
      <c r="Q143" s="32">
        <f t="shared" ref="Q143:AV143" si="267">SUMPRODUCT(B$3:B$6,$K143:$K146)</f>
        <v>0.94760992844610947</v>
      </c>
      <c r="R143" s="32">
        <f t="shared" si="267"/>
        <v>0.56037386202152795</v>
      </c>
      <c r="S143" s="32">
        <f t="shared" si="267"/>
        <v>0.17313779559694648</v>
      </c>
      <c r="T143" s="32">
        <f t="shared" si="267"/>
        <v>0.54166745091670332</v>
      </c>
      <c r="U143" s="32">
        <f t="shared" si="267"/>
        <v>0.15443138449212185</v>
      </c>
      <c r="V143" s="32">
        <f t="shared" si="267"/>
        <v>-0.23280468193245962</v>
      </c>
      <c r="W143" s="32">
        <f t="shared" si="267"/>
        <v>0.13572497338729722</v>
      </c>
      <c r="X143" s="32">
        <f t="shared" si="267"/>
        <v>-0.25151109303728425</v>
      </c>
      <c r="Y143" s="32">
        <f t="shared" si="267"/>
        <v>-0.63874715946186567</v>
      </c>
      <c r="Z143" s="32">
        <f t="shared" si="267"/>
        <v>1.2266338767001226</v>
      </c>
      <c r="AA143" s="32">
        <f t="shared" si="267"/>
        <v>0.83939781027554106</v>
      </c>
      <c r="AB143" s="32">
        <f t="shared" si="267"/>
        <v>0.45216174385095959</v>
      </c>
      <c r="AC143" s="32">
        <f t="shared" si="267"/>
        <v>0.82069139917071643</v>
      </c>
      <c r="AD143" s="32">
        <f t="shared" si="267"/>
        <v>0.43345533274613496</v>
      </c>
      <c r="AE143" s="32">
        <f t="shared" si="267"/>
        <v>4.6219266321553487E-2</v>
      </c>
      <c r="AF143" s="32">
        <f t="shared" si="267"/>
        <v>0.41474892164131033</v>
      </c>
      <c r="AG143" s="32">
        <f t="shared" si="267"/>
        <v>2.751285521672886E-2</v>
      </c>
      <c r="AH143" s="32">
        <f t="shared" si="267"/>
        <v>-0.35972321120785261</v>
      </c>
      <c r="AI143" s="32">
        <f t="shared" si="267"/>
        <v>1.5986658077054734</v>
      </c>
      <c r="AJ143" s="32">
        <f t="shared" si="267"/>
        <v>1.2114297412808919</v>
      </c>
      <c r="AK143" s="32">
        <f t="shared" si="267"/>
        <v>0.82419367485631034</v>
      </c>
      <c r="AL143" s="32">
        <f t="shared" si="267"/>
        <v>1.1927233301760674</v>
      </c>
      <c r="AM143" s="32">
        <f t="shared" si="267"/>
        <v>0.80548726375148583</v>
      </c>
      <c r="AN143" s="32">
        <f t="shared" si="267"/>
        <v>0.41825119732690436</v>
      </c>
      <c r="AO143" s="32">
        <f t="shared" si="267"/>
        <v>0.7867808526466612</v>
      </c>
      <c r="AP143" s="32">
        <f t="shared" si="267"/>
        <v>0.39954478622207973</v>
      </c>
      <c r="AQ143" s="32">
        <f t="shared" si="267"/>
        <v>1.2308719797498258E-2</v>
      </c>
      <c r="AR143" s="32">
        <f t="shared" si="267"/>
        <v>0.46765060432430561</v>
      </c>
      <c r="AS143" s="32">
        <f t="shared" si="267"/>
        <v>8.0414537899724137E-2</v>
      </c>
      <c r="AT143" s="32">
        <f t="shared" si="267"/>
        <v>-0.30682152852485733</v>
      </c>
      <c r="AU143" s="32">
        <f t="shared" si="267"/>
        <v>6.1708126794899509E-2</v>
      </c>
      <c r="AV143" s="32">
        <f t="shared" si="267"/>
        <v>-0.32552793962968196</v>
      </c>
      <c r="AW143" s="32">
        <f t="shared" ref="AW143:CB143" si="268">SUMPRODUCT(AH$3:AH$6,$K143:$K146)</f>
        <v>-0.71276400605426349</v>
      </c>
      <c r="AX143" s="32">
        <f t="shared" si="268"/>
        <v>-0.34423435073450653</v>
      </c>
      <c r="AY143" s="32">
        <f t="shared" si="268"/>
        <v>-0.731470417159088</v>
      </c>
      <c r="AZ143" s="32">
        <f t="shared" si="268"/>
        <v>-1.1187064835836695</v>
      </c>
      <c r="BA143" s="32">
        <f t="shared" si="268"/>
        <v>0.74667455257831872</v>
      </c>
      <c r="BB143" s="32">
        <f t="shared" si="268"/>
        <v>0.35943848615373725</v>
      </c>
      <c r="BC143" s="32">
        <f t="shared" si="268"/>
        <v>-2.7797580270844224E-2</v>
      </c>
      <c r="BD143" s="32">
        <f t="shared" si="268"/>
        <v>0.34073207504891262</v>
      </c>
      <c r="BE143" s="32">
        <f t="shared" si="268"/>
        <v>-4.6503991375668852E-2</v>
      </c>
      <c r="BF143" s="32">
        <f t="shared" si="268"/>
        <v>-0.43374005780025032</v>
      </c>
      <c r="BG143" s="32">
        <f t="shared" si="268"/>
        <v>-6.5210402480493479E-2</v>
      </c>
      <c r="BH143" s="32">
        <f t="shared" si="268"/>
        <v>-0.45244646890507495</v>
      </c>
      <c r="BI143" s="32">
        <f t="shared" si="268"/>
        <v>-0.83968253532965642</v>
      </c>
      <c r="BJ143" s="32">
        <f t="shared" si="268"/>
        <v>1.1187064835836695</v>
      </c>
      <c r="BK143" s="32">
        <f t="shared" si="268"/>
        <v>0.731470417159088</v>
      </c>
      <c r="BL143" s="32">
        <f t="shared" si="268"/>
        <v>0.34423435073450653</v>
      </c>
      <c r="BM143" s="32">
        <f t="shared" si="268"/>
        <v>0.71276400605426349</v>
      </c>
      <c r="BN143" s="32">
        <f t="shared" si="268"/>
        <v>0.32552793962968196</v>
      </c>
      <c r="BO143" s="32">
        <f t="shared" si="268"/>
        <v>-6.1708126794899509E-2</v>
      </c>
      <c r="BP143" s="32">
        <f t="shared" si="268"/>
        <v>0.30682152852485733</v>
      </c>
      <c r="BQ143" s="32">
        <f t="shared" si="268"/>
        <v>-8.0414537899724137E-2</v>
      </c>
      <c r="BR143" s="32">
        <f t="shared" si="268"/>
        <v>-0.46765060432430561</v>
      </c>
      <c r="BS143" s="32">
        <f t="shared" si="268"/>
        <v>-1.2308719797498258E-2</v>
      </c>
      <c r="BT143" s="32">
        <f t="shared" si="268"/>
        <v>-0.39954478622207973</v>
      </c>
      <c r="BU143" s="32">
        <f t="shared" si="268"/>
        <v>-0.7867808526466612</v>
      </c>
      <c r="BV143" s="32">
        <f t="shared" si="268"/>
        <v>-0.41825119732690436</v>
      </c>
      <c r="BW143" s="32">
        <f t="shared" si="268"/>
        <v>-0.80548726375148583</v>
      </c>
      <c r="BX143" s="32">
        <f t="shared" si="268"/>
        <v>-1.1927233301760674</v>
      </c>
      <c r="BY143" s="32">
        <f t="shared" si="268"/>
        <v>-0.82419367485631034</v>
      </c>
      <c r="BZ143" s="32">
        <f t="shared" si="268"/>
        <v>-1.2114297412808919</v>
      </c>
      <c r="CA143" s="32">
        <f t="shared" si="268"/>
        <v>-1.5986658077054734</v>
      </c>
      <c r="CB143" s="32">
        <f t="shared" si="268"/>
        <v>0.26671522845651485</v>
      </c>
      <c r="CC143" s="32">
        <f t="shared" ref="CC143:CS143" si="269">SUMPRODUCT(BN$3:BN$6,$K143:$K146)</f>
        <v>-0.12052083796806662</v>
      </c>
      <c r="CD143" s="32">
        <f t="shared" si="269"/>
        <v>-0.50775690439264809</v>
      </c>
      <c r="CE143" s="32">
        <f t="shared" si="269"/>
        <v>-0.13922724907289125</v>
      </c>
      <c r="CF143" s="32">
        <f t="shared" si="269"/>
        <v>-0.52646331549747272</v>
      </c>
      <c r="CG143" s="32">
        <f t="shared" si="269"/>
        <v>-0.91369938192205424</v>
      </c>
      <c r="CH143" s="32">
        <f t="shared" si="269"/>
        <v>-0.54516972660229723</v>
      </c>
      <c r="CI143" s="32">
        <f t="shared" si="269"/>
        <v>-0.93240579302687876</v>
      </c>
      <c r="CJ143" s="32">
        <f t="shared" si="269"/>
        <v>-1.3196418594514603</v>
      </c>
      <c r="CK143" s="32">
        <f t="shared" si="269"/>
        <v>0.63874715946186567</v>
      </c>
      <c r="CL143" s="32">
        <f t="shared" si="269"/>
        <v>0.25151109303728425</v>
      </c>
      <c r="CM143" s="32">
        <f t="shared" si="269"/>
        <v>-0.13572497338729722</v>
      </c>
      <c r="CN143" s="32">
        <f t="shared" si="269"/>
        <v>0.23280468193245962</v>
      </c>
      <c r="CO143" s="32">
        <f t="shared" si="269"/>
        <v>-0.15443138449212185</v>
      </c>
      <c r="CP143" s="32">
        <f t="shared" si="269"/>
        <v>-0.54166745091670332</v>
      </c>
      <c r="CQ143" s="32">
        <f t="shared" si="269"/>
        <v>-0.17313779559694648</v>
      </c>
      <c r="CR143" s="32">
        <f t="shared" si="269"/>
        <v>-0.56037386202152795</v>
      </c>
      <c r="CS143" s="32">
        <f t="shared" si="269"/>
        <v>-0.94760992844610947</v>
      </c>
    </row>
    <row r="144" spans="2:97" ht="13.9" thickTop="1" thickBot="1" x14ac:dyDescent="0.4">
      <c r="H144" s="33">
        <f>H143</f>
        <v>1.29241943359375E-2</v>
      </c>
      <c r="I144" s="33">
        <f t="shared" ref="I144:J144" si="270">I139</f>
        <v>0.33845213396561946</v>
      </c>
      <c r="J144" s="33">
        <f t="shared" si="270"/>
        <v>-1</v>
      </c>
      <c r="K144" s="33">
        <f t="shared" ref="K144:K146" si="271">I144+J144*H144</f>
        <v>0.32552793962968196</v>
      </c>
      <c r="L144" s="33">
        <f>$CE$4-$CE$7*SUMPRODUCT($B$4:$CD$4,Q145:CS145)</f>
        <v>1.3508258402837612</v>
      </c>
      <c r="M144" s="39" t="s">
        <v>375</v>
      </c>
      <c r="O144" s="47">
        <f t="shared" ref="O144:O145" si="272">SUM(Q144:CS144)</f>
        <v>98.855290787813146</v>
      </c>
      <c r="P144" s="39" t="s">
        <v>365</v>
      </c>
      <c r="Q144" s="33">
        <f>EXP(Q143)</f>
        <v>2.5795370076904356</v>
      </c>
      <c r="R144" s="33">
        <f>EXP(R143)</f>
        <v>1.7513271326195521</v>
      </c>
      <c r="S144" s="33">
        <f t="shared" ref="S144:CD144" si="273">EXP(S143)</f>
        <v>1.1890299368860628</v>
      </c>
      <c r="T144" s="33">
        <f t="shared" si="273"/>
        <v>1.718870606313136</v>
      </c>
      <c r="U144" s="33">
        <f t="shared" si="273"/>
        <v>1.1669942014104553</v>
      </c>
      <c r="V144" s="33">
        <f t="shared" si="273"/>
        <v>0.79230831054046558</v>
      </c>
      <c r="W144" s="33">
        <f t="shared" si="273"/>
        <v>1.1453668439099411</v>
      </c>
      <c r="X144" s="33">
        <f t="shared" si="273"/>
        <v>0.77762483134067462</v>
      </c>
      <c r="Y144" s="33">
        <f t="shared" si="273"/>
        <v>0.52795345136178884</v>
      </c>
      <c r="Z144" s="33">
        <f t="shared" si="273"/>
        <v>3.4097326167135305</v>
      </c>
      <c r="AA144" s="33">
        <f t="shared" si="273"/>
        <v>2.3149725043002376</v>
      </c>
      <c r="AB144" s="33">
        <f t="shared" si="273"/>
        <v>1.5717061418239531</v>
      </c>
      <c r="AC144" s="33">
        <f t="shared" si="273"/>
        <v>2.2720702020489925</v>
      </c>
      <c r="AD144" s="33">
        <f t="shared" si="273"/>
        <v>1.5425784472956536</v>
      </c>
      <c r="AE144" s="33">
        <f t="shared" si="273"/>
        <v>1.0473040242837353</v>
      </c>
      <c r="AF144" s="33">
        <f t="shared" si="273"/>
        <v>1.5139905627012578</v>
      </c>
      <c r="AG144" s="33">
        <f t="shared" si="273"/>
        <v>1.0278948288331189</v>
      </c>
      <c r="AH144" s="33">
        <f t="shared" si="273"/>
        <v>0.69786946178630171</v>
      </c>
      <c r="AI144" s="33">
        <f t="shared" si="273"/>
        <v>4.9464285331099944</v>
      </c>
      <c r="AJ144" s="33">
        <f t="shared" si="273"/>
        <v>3.3582826971555</v>
      </c>
      <c r="AK144" s="33">
        <f t="shared" si="273"/>
        <v>2.2800415690880511</v>
      </c>
      <c r="AL144" s="33">
        <f t="shared" si="273"/>
        <v>3.2960452152627973</v>
      </c>
      <c r="AM144" s="33">
        <f t="shared" si="273"/>
        <v>2.2377866255149801</v>
      </c>
      <c r="AN144" s="33">
        <f t="shared" si="273"/>
        <v>1.5193022711414634</v>
      </c>
      <c r="AO144" s="33">
        <f t="shared" si="273"/>
        <v>2.1963147730401453</v>
      </c>
      <c r="AP144" s="33">
        <f t="shared" si="273"/>
        <v>1.4911457530288574</v>
      </c>
      <c r="AQ144" s="33">
        <f t="shared" si="273"/>
        <v>1.0123847838523625</v>
      </c>
      <c r="AR144" s="33">
        <f t="shared" si="273"/>
        <v>1.5962395860346315</v>
      </c>
      <c r="AS144" s="33">
        <f t="shared" si="273"/>
        <v>1.083736224310583</v>
      </c>
      <c r="AT144" s="33">
        <f t="shared" si="273"/>
        <v>0.73578190527188014</v>
      </c>
      <c r="AU144" s="33">
        <f t="shared" si="273"/>
        <v>1.0636518479434218</v>
      </c>
      <c r="AV144" s="33">
        <f t="shared" si="273"/>
        <v>0.72214600349234126</v>
      </c>
      <c r="AW144" s="33">
        <f t="shared" si="273"/>
        <v>0.49028716620788498</v>
      </c>
      <c r="AX144" s="33">
        <f t="shared" si="273"/>
        <v>0.70876280950027171</v>
      </c>
      <c r="AY144" s="33">
        <f t="shared" si="273"/>
        <v>0.48120090356092748</v>
      </c>
      <c r="AZ144" s="33">
        <f t="shared" si="273"/>
        <v>0.32670211597461679</v>
      </c>
      <c r="BA144" s="33">
        <f t="shared" si="273"/>
        <v>2.109971736929916</v>
      </c>
      <c r="BB144" s="33">
        <f t="shared" si="273"/>
        <v>1.4325248061683264</v>
      </c>
      <c r="BC144" s="33">
        <f t="shared" si="273"/>
        <v>0.97258521731363057</v>
      </c>
      <c r="BD144" s="33">
        <f t="shared" si="273"/>
        <v>1.4059764942110673</v>
      </c>
      <c r="BE144" s="33">
        <f t="shared" si="273"/>
        <v>0.95456075055181255</v>
      </c>
      <c r="BF144" s="33">
        <f t="shared" si="273"/>
        <v>0.6480806971138815</v>
      </c>
      <c r="BG144" s="33">
        <f t="shared" si="273"/>
        <v>0.93687032279887972</v>
      </c>
      <c r="BH144" s="33">
        <f t="shared" si="273"/>
        <v>0.63607012078991698</v>
      </c>
      <c r="BI144" s="33">
        <f t="shared" si="273"/>
        <v>0.43184759802510342</v>
      </c>
      <c r="BJ144" s="33">
        <f t="shared" si="273"/>
        <v>3.0608923269958108</v>
      </c>
      <c r="BK144" s="33">
        <f t="shared" si="273"/>
        <v>2.0781340861995794</v>
      </c>
      <c r="BL144" s="33">
        <f t="shared" si="273"/>
        <v>1.4109092443846925</v>
      </c>
      <c r="BM144" s="33">
        <f t="shared" si="273"/>
        <v>2.0396209995347774</v>
      </c>
      <c r="BN144" s="33">
        <f t="shared" si="273"/>
        <v>1.3847615235200919</v>
      </c>
      <c r="BO144" s="33">
        <f t="shared" si="273"/>
        <v>0.94015725345986745</v>
      </c>
      <c r="BP144" s="33">
        <f t="shared" si="273"/>
        <v>1.3590983861318093</v>
      </c>
      <c r="BQ144" s="33">
        <f t="shared" si="273"/>
        <v>0.92273375897917254</v>
      </c>
      <c r="BR144" s="33">
        <f t="shared" si="273"/>
        <v>0.62647237216074425</v>
      </c>
      <c r="BS144" s="33">
        <f t="shared" si="273"/>
        <v>0.98776672264350363</v>
      </c>
      <c r="BT144" s="33">
        <f t="shared" si="273"/>
        <v>0.67062525441847098</v>
      </c>
      <c r="BU144" s="33">
        <f t="shared" si="273"/>
        <v>0.45530814265561625</v>
      </c>
      <c r="BV144" s="33">
        <f t="shared" si="273"/>
        <v>0.65819687036253316</v>
      </c>
      <c r="BW144" s="33">
        <f t="shared" si="273"/>
        <v>0.44687012988553848</v>
      </c>
      <c r="BX144" s="33">
        <f t="shared" si="273"/>
        <v>0.30339389622732132</v>
      </c>
      <c r="BY144" s="33">
        <f t="shared" si="273"/>
        <v>0.43858849485799956</v>
      </c>
      <c r="BZ144" s="33">
        <f t="shared" si="273"/>
        <v>0.29777123910593062</v>
      </c>
      <c r="CA144" s="33">
        <f t="shared" si="273"/>
        <v>0.20216606654807254</v>
      </c>
      <c r="CB144" s="33">
        <f t="shared" si="273"/>
        <v>1.3056685761284375</v>
      </c>
      <c r="CC144" s="33">
        <f t="shared" si="273"/>
        <v>0.88645861515660251</v>
      </c>
      <c r="CD144" s="33">
        <f t="shared" si="273"/>
        <v>0.60184405962762655</v>
      </c>
      <c r="CE144" s="33">
        <f t="shared" ref="CE144:CS144" si="274">EXP(CE143)</f>
        <v>0.87003029241409779</v>
      </c>
      <c r="CF144" s="33">
        <f t="shared" si="274"/>
        <v>0.59069036527216556</v>
      </c>
      <c r="CG144" s="33">
        <f t="shared" si="274"/>
        <v>0.40103788416058445</v>
      </c>
      <c r="CH144" s="33">
        <f t="shared" si="274"/>
        <v>0.57974337711540347</v>
      </c>
      <c r="CI144" s="33">
        <f t="shared" si="274"/>
        <v>0.39360563669825099</v>
      </c>
      <c r="CJ144" s="33">
        <f t="shared" si="274"/>
        <v>0.26723099108348447</v>
      </c>
      <c r="CK144" s="33">
        <f t="shared" si="274"/>
        <v>1.8941063789253147</v>
      </c>
      <c r="CL144" s="33">
        <f t="shared" si="274"/>
        <v>1.2859671652664904</v>
      </c>
      <c r="CM144" s="33">
        <f t="shared" si="274"/>
        <v>0.87308272045513202</v>
      </c>
      <c r="CN144" s="33">
        <f t="shared" si="274"/>
        <v>1.2621349374940414</v>
      </c>
      <c r="CO144" s="33">
        <f t="shared" si="274"/>
        <v>0.85690228691057557</v>
      </c>
      <c r="CP144" s="33">
        <f t="shared" si="274"/>
        <v>0.58177735795071506</v>
      </c>
      <c r="CQ144" s="33">
        <f t="shared" si="274"/>
        <v>0.84102171777010826</v>
      </c>
      <c r="CR144" s="33">
        <f t="shared" si="274"/>
        <v>0.57099555038826322</v>
      </c>
      <c r="CS144" s="33">
        <f t="shared" si="274"/>
        <v>0.38766646767178603</v>
      </c>
    </row>
    <row r="145" spans="1:111" ht="13.9" thickTop="1" thickBot="1" x14ac:dyDescent="0.4">
      <c r="H145" s="32">
        <f t="shared" ref="H145:H146" si="275">H144</f>
        <v>1.29241943359375E-2</v>
      </c>
      <c r="I145" s="32">
        <f t="shared" ref="I145:J145" si="276">I140</f>
        <v>-0.40401322614107882</v>
      </c>
      <c r="J145" s="32">
        <f t="shared" si="276"/>
        <v>-0.14927440258018629</v>
      </c>
      <c r="K145" s="32">
        <f t="shared" si="271"/>
        <v>-0.4059424775294061</v>
      </c>
      <c r="L145" s="32">
        <f>$CE$5-$CE$7*SUMPRODUCT($B$5:$CD$5,Q145:CS145)</f>
        <v>-0.50788485136055783</v>
      </c>
      <c r="M145" s="32">
        <f>SUMPRODUCT($B$7:$CD$7, LN(Q145:CS145))</f>
        <v>-3263.3868794393816</v>
      </c>
      <c r="O145" s="48">
        <f t="shared" si="272"/>
        <v>1.0000000000000002</v>
      </c>
      <c r="P145" s="39" t="s">
        <v>366</v>
      </c>
      <c r="Q145" s="32">
        <f t="shared" ref="Q145:AV145" si="277">Q144/$O144</f>
        <v>2.6094071315082713E-2</v>
      </c>
      <c r="R145" s="32">
        <f t="shared" si="277"/>
        <v>1.7716068797760848E-2</v>
      </c>
      <c r="S145" s="32">
        <f t="shared" si="277"/>
        <v>1.2027984819125596E-2</v>
      </c>
      <c r="T145" s="32">
        <f t="shared" si="277"/>
        <v>1.7387745184044696E-2</v>
      </c>
      <c r="U145" s="32">
        <f t="shared" si="277"/>
        <v>1.1805075804342502E-2</v>
      </c>
      <c r="V145" s="32">
        <f t="shared" si="277"/>
        <v>8.0148295981558246E-3</v>
      </c>
      <c r="W145" s="32">
        <f t="shared" si="277"/>
        <v>1.1586297858031709E-2</v>
      </c>
      <c r="X145" s="32">
        <f t="shared" si="277"/>
        <v>7.8662945113357561E-3</v>
      </c>
      <c r="Y145" s="32">
        <f t="shared" si="277"/>
        <v>5.3406696511065724E-3</v>
      </c>
      <c r="Z145" s="32">
        <f t="shared" si="277"/>
        <v>3.4492161112876736E-2</v>
      </c>
      <c r="AA145" s="32">
        <f t="shared" si="277"/>
        <v>2.3417790649861978E-2</v>
      </c>
      <c r="AB145" s="32">
        <f t="shared" si="277"/>
        <v>1.5899059416025839E-2</v>
      </c>
      <c r="AC145" s="32">
        <f t="shared" si="277"/>
        <v>2.2983799692884953E-2</v>
      </c>
      <c r="AD145" s="32">
        <f t="shared" si="277"/>
        <v>1.5604409587006367E-2</v>
      </c>
      <c r="AE145" s="32">
        <f t="shared" si="277"/>
        <v>1.0594314334998108E-2</v>
      </c>
      <c r="AF145" s="32">
        <f t="shared" si="277"/>
        <v>1.5315220365402052E-2</v>
      </c>
      <c r="AG145" s="32">
        <f t="shared" si="277"/>
        <v>1.0397974864485831E-2</v>
      </c>
      <c r="AH145" s="32">
        <f t="shared" si="277"/>
        <v>7.059505426818641E-3</v>
      </c>
      <c r="AI145" s="32">
        <f t="shared" si="277"/>
        <v>5.003706421467316E-2</v>
      </c>
      <c r="AJ145" s="32">
        <f t="shared" si="277"/>
        <v>3.397170419905849E-2</v>
      </c>
      <c r="AK145" s="32">
        <f t="shared" si="277"/>
        <v>2.3064436419311347E-2</v>
      </c>
      <c r="AL145" s="32">
        <f t="shared" si="277"/>
        <v>3.3342122500429013E-2</v>
      </c>
      <c r="AM145" s="32">
        <f t="shared" si="277"/>
        <v>2.2636994010955393E-2</v>
      </c>
      <c r="AN145" s="32">
        <f t="shared" si="277"/>
        <v>1.5368952526805603E-2</v>
      </c>
      <c r="AO145" s="32">
        <f t="shared" si="277"/>
        <v>2.2217473192754054E-2</v>
      </c>
      <c r="AP145" s="32">
        <f t="shared" si="277"/>
        <v>1.5084126920728106E-2</v>
      </c>
      <c r="AQ145" s="32">
        <f t="shared" si="277"/>
        <v>1.0241078406469763E-2</v>
      </c>
      <c r="AR145" s="32">
        <f t="shared" si="277"/>
        <v>1.6147234743974021E-2</v>
      </c>
      <c r="AS145" s="32">
        <f t="shared" si="277"/>
        <v>1.0962855054837245E-2</v>
      </c>
      <c r="AT145" s="32">
        <f t="shared" si="277"/>
        <v>7.4430199881885045E-3</v>
      </c>
      <c r="AU145" s="32">
        <f t="shared" si="277"/>
        <v>1.0759685591603646E-2</v>
      </c>
      <c r="AV145" s="32">
        <f t="shared" si="277"/>
        <v>7.3050819813214006E-3</v>
      </c>
      <c r="AW145" s="32">
        <f t="shared" ref="AW145:CB145" si="278">AW144/$O144</f>
        <v>4.9596451773153598E-3</v>
      </c>
      <c r="AX145" s="32">
        <f t="shared" si="278"/>
        <v>7.1697003149946504E-3</v>
      </c>
      <c r="AY145" s="32">
        <f t="shared" si="278"/>
        <v>4.8677303938521191E-3</v>
      </c>
      <c r="AZ145" s="32">
        <f t="shared" si="278"/>
        <v>3.3048521062556272E-3</v>
      </c>
      <c r="BA145" s="32">
        <f t="shared" si="278"/>
        <v>2.134404461425177E-2</v>
      </c>
      <c r="BB145" s="32">
        <f t="shared" si="278"/>
        <v>1.449112935435245E-2</v>
      </c>
      <c r="BC145" s="32">
        <f t="shared" si="278"/>
        <v>9.838474092410749E-3</v>
      </c>
      <c r="BD145" s="32">
        <f t="shared" si="278"/>
        <v>1.4222572034398341E-2</v>
      </c>
      <c r="BE145" s="32">
        <f t="shared" si="278"/>
        <v>9.6561422554582235E-3</v>
      </c>
      <c r="BF145" s="32">
        <f t="shared" si="278"/>
        <v>6.5558524177016199E-3</v>
      </c>
      <c r="BG145" s="32">
        <f t="shared" si="278"/>
        <v>9.4771894891272409E-3</v>
      </c>
      <c r="BH145" s="32">
        <f t="shared" si="278"/>
        <v>6.4343558723144387E-3</v>
      </c>
      <c r="BI145" s="32">
        <f t="shared" si="278"/>
        <v>4.3684824007248933E-3</v>
      </c>
      <c r="BJ145" s="32">
        <f t="shared" si="278"/>
        <v>3.0963363747174944E-2</v>
      </c>
      <c r="BK145" s="32">
        <f t="shared" si="278"/>
        <v>2.1021981419893525E-2</v>
      </c>
      <c r="BL145" s="32">
        <f t="shared" si="278"/>
        <v>1.4272470731112643E-2</v>
      </c>
      <c r="BM145" s="32">
        <f t="shared" si="278"/>
        <v>2.0632390874381214E-2</v>
      </c>
      <c r="BN145" s="32">
        <f t="shared" si="278"/>
        <v>1.4007965709113113E-2</v>
      </c>
      <c r="BO145" s="32">
        <f t="shared" si="278"/>
        <v>9.5104394106518553E-3</v>
      </c>
      <c r="BP145" s="32">
        <f t="shared" si="278"/>
        <v>1.3748362634924934E-2</v>
      </c>
      <c r="BQ145" s="32">
        <f t="shared" si="278"/>
        <v>9.3341868869696032E-3</v>
      </c>
      <c r="BR145" s="32">
        <f t="shared" si="278"/>
        <v>6.3372670007660892E-3</v>
      </c>
      <c r="BS145" s="32">
        <f t="shared" si="278"/>
        <v>9.9920471101914484E-3</v>
      </c>
      <c r="BT145" s="32">
        <f t="shared" si="278"/>
        <v>6.7839085705379918E-3</v>
      </c>
      <c r="BU145" s="32">
        <f t="shared" si="278"/>
        <v>4.6058044949046527E-3</v>
      </c>
      <c r="BV145" s="32">
        <f t="shared" si="278"/>
        <v>6.6581855671773056E-3</v>
      </c>
      <c r="BW145" s="32">
        <f t="shared" si="278"/>
        <v>4.5204472752471891E-3</v>
      </c>
      <c r="BX145" s="32">
        <f t="shared" si="278"/>
        <v>3.0690708995893584E-3</v>
      </c>
      <c r="BY145" s="32">
        <f t="shared" si="278"/>
        <v>4.4366719410031683E-3</v>
      </c>
      <c r="BZ145" s="32">
        <f t="shared" si="278"/>
        <v>3.0121932446193337E-3</v>
      </c>
      <c r="CA145" s="32">
        <f t="shared" si="278"/>
        <v>2.0450707790846488E-3</v>
      </c>
      <c r="CB145" s="32">
        <f t="shared" si="278"/>
        <v>1.3207877552360607E-2</v>
      </c>
      <c r="CC145" s="32">
        <f t="shared" ref="CC145:CS145" si="279">CC144/$O144</f>
        <v>8.9672349157247627E-3</v>
      </c>
      <c r="CD145" s="32">
        <f t="shared" si="279"/>
        <v>6.0881320041781895E-3</v>
      </c>
      <c r="CE145" s="32">
        <f t="shared" si="279"/>
        <v>8.8010493467827102E-3</v>
      </c>
      <c r="CF145" s="32">
        <f t="shared" si="279"/>
        <v>5.9753035023694017E-3</v>
      </c>
      <c r="CG145" s="32">
        <f t="shared" si="279"/>
        <v>4.0568176064687102E-3</v>
      </c>
      <c r="CH145" s="32">
        <f t="shared" si="279"/>
        <v>5.8645659983924108E-3</v>
      </c>
      <c r="CI145" s="32">
        <f t="shared" si="279"/>
        <v>3.9816345039447761E-3</v>
      </c>
      <c r="CJ145" s="32">
        <f t="shared" si="279"/>
        <v>2.703254311972836E-3</v>
      </c>
      <c r="CK145" s="32">
        <f t="shared" si="279"/>
        <v>1.9160394591230312E-2</v>
      </c>
      <c r="CL145" s="32">
        <f t="shared" si="279"/>
        <v>1.3008582090226617E-2</v>
      </c>
      <c r="CM145" s="32">
        <f t="shared" si="279"/>
        <v>8.8319270875359714E-3</v>
      </c>
      <c r="CN145" s="32">
        <f t="shared" si="279"/>
        <v>1.2767500125037688E-2</v>
      </c>
      <c r="CO145" s="32">
        <f t="shared" si="279"/>
        <v>8.6682491152634822E-3</v>
      </c>
      <c r="CP145" s="32">
        <f t="shared" si="279"/>
        <v>5.8851413345135436E-3</v>
      </c>
      <c r="CQ145" s="32">
        <f t="shared" si="279"/>
        <v>8.5076045102665272E-3</v>
      </c>
      <c r="CR145" s="32">
        <f t="shared" si="279"/>
        <v>5.7760747638067279E-3</v>
      </c>
      <c r="CS145" s="32">
        <f t="shared" si="279"/>
        <v>3.9215550789677856E-3</v>
      </c>
    </row>
    <row r="146" spans="1:111" ht="13.15" thickTop="1" x14ac:dyDescent="0.35">
      <c r="H146" s="34">
        <f t="shared" si="275"/>
        <v>1.29241943359375E-2</v>
      </c>
      <c r="I146" s="34">
        <f t="shared" ref="I146:J146" si="280">I141</f>
        <v>-0.38636216286307051</v>
      </c>
      <c r="J146" s="34">
        <f t="shared" si="280"/>
        <v>-6.7617643219812437E-2</v>
      </c>
      <c r="K146" s="34">
        <f t="shared" si="271"/>
        <v>-0.38723606642458147</v>
      </c>
      <c r="L146" s="34">
        <f>$CE$6-$CE$7*SUMPRODUCT($B$6:$CD$6,Q145:CS145)</f>
        <v>-0.51153481221251695</v>
      </c>
    </row>
    <row r="148" spans="1:111" ht="27.75" customHeight="1" x14ac:dyDescent="0.35">
      <c r="A148" s="40" t="s">
        <v>354</v>
      </c>
      <c r="B148" s="40"/>
      <c r="C148" s="40">
        <f>1+C90</f>
        <v>3</v>
      </c>
      <c r="D148" s="40"/>
    </row>
    <row r="149" spans="1:111" ht="13.15" x14ac:dyDescent="0.35">
      <c r="B149" s="37" t="s">
        <v>349</v>
      </c>
      <c r="D149" s="37" t="s">
        <v>350</v>
      </c>
      <c r="F149" s="37" t="s">
        <v>348</v>
      </c>
      <c r="H149" s="37" t="s">
        <v>355</v>
      </c>
      <c r="I149" s="37"/>
      <c r="J149" s="37"/>
      <c r="K149" s="37"/>
      <c r="M149" s="37" t="s">
        <v>356</v>
      </c>
      <c r="N149" s="37" t="s">
        <v>357</v>
      </c>
      <c r="P149" s="37" t="s">
        <v>358</v>
      </c>
      <c r="R149" s="37" t="s">
        <v>359</v>
      </c>
      <c r="T149" s="37" t="s">
        <v>360</v>
      </c>
      <c r="V149" s="37" t="s">
        <v>361</v>
      </c>
      <c r="X149" s="37" t="s">
        <v>362</v>
      </c>
      <c r="Y149" s="37"/>
      <c r="Z149" s="37"/>
      <c r="AA149" s="37"/>
      <c r="AC149" s="37" t="s">
        <v>336</v>
      </c>
    </row>
    <row r="150" spans="1:111" ht="13.15" x14ac:dyDescent="0.35">
      <c r="B150" s="36">
        <f>K143</f>
        <v>-0.47995932412180381</v>
      </c>
      <c r="D150" s="36">
        <f>$CE$3-$CE$7*SUMPRODUCT($B$3:$CD$3,AE152:DG152)</f>
        <v>-0.54867689387592122</v>
      </c>
      <c r="F150" s="36">
        <f>SUMPRODUCT(D150:D153,D150:D153)</f>
        <v>2.6453916709984893</v>
      </c>
      <c r="H150" s="36">
        <f t="shared" ref="H150:K153" si="281">X92</f>
        <v>0.44398904678399898</v>
      </c>
      <c r="I150" s="36">
        <f t="shared" si="281"/>
        <v>-0.15776771821988578</v>
      </c>
      <c r="J150" s="36">
        <f t="shared" si="281"/>
        <v>-0.35532304414883092</v>
      </c>
      <c r="K150" s="36">
        <f t="shared" si="281"/>
        <v>-0.31169741445985322</v>
      </c>
      <c r="M150" s="36">
        <f t="array" ref="M150:M153">MMULT(H150:K153,D150:D153)</f>
        <v>-0.11681597180304654</v>
      </c>
      <c r="N150" s="36">
        <f>IFERROR(M150/(MAX(ABS(M150),ABS(M151),ABS(M152),ABS(M153))),0)</f>
        <v>-1</v>
      </c>
      <c r="P150" s="36">
        <f>L201</f>
        <v>-0.43136897739910296</v>
      </c>
      <c r="R150" s="36">
        <f>H201*J201</f>
        <v>-2.524256706237793E-4</v>
      </c>
      <c r="T150" s="36">
        <f>P150-D150</f>
        <v>0.11730791647681826</v>
      </c>
      <c r="V150" s="36">
        <f t="array" ref="V150:V153">MMULT(H150:K153,T150:T153)</f>
        <v>0.12113823467214566</v>
      </c>
      <c r="X150" s="36">
        <f t="array" ref="X150:AA153">H150:K153+MMULT(R150:R153,TRANSPOSE(R150:R153))*((SUMPRODUCT(R150:R153,T150:T153)+SUMPRODUCT(V150:V153,T150:T153))/SUMPRODUCT(R150:R153,T150:T153)^2)-(MMULT(V150:V153,TRANSPOSE(R150:R153))+MMULT(R150:R153,TRANSPOSE(V150:V153)))/SUMPRODUCT(R150:R153,T150:T153)</f>
        <v>6.2075340089877695E-3</v>
      </c>
      <c r="Y150" s="36">
        <v>1.1246265175270387E-3</v>
      </c>
      <c r="Z150" s="36">
        <v>-6.7067699937611525E-2</v>
      </c>
      <c r="AA150" s="36">
        <v>6.1172147742808436E-2</v>
      </c>
      <c r="AC150" s="43">
        <f>SUM(AE150:DG150)</f>
        <v>-1.2556077671430599</v>
      </c>
      <c r="AD150" s="37" t="s">
        <v>363</v>
      </c>
      <c r="AE150" s="36">
        <f t="shared" ref="AE150:BJ150" si="282">SUMPRODUCT(B$3:B$6,$B150:$B153)</f>
        <v>0.94760992844610947</v>
      </c>
      <c r="AF150" s="36">
        <f t="shared" si="282"/>
        <v>0.56037386202152795</v>
      </c>
      <c r="AG150" s="36">
        <f t="shared" si="282"/>
        <v>0.17313779559694648</v>
      </c>
      <c r="AH150" s="36">
        <f t="shared" si="282"/>
        <v>0.54166745091670332</v>
      </c>
      <c r="AI150" s="36">
        <f t="shared" si="282"/>
        <v>0.15443138449212185</v>
      </c>
      <c r="AJ150" s="36">
        <f t="shared" si="282"/>
        <v>-0.23280468193245962</v>
      </c>
      <c r="AK150" s="36">
        <f t="shared" si="282"/>
        <v>0.13572497338729722</v>
      </c>
      <c r="AL150" s="36">
        <f t="shared" si="282"/>
        <v>-0.25151109303728425</v>
      </c>
      <c r="AM150" s="36">
        <f t="shared" si="282"/>
        <v>-0.63874715946186567</v>
      </c>
      <c r="AN150" s="36">
        <f t="shared" si="282"/>
        <v>1.2266338767001226</v>
      </c>
      <c r="AO150" s="36">
        <f t="shared" si="282"/>
        <v>0.83939781027554106</v>
      </c>
      <c r="AP150" s="36">
        <f t="shared" si="282"/>
        <v>0.45216174385095959</v>
      </c>
      <c r="AQ150" s="36">
        <f t="shared" si="282"/>
        <v>0.82069139917071643</v>
      </c>
      <c r="AR150" s="36">
        <f t="shared" si="282"/>
        <v>0.43345533274613496</v>
      </c>
      <c r="AS150" s="36">
        <f t="shared" si="282"/>
        <v>4.6219266321553487E-2</v>
      </c>
      <c r="AT150" s="36">
        <f t="shared" si="282"/>
        <v>0.41474892164131033</v>
      </c>
      <c r="AU150" s="36">
        <f t="shared" si="282"/>
        <v>2.751285521672886E-2</v>
      </c>
      <c r="AV150" s="36">
        <f t="shared" si="282"/>
        <v>-0.35972321120785261</v>
      </c>
      <c r="AW150" s="36">
        <f t="shared" si="282"/>
        <v>1.5986658077054734</v>
      </c>
      <c r="AX150" s="36">
        <f t="shared" si="282"/>
        <v>1.2114297412808919</v>
      </c>
      <c r="AY150" s="36">
        <f t="shared" si="282"/>
        <v>0.82419367485631034</v>
      </c>
      <c r="AZ150" s="36">
        <f t="shared" si="282"/>
        <v>1.1927233301760674</v>
      </c>
      <c r="BA150" s="36">
        <f t="shared" si="282"/>
        <v>0.80548726375148583</v>
      </c>
      <c r="BB150" s="36">
        <f t="shared" si="282"/>
        <v>0.41825119732690436</v>
      </c>
      <c r="BC150" s="36">
        <f t="shared" si="282"/>
        <v>0.7867808526466612</v>
      </c>
      <c r="BD150" s="36">
        <f t="shared" si="282"/>
        <v>0.39954478622207973</v>
      </c>
      <c r="BE150" s="36">
        <f t="shared" si="282"/>
        <v>1.2308719797498258E-2</v>
      </c>
      <c r="BF150" s="36">
        <f t="shared" si="282"/>
        <v>0.46765060432430561</v>
      </c>
      <c r="BG150" s="36">
        <f t="shared" si="282"/>
        <v>8.0414537899724137E-2</v>
      </c>
      <c r="BH150" s="36">
        <f t="shared" si="282"/>
        <v>-0.30682152852485733</v>
      </c>
      <c r="BI150" s="36">
        <f t="shared" si="282"/>
        <v>6.1708126794899509E-2</v>
      </c>
      <c r="BJ150" s="36">
        <f t="shared" si="282"/>
        <v>-0.32552793962968196</v>
      </c>
      <c r="BK150" s="36">
        <f t="shared" ref="BK150:CP150" si="283">SUMPRODUCT(AH$3:AH$6,$B150:$B153)</f>
        <v>-0.71276400605426349</v>
      </c>
      <c r="BL150" s="36">
        <f t="shared" si="283"/>
        <v>-0.34423435073450653</v>
      </c>
      <c r="BM150" s="36">
        <f t="shared" si="283"/>
        <v>-0.731470417159088</v>
      </c>
      <c r="BN150" s="36">
        <f t="shared" si="283"/>
        <v>-1.1187064835836695</v>
      </c>
      <c r="BO150" s="36">
        <f t="shared" si="283"/>
        <v>0.74667455257831872</v>
      </c>
      <c r="BP150" s="36">
        <f t="shared" si="283"/>
        <v>0.35943848615373725</v>
      </c>
      <c r="BQ150" s="36">
        <f t="shared" si="283"/>
        <v>-2.7797580270844224E-2</v>
      </c>
      <c r="BR150" s="36">
        <f t="shared" si="283"/>
        <v>0.34073207504891262</v>
      </c>
      <c r="BS150" s="36">
        <f t="shared" si="283"/>
        <v>-4.6503991375668852E-2</v>
      </c>
      <c r="BT150" s="36">
        <f t="shared" si="283"/>
        <v>-0.43374005780025032</v>
      </c>
      <c r="BU150" s="36">
        <f t="shared" si="283"/>
        <v>-6.5210402480493479E-2</v>
      </c>
      <c r="BV150" s="36">
        <f t="shared" si="283"/>
        <v>-0.45244646890507495</v>
      </c>
      <c r="BW150" s="36">
        <f t="shared" si="283"/>
        <v>-0.83968253532965642</v>
      </c>
      <c r="BX150" s="36">
        <f t="shared" si="283"/>
        <v>1.1187064835836695</v>
      </c>
      <c r="BY150" s="36">
        <f t="shared" si="283"/>
        <v>0.731470417159088</v>
      </c>
      <c r="BZ150" s="36">
        <f t="shared" si="283"/>
        <v>0.34423435073450653</v>
      </c>
      <c r="CA150" s="36">
        <f t="shared" si="283"/>
        <v>0.71276400605426349</v>
      </c>
      <c r="CB150" s="36">
        <f t="shared" si="283"/>
        <v>0.32552793962968196</v>
      </c>
      <c r="CC150" s="36">
        <f t="shared" si="283"/>
        <v>-6.1708126794899509E-2</v>
      </c>
      <c r="CD150" s="36">
        <f t="shared" si="283"/>
        <v>0.30682152852485733</v>
      </c>
      <c r="CE150" s="36">
        <f t="shared" si="283"/>
        <v>-8.0414537899724137E-2</v>
      </c>
      <c r="CF150" s="36">
        <f t="shared" si="283"/>
        <v>-0.46765060432430561</v>
      </c>
      <c r="CG150" s="36">
        <f t="shared" si="283"/>
        <v>-1.2308719797498258E-2</v>
      </c>
      <c r="CH150" s="36">
        <f t="shared" si="283"/>
        <v>-0.39954478622207973</v>
      </c>
      <c r="CI150" s="36">
        <f t="shared" si="283"/>
        <v>-0.7867808526466612</v>
      </c>
      <c r="CJ150" s="36">
        <f t="shared" si="283"/>
        <v>-0.41825119732690436</v>
      </c>
      <c r="CK150" s="36">
        <f t="shared" si="283"/>
        <v>-0.80548726375148583</v>
      </c>
      <c r="CL150" s="36">
        <f t="shared" si="283"/>
        <v>-1.1927233301760674</v>
      </c>
      <c r="CM150" s="36">
        <f t="shared" si="283"/>
        <v>-0.82419367485631034</v>
      </c>
      <c r="CN150" s="36">
        <f t="shared" si="283"/>
        <v>-1.2114297412808919</v>
      </c>
      <c r="CO150" s="36">
        <f t="shared" si="283"/>
        <v>-1.5986658077054734</v>
      </c>
      <c r="CP150" s="36">
        <f t="shared" si="283"/>
        <v>0.26671522845651485</v>
      </c>
      <c r="CQ150" s="36">
        <f t="shared" ref="CQ150:DG150" si="284">SUMPRODUCT(BN$3:BN$6,$B150:$B153)</f>
        <v>-0.12052083796806662</v>
      </c>
      <c r="CR150" s="36">
        <f t="shared" si="284"/>
        <v>-0.50775690439264809</v>
      </c>
      <c r="CS150" s="36">
        <f t="shared" si="284"/>
        <v>-0.13922724907289125</v>
      </c>
      <c r="CT150" s="36">
        <f t="shared" si="284"/>
        <v>-0.52646331549747272</v>
      </c>
      <c r="CU150" s="36">
        <f t="shared" si="284"/>
        <v>-0.91369938192205424</v>
      </c>
      <c r="CV150" s="36">
        <f t="shared" si="284"/>
        <v>-0.54516972660229723</v>
      </c>
      <c r="CW150" s="36">
        <f t="shared" si="284"/>
        <v>-0.93240579302687876</v>
      </c>
      <c r="CX150" s="36">
        <f t="shared" si="284"/>
        <v>-1.3196418594514603</v>
      </c>
      <c r="CY150" s="36">
        <f t="shared" si="284"/>
        <v>0.63874715946186567</v>
      </c>
      <c r="CZ150" s="36">
        <f t="shared" si="284"/>
        <v>0.25151109303728425</v>
      </c>
      <c r="DA150" s="36">
        <f t="shared" si="284"/>
        <v>-0.13572497338729722</v>
      </c>
      <c r="DB150" s="36">
        <f t="shared" si="284"/>
        <v>0.23280468193245962</v>
      </c>
      <c r="DC150" s="36">
        <f t="shared" si="284"/>
        <v>-0.15443138449212185</v>
      </c>
      <c r="DD150" s="36">
        <f t="shared" si="284"/>
        <v>-0.54166745091670332</v>
      </c>
      <c r="DE150" s="36">
        <f t="shared" si="284"/>
        <v>-0.17313779559694648</v>
      </c>
      <c r="DF150" s="36">
        <f t="shared" si="284"/>
        <v>-0.56037386202152795</v>
      </c>
      <c r="DG150" s="36">
        <f t="shared" si="284"/>
        <v>-0.94760992844610947</v>
      </c>
    </row>
    <row r="151" spans="1:111" ht="13.15" x14ac:dyDescent="0.35">
      <c r="B151" s="35">
        <f t="shared" ref="B151:B153" si="285">K144</f>
        <v>0.32552793962968196</v>
      </c>
      <c r="D151" s="35">
        <f>$CE$4-$CE$7*SUMPRODUCT($B$4:$CD$4,AE152:DG152)</f>
        <v>1.3508258402837612</v>
      </c>
      <c r="F151" s="37" t="s">
        <v>364</v>
      </c>
      <c r="H151" s="35">
        <f t="shared" si="281"/>
        <v>-0.15776771821988578</v>
      </c>
      <c r="I151" s="35">
        <f t="shared" si="281"/>
        <v>5.5978441996767714E-2</v>
      </c>
      <c r="J151" s="35">
        <f t="shared" si="281"/>
        <v>9.4794483102681043E-2</v>
      </c>
      <c r="K151" s="35">
        <f t="shared" si="281"/>
        <v>0.14430054716689542</v>
      </c>
      <c r="M151" s="35">
        <v>4.0221192277250656E-2</v>
      </c>
      <c r="N151" s="35">
        <f>IFERROR(M151/(MAX(ABS(M150),ABS(M151),ABS(M152),ABS(M153))),0)</f>
        <v>0.34431243995525018</v>
      </c>
      <c r="P151" s="35">
        <f>L202</f>
        <v>1.305743140120768</v>
      </c>
      <c r="R151" s="35">
        <f>H202*J202</f>
        <v>8.6913298559813766E-5</v>
      </c>
      <c r="T151" s="35">
        <f>P151-D151</f>
        <v>-4.5082700162993206E-2</v>
      </c>
      <c r="V151" s="35">
        <v>-4.3987150235763703E-2</v>
      </c>
      <c r="X151" s="35">
        <v>1.1246265175270387E-3</v>
      </c>
      <c r="Y151" s="35">
        <v>-1.5393190451664512E-3</v>
      </c>
      <c r="Z151" s="35">
        <v>-9.9859881920248972E-3</v>
      </c>
      <c r="AA151" s="35">
        <v>8.87952495754879E-3</v>
      </c>
      <c r="AC151" s="43">
        <f t="shared" ref="AC151:AC152" si="286">SUM(AE151:DG151)</f>
        <v>98.855290787813146</v>
      </c>
      <c r="AD151" s="37" t="s">
        <v>365</v>
      </c>
      <c r="AE151" s="35">
        <f>EXP(AE150)</f>
        <v>2.5795370076904356</v>
      </c>
      <c r="AF151" s="35">
        <f t="shared" ref="AF151:CQ151" si="287">EXP(AF150)</f>
        <v>1.7513271326195521</v>
      </c>
      <c r="AG151" s="35">
        <f t="shared" si="287"/>
        <v>1.1890299368860628</v>
      </c>
      <c r="AH151" s="35">
        <f t="shared" si="287"/>
        <v>1.718870606313136</v>
      </c>
      <c r="AI151" s="35">
        <f t="shared" si="287"/>
        <v>1.1669942014104553</v>
      </c>
      <c r="AJ151" s="35">
        <f t="shared" si="287"/>
        <v>0.79230831054046558</v>
      </c>
      <c r="AK151" s="35">
        <f t="shared" si="287"/>
        <v>1.1453668439099411</v>
      </c>
      <c r="AL151" s="35">
        <f t="shared" si="287"/>
        <v>0.77762483134067462</v>
      </c>
      <c r="AM151" s="35">
        <f t="shared" si="287"/>
        <v>0.52795345136178884</v>
      </c>
      <c r="AN151" s="35">
        <f t="shared" si="287"/>
        <v>3.4097326167135305</v>
      </c>
      <c r="AO151" s="35">
        <f t="shared" si="287"/>
        <v>2.3149725043002376</v>
      </c>
      <c r="AP151" s="35">
        <f t="shared" si="287"/>
        <v>1.5717061418239531</v>
      </c>
      <c r="AQ151" s="35">
        <f t="shared" si="287"/>
        <v>2.2720702020489925</v>
      </c>
      <c r="AR151" s="35">
        <f t="shared" si="287"/>
        <v>1.5425784472956536</v>
      </c>
      <c r="AS151" s="35">
        <f t="shared" si="287"/>
        <v>1.0473040242837353</v>
      </c>
      <c r="AT151" s="35">
        <f t="shared" si="287"/>
        <v>1.5139905627012578</v>
      </c>
      <c r="AU151" s="35">
        <f t="shared" si="287"/>
        <v>1.0278948288331189</v>
      </c>
      <c r="AV151" s="35">
        <f t="shared" si="287"/>
        <v>0.69786946178630171</v>
      </c>
      <c r="AW151" s="35">
        <f t="shared" si="287"/>
        <v>4.9464285331099944</v>
      </c>
      <c r="AX151" s="35">
        <f t="shared" si="287"/>
        <v>3.3582826971555</v>
      </c>
      <c r="AY151" s="35">
        <f t="shared" si="287"/>
        <v>2.2800415690880511</v>
      </c>
      <c r="AZ151" s="35">
        <f t="shared" si="287"/>
        <v>3.2960452152627973</v>
      </c>
      <c r="BA151" s="35">
        <f t="shared" si="287"/>
        <v>2.2377866255149801</v>
      </c>
      <c r="BB151" s="35">
        <f t="shared" si="287"/>
        <v>1.5193022711414634</v>
      </c>
      <c r="BC151" s="35">
        <f t="shared" si="287"/>
        <v>2.1963147730401453</v>
      </c>
      <c r="BD151" s="35">
        <f t="shared" si="287"/>
        <v>1.4911457530288574</v>
      </c>
      <c r="BE151" s="35">
        <f t="shared" si="287"/>
        <v>1.0123847838523625</v>
      </c>
      <c r="BF151" s="35">
        <f t="shared" si="287"/>
        <v>1.5962395860346315</v>
      </c>
      <c r="BG151" s="35">
        <f t="shared" si="287"/>
        <v>1.083736224310583</v>
      </c>
      <c r="BH151" s="35">
        <f t="shared" si="287"/>
        <v>0.73578190527188014</v>
      </c>
      <c r="BI151" s="35">
        <f t="shared" si="287"/>
        <v>1.0636518479434218</v>
      </c>
      <c r="BJ151" s="35">
        <f t="shared" si="287"/>
        <v>0.72214600349234126</v>
      </c>
      <c r="BK151" s="35">
        <f t="shared" si="287"/>
        <v>0.49028716620788498</v>
      </c>
      <c r="BL151" s="35">
        <f t="shared" si="287"/>
        <v>0.70876280950027171</v>
      </c>
      <c r="BM151" s="35">
        <f t="shared" si="287"/>
        <v>0.48120090356092748</v>
      </c>
      <c r="BN151" s="35">
        <f t="shared" si="287"/>
        <v>0.32670211597461679</v>
      </c>
      <c r="BO151" s="35">
        <f t="shared" si="287"/>
        <v>2.109971736929916</v>
      </c>
      <c r="BP151" s="35">
        <f t="shared" si="287"/>
        <v>1.4325248061683264</v>
      </c>
      <c r="BQ151" s="35">
        <f t="shared" si="287"/>
        <v>0.97258521731363057</v>
      </c>
      <c r="BR151" s="35">
        <f t="shared" si="287"/>
        <v>1.4059764942110673</v>
      </c>
      <c r="BS151" s="35">
        <f t="shared" si="287"/>
        <v>0.95456075055181255</v>
      </c>
      <c r="BT151" s="35">
        <f t="shared" si="287"/>
        <v>0.6480806971138815</v>
      </c>
      <c r="BU151" s="35">
        <f t="shared" si="287"/>
        <v>0.93687032279887972</v>
      </c>
      <c r="BV151" s="35">
        <f t="shared" si="287"/>
        <v>0.63607012078991698</v>
      </c>
      <c r="BW151" s="35">
        <f t="shared" si="287"/>
        <v>0.43184759802510342</v>
      </c>
      <c r="BX151" s="35">
        <f t="shared" si="287"/>
        <v>3.0608923269958108</v>
      </c>
      <c r="BY151" s="35">
        <f t="shared" si="287"/>
        <v>2.0781340861995794</v>
      </c>
      <c r="BZ151" s="35">
        <f t="shared" si="287"/>
        <v>1.4109092443846925</v>
      </c>
      <c r="CA151" s="35">
        <f t="shared" si="287"/>
        <v>2.0396209995347774</v>
      </c>
      <c r="CB151" s="35">
        <f t="shared" si="287"/>
        <v>1.3847615235200919</v>
      </c>
      <c r="CC151" s="35">
        <f t="shared" si="287"/>
        <v>0.94015725345986745</v>
      </c>
      <c r="CD151" s="35">
        <f t="shared" si="287"/>
        <v>1.3590983861318093</v>
      </c>
      <c r="CE151" s="35">
        <f t="shared" si="287"/>
        <v>0.92273375897917254</v>
      </c>
      <c r="CF151" s="35">
        <f t="shared" si="287"/>
        <v>0.62647237216074425</v>
      </c>
      <c r="CG151" s="35">
        <f t="shared" si="287"/>
        <v>0.98776672264350363</v>
      </c>
      <c r="CH151" s="35">
        <f t="shared" si="287"/>
        <v>0.67062525441847098</v>
      </c>
      <c r="CI151" s="35">
        <f t="shared" si="287"/>
        <v>0.45530814265561625</v>
      </c>
      <c r="CJ151" s="35">
        <f t="shared" si="287"/>
        <v>0.65819687036253316</v>
      </c>
      <c r="CK151" s="35">
        <f t="shared" si="287"/>
        <v>0.44687012988553848</v>
      </c>
      <c r="CL151" s="35">
        <f t="shared" si="287"/>
        <v>0.30339389622732132</v>
      </c>
      <c r="CM151" s="35">
        <f t="shared" si="287"/>
        <v>0.43858849485799956</v>
      </c>
      <c r="CN151" s="35">
        <f t="shared" si="287"/>
        <v>0.29777123910593062</v>
      </c>
      <c r="CO151" s="35">
        <f t="shared" si="287"/>
        <v>0.20216606654807254</v>
      </c>
      <c r="CP151" s="35">
        <f t="shared" si="287"/>
        <v>1.3056685761284375</v>
      </c>
      <c r="CQ151" s="35">
        <f t="shared" si="287"/>
        <v>0.88645861515660251</v>
      </c>
      <c r="CR151" s="35">
        <f t="shared" ref="CR151:DG151" si="288">EXP(CR150)</f>
        <v>0.60184405962762655</v>
      </c>
      <c r="CS151" s="35">
        <f t="shared" si="288"/>
        <v>0.87003029241409779</v>
      </c>
      <c r="CT151" s="35">
        <f t="shared" si="288"/>
        <v>0.59069036527216556</v>
      </c>
      <c r="CU151" s="35">
        <f t="shared" si="288"/>
        <v>0.40103788416058445</v>
      </c>
      <c r="CV151" s="35">
        <f t="shared" si="288"/>
        <v>0.57974337711540347</v>
      </c>
      <c r="CW151" s="35">
        <f t="shared" si="288"/>
        <v>0.39360563669825099</v>
      </c>
      <c r="CX151" s="35">
        <f t="shared" si="288"/>
        <v>0.26723099108348447</v>
      </c>
      <c r="CY151" s="35">
        <f t="shared" si="288"/>
        <v>1.8941063789253147</v>
      </c>
      <c r="CZ151" s="35">
        <f t="shared" si="288"/>
        <v>1.2859671652664904</v>
      </c>
      <c r="DA151" s="35">
        <f t="shared" si="288"/>
        <v>0.87308272045513202</v>
      </c>
      <c r="DB151" s="35">
        <f t="shared" si="288"/>
        <v>1.2621349374940414</v>
      </c>
      <c r="DC151" s="35">
        <f t="shared" si="288"/>
        <v>0.85690228691057557</v>
      </c>
      <c r="DD151" s="35">
        <f t="shared" si="288"/>
        <v>0.58177735795071506</v>
      </c>
      <c r="DE151" s="35">
        <f t="shared" si="288"/>
        <v>0.84102171777010826</v>
      </c>
      <c r="DF151" s="35">
        <f t="shared" si="288"/>
        <v>0.57099555038826322</v>
      </c>
      <c r="DG151" s="35">
        <f t="shared" si="288"/>
        <v>0.38766646767178603</v>
      </c>
    </row>
    <row r="152" spans="1:111" ht="13.15" x14ac:dyDescent="0.35">
      <c r="B152" s="36">
        <f t="shared" si="285"/>
        <v>-0.4059424775294061</v>
      </c>
      <c r="D152" s="36">
        <f>$CE$5-$CE$7*SUMPRODUCT($B$5:$CD$5,AE152:DG152)</f>
        <v>-0.50788485136055783</v>
      </c>
      <c r="F152" s="36">
        <f>SUMPRODUCT($B$7:$CD$7, LN(AE152:DG152))</f>
        <v>-3263.3868794393816</v>
      </c>
      <c r="H152" s="36">
        <f t="shared" si="281"/>
        <v>-0.35532304414883092</v>
      </c>
      <c r="I152" s="36">
        <f t="shared" si="281"/>
        <v>9.4794483102681043E-2</v>
      </c>
      <c r="J152" s="36">
        <f t="shared" si="281"/>
        <v>0.73100207085290203</v>
      </c>
      <c r="K152" s="36">
        <f t="shared" si="281"/>
        <v>-0.24913802284593961</v>
      </c>
      <c r="M152" s="36">
        <v>7.9186275109670634E-2</v>
      </c>
      <c r="N152" s="36">
        <f>IFERROR(M152/(MAX(ABS(M150),ABS(M151),ABS(M152),ABS(M153))),0)</f>
        <v>0.67787198862823206</v>
      </c>
      <c r="P152" s="36">
        <f>L203</f>
        <v>-0.58994928707980421</v>
      </c>
      <c r="R152" s="36">
        <f>H203*J203</f>
        <v>1.7111229132655637E-4</v>
      </c>
      <c r="T152" s="36">
        <f>P152-D152</f>
        <v>-8.2064435719246376E-2</v>
      </c>
      <c r="V152" s="36">
        <v>-7.9741938790147737E-2</v>
      </c>
      <c r="X152" s="36">
        <v>-6.7067699937611525E-2</v>
      </c>
      <c r="Y152" s="36">
        <v>-9.9859881920248972E-3</v>
      </c>
      <c r="Z152" s="36">
        <v>0.54136679650665576</v>
      </c>
      <c r="AA152" s="36">
        <v>-0.49456022506525799</v>
      </c>
      <c r="AC152" s="44">
        <f t="shared" si="286"/>
        <v>1.0000000000000002</v>
      </c>
      <c r="AD152" s="37" t="s">
        <v>366</v>
      </c>
      <c r="AE152" s="36">
        <f t="shared" ref="AE152:BJ152" si="289">AE151/$AC151</f>
        <v>2.6094071315082713E-2</v>
      </c>
      <c r="AF152" s="36">
        <f t="shared" si="289"/>
        <v>1.7716068797760848E-2</v>
      </c>
      <c r="AG152" s="36">
        <f t="shared" si="289"/>
        <v>1.2027984819125596E-2</v>
      </c>
      <c r="AH152" s="36">
        <f t="shared" si="289"/>
        <v>1.7387745184044696E-2</v>
      </c>
      <c r="AI152" s="36">
        <f t="shared" si="289"/>
        <v>1.1805075804342502E-2</v>
      </c>
      <c r="AJ152" s="36">
        <f t="shared" si="289"/>
        <v>8.0148295981558246E-3</v>
      </c>
      <c r="AK152" s="36">
        <f t="shared" si="289"/>
        <v>1.1586297858031709E-2</v>
      </c>
      <c r="AL152" s="36">
        <f t="shared" si="289"/>
        <v>7.8662945113357561E-3</v>
      </c>
      <c r="AM152" s="36">
        <f t="shared" si="289"/>
        <v>5.3406696511065724E-3</v>
      </c>
      <c r="AN152" s="36">
        <f t="shared" si="289"/>
        <v>3.4492161112876736E-2</v>
      </c>
      <c r="AO152" s="36">
        <f t="shared" si="289"/>
        <v>2.3417790649861978E-2</v>
      </c>
      <c r="AP152" s="36">
        <f t="shared" si="289"/>
        <v>1.5899059416025839E-2</v>
      </c>
      <c r="AQ152" s="36">
        <f t="shared" si="289"/>
        <v>2.2983799692884953E-2</v>
      </c>
      <c r="AR152" s="36">
        <f t="shared" si="289"/>
        <v>1.5604409587006367E-2</v>
      </c>
      <c r="AS152" s="36">
        <f t="shared" si="289"/>
        <v>1.0594314334998108E-2</v>
      </c>
      <c r="AT152" s="36">
        <f t="shared" si="289"/>
        <v>1.5315220365402052E-2</v>
      </c>
      <c r="AU152" s="36">
        <f t="shared" si="289"/>
        <v>1.0397974864485831E-2</v>
      </c>
      <c r="AV152" s="36">
        <f t="shared" si="289"/>
        <v>7.059505426818641E-3</v>
      </c>
      <c r="AW152" s="36">
        <f t="shared" si="289"/>
        <v>5.003706421467316E-2</v>
      </c>
      <c r="AX152" s="36">
        <f t="shared" si="289"/>
        <v>3.397170419905849E-2</v>
      </c>
      <c r="AY152" s="36">
        <f t="shared" si="289"/>
        <v>2.3064436419311347E-2</v>
      </c>
      <c r="AZ152" s="36">
        <f t="shared" si="289"/>
        <v>3.3342122500429013E-2</v>
      </c>
      <c r="BA152" s="36">
        <f t="shared" si="289"/>
        <v>2.2636994010955393E-2</v>
      </c>
      <c r="BB152" s="36">
        <f t="shared" si="289"/>
        <v>1.5368952526805603E-2</v>
      </c>
      <c r="BC152" s="36">
        <f t="shared" si="289"/>
        <v>2.2217473192754054E-2</v>
      </c>
      <c r="BD152" s="36">
        <f t="shared" si="289"/>
        <v>1.5084126920728106E-2</v>
      </c>
      <c r="BE152" s="36">
        <f t="shared" si="289"/>
        <v>1.0241078406469763E-2</v>
      </c>
      <c r="BF152" s="36">
        <f t="shared" si="289"/>
        <v>1.6147234743974021E-2</v>
      </c>
      <c r="BG152" s="36">
        <f t="shared" si="289"/>
        <v>1.0962855054837245E-2</v>
      </c>
      <c r="BH152" s="36">
        <f t="shared" si="289"/>
        <v>7.4430199881885045E-3</v>
      </c>
      <c r="BI152" s="36">
        <f t="shared" si="289"/>
        <v>1.0759685591603646E-2</v>
      </c>
      <c r="BJ152" s="36">
        <f t="shared" si="289"/>
        <v>7.3050819813214006E-3</v>
      </c>
      <c r="BK152" s="36">
        <f t="shared" ref="BK152:CP152" si="290">BK151/$AC151</f>
        <v>4.9596451773153598E-3</v>
      </c>
      <c r="BL152" s="36">
        <f t="shared" si="290"/>
        <v>7.1697003149946504E-3</v>
      </c>
      <c r="BM152" s="36">
        <f t="shared" si="290"/>
        <v>4.8677303938521191E-3</v>
      </c>
      <c r="BN152" s="36">
        <f t="shared" si="290"/>
        <v>3.3048521062556272E-3</v>
      </c>
      <c r="BO152" s="36">
        <f t="shared" si="290"/>
        <v>2.134404461425177E-2</v>
      </c>
      <c r="BP152" s="36">
        <f t="shared" si="290"/>
        <v>1.449112935435245E-2</v>
      </c>
      <c r="BQ152" s="36">
        <f t="shared" si="290"/>
        <v>9.838474092410749E-3</v>
      </c>
      <c r="BR152" s="36">
        <f t="shared" si="290"/>
        <v>1.4222572034398341E-2</v>
      </c>
      <c r="BS152" s="36">
        <f t="shared" si="290"/>
        <v>9.6561422554582235E-3</v>
      </c>
      <c r="BT152" s="36">
        <f t="shared" si="290"/>
        <v>6.5558524177016199E-3</v>
      </c>
      <c r="BU152" s="36">
        <f t="shared" si="290"/>
        <v>9.4771894891272409E-3</v>
      </c>
      <c r="BV152" s="36">
        <f t="shared" si="290"/>
        <v>6.4343558723144387E-3</v>
      </c>
      <c r="BW152" s="36">
        <f t="shared" si="290"/>
        <v>4.3684824007248933E-3</v>
      </c>
      <c r="BX152" s="36">
        <f t="shared" si="290"/>
        <v>3.0963363747174944E-2</v>
      </c>
      <c r="BY152" s="36">
        <f t="shared" si="290"/>
        <v>2.1021981419893525E-2</v>
      </c>
      <c r="BZ152" s="36">
        <f t="shared" si="290"/>
        <v>1.4272470731112643E-2</v>
      </c>
      <c r="CA152" s="36">
        <f t="shared" si="290"/>
        <v>2.0632390874381214E-2</v>
      </c>
      <c r="CB152" s="36">
        <f t="shared" si="290"/>
        <v>1.4007965709113113E-2</v>
      </c>
      <c r="CC152" s="36">
        <f t="shared" si="290"/>
        <v>9.5104394106518553E-3</v>
      </c>
      <c r="CD152" s="36">
        <f t="shared" si="290"/>
        <v>1.3748362634924934E-2</v>
      </c>
      <c r="CE152" s="36">
        <f t="shared" si="290"/>
        <v>9.3341868869696032E-3</v>
      </c>
      <c r="CF152" s="36">
        <f t="shared" si="290"/>
        <v>6.3372670007660892E-3</v>
      </c>
      <c r="CG152" s="36">
        <f t="shared" si="290"/>
        <v>9.9920471101914484E-3</v>
      </c>
      <c r="CH152" s="36">
        <f t="shared" si="290"/>
        <v>6.7839085705379918E-3</v>
      </c>
      <c r="CI152" s="36">
        <f t="shared" si="290"/>
        <v>4.6058044949046527E-3</v>
      </c>
      <c r="CJ152" s="36">
        <f t="shared" si="290"/>
        <v>6.6581855671773056E-3</v>
      </c>
      <c r="CK152" s="36">
        <f t="shared" si="290"/>
        <v>4.5204472752471891E-3</v>
      </c>
      <c r="CL152" s="36">
        <f t="shared" si="290"/>
        <v>3.0690708995893584E-3</v>
      </c>
      <c r="CM152" s="36">
        <f t="shared" si="290"/>
        <v>4.4366719410031683E-3</v>
      </c>
      <c r="CN152" s="36">
        <f t="shared" si="290"/>
        <v>3.0121932446193337E-3</v>
      </c>
      <c r="CO152" s="36">
        <f t="shared" si="290"/>
        <v>2.0450707790846488E-3</v>
      </c>
      <c r="CP152" s="36">
        <f t="shared" si="290"/>
        <v>1.3207877552360607E-2</v>
      </c>
      <c r="CQ152" s="36">
        <f t="shared" ref="CQ152:DG152" si="291">CQ151/$AC151</f>
        <v>8.9672349157247627E-3</v>
      </c>
      <c r="CR152" s="36">
        <f t="shared" si="291"/>
        <v>6.0881320041781895E-3</v>
      </c>
      <c r="CS152" s="36">
        <f t="shared" si="291"/>
        <v>8.8010493467827102E-3</v>
      </c>
      <c r="CT152" s="36">
        <f t="shared" si="291"/>
        <v>5.9753035023694017E-3</v>
      </c>
      <c r="CU152" s="36">
        <f t="shared" si="291"/>
        <v>4.0568176064687102E-3</v>
      </c>
      <c r="CV152" s="36">
        <f t="shared" si="291"/>
        <v>5.8645659983924108E-3</v>
      </c>
      <c r="CW152" s="36">
        <f t="shared" si="291"/>
        <v>3.9816345039447761E-3</v>
      </c>
      <c r="CX152" s="36">
        <f t="shared" si="291"/>
        <v>2.703254311972836E-3</v>
      </c>
      <c r="CY152" s="36">
        <f t="shared" si="291"/>
        <v>1.9160394591230312E-2</v>
      </c>
      <c r="CZ152" s="36">
        <f t="shared" si="291"/>
        <v>1.3008582090226617E-2</v>
      </c>
      <c r="DA152" s="36">
        <f t="shared" si="291"/>
        <v>8.8319270875359714E-3</v>
      </c>
      <c r="DB152" s="36">
        <f t="shared" si="291"/>
        <v>1.2767500125037688E-2</v>
      </c>
      <c r="DC152" s="36">
        <f t="shared" si="291"/>
        <v>8.6682491152634822E-3</v>
      </c>
      <c r="DD152" s="36">
        <f t="shared" si="291"/>
        <v>5.8851413345135436E-3</v>
      </c>
      <c r="DE152" s="36">
        <f t="shared" si="291"/>
        <v>8.5076045102665272E-3</v>
      </c>
      <c r="DF152" s="36">
        <f t="shared" si="291"/>
        <v>5.7760747638067279E-3</v>
      </c>
      <c r="DG152" s="36">
        <f t="shared" si="291"/>
        <v>3.9215550789677856E-3</v>
      </c>
    </row>
    <row r="153" spans="1:111" x14ac:dyDescent="0.35">
      <c r="B153" s="35">
        <f t="shared" si="285"/>
        <v>-0.38723606642458147</v>
      </c>
      <c r="D153" s="35">
        <f>$CE$6-$CE$7*SUMPRODUCT($B$6:$CD$6,AE152:DG152)</f>
        <v>-0.51153481221251695</v>
      </c>
      <c r="H153" s="35">
        <f t="shared" si="281"/>
        <v>-0.31169741445985322</v>
      </c>
      <c r="I153" s="35">
        <f t="shared" si="281"/>
        <v>0.14430054716689542</v>
      </c>
      <c r="J153" s="35">
        <f t="shared" si="281"/>
        <v>-0.24913802284593961</v>
      </c>
      <c r="K153" s="35">
        <f t="shared" si="281"/>
        <v>0.76577125419569325</v>
      </c>
      <c r="M153" s="35">
        <v>0.10076085006375174</v>
      </c>
      <c r="N153" s="35">
        <f>IFERROR(M153/(MAX(ABS(M150),ABS(M151),ABS(M152),ABS(M153))),0)</f>
        <v>0.86256056007166582</v>
      </c>
      <c r="P153" s="35">
        <f>L204</f>
        <v>-0.61670997017836271</v>
      </c>
      <c r="R153" s="35">
        <f>H204*J204</f>
        <v>2.1773242782971292E-4</v>
      </c>
      <c r="T153" s="35">
        <f>P153-D153</f>
        <v>-0.10517515796584576</v>
      </c>
      <c r="V153" s="35">
        <v>-0.1031647739274528</v>
      </c>
      <c r="X153" s="35">
        <v>6.1172147742808436E-2</v>
      </c>
      <c r="Y153" s="35">
        <v>8.87952495754879E-3</v>
      </c>
      <c r="Z153" s="35">
        <v>-0.49456022506525799</v>
      </c>
      <c r="AA153" s="35">
        <v>0.44824023581227646</v>
      </c>
    </row>
    <row r="154" spans="1:111" x14ac:dyDescent="0.35">
      <c r="B154" s="3"/>
    </row>
    <row r="155" spans="1:111" ht="13.5" thickBot="1" x14ac:dyDescent="0.4">
      <c r="B155" s="39" t="s">
        <v>367</v>
      </c>
      <c r="D155" s="39" t="s">
        <v>368</v>
      </c>
      <c r="E155" s="39" t="s">
        <v>369</v>
      </c>
      <c r="F155" s="39" t="s">
        <v>370</v>
      </c>
      <c r="H155" s="39" t="s">
        <v>347</v>
      </c>
      <c r="I155" s="39" t="s">
        <v>371</v>
      </c>
      <c r="J155" s="39" t="s">
        <v>372</v>
      </c>
      <c r="K155" s="39" t="s">
        <v>349</v>
      </c>
      <c r="L155" s="39" t="s">
        <v>373</v>
      </c>
      <c r="M155" s="39" t="s">
        <v>374</v>
      </c>
    </row>
    <row r="156" spans="1:111" ht="13.15" thickTop="1" x14ac:dyDescent="0.35">
      <c r="B156" s="32">
        <v>1</v>
      </c>
      <c r="D156" s="32">
        <v>0</v>
      </c>
      <c r="E156" s="32"/>
      <c r="F156" s="32" t="b">
        <v>0</v>
      </c>
      <c r="H156" s="32">
        <v>0</v>
      </c>
      <c r="I156" s="32">
        <f>B150</f>
        <v>-0.47995932412180381</v>
      </c>
      <c r="J156" s="32">
        <f>IF(SUMPRODUCT(L156:L159,N150:N153)&gt;0,N150,-N150)</f>
        <v>-1</v>
      </c>
      <c r="K156" s="32">
        <f>I156+J156*H156</f>
        <v>-0.47995932412180381</v>
      </c>
      <c r="L156" s="32">
        <f>D150</f>
        <v>-0.54867689387592122</v>
      </c>
      <c r="M156" s="32">
        <f>SUMPRODUCT(L156:L159,J156:J159)</f>
        <v>0.22827236659450573</v>
      </c>
    </row>
    <row r="157" spans="1:111" ht="13.5" thickBot="1" x14ac:dyDescent="0.4">
      <c r="H157" s="33">
        <f>H156</f>
        <v>0</v>
      </c>
      <c r="I157" s="33">
        <f>B151</f>
        <v>0.32552793962968196</v>
      </c>
      <c r="J157" s="32">
        <f>IF(SUMPRODUCT(L156:L159,N150:N153)&gt;0,N151,-N151)</f>
        <v>0.34431243995525018</v>
      </c>
      <c r="K157" s="33">
        <f t="shared" ref="K157:K159" si="292">I157+J157*H157</f>
        <v>0.32552793962968196</v>
      </c>
      <c r="L157" s="32">
        <f>D151</f>
        <v>1.3508258402837612</v>
      </c>
      <c r="M157" s="39" t="s">
        <v>375</v>
      </c>
    </row>
    <row r="158" spans="1:111" ht="13.15" thickTop="1" x14ac:dyDescent="0.35">
      <c r="H158" s="33">
        <f t="shared" ref="H158:H159" si="293">H157</f>
        <v>0</v>
      </c>
      <c r="I158" s="32">
        <f>B152</f>
        <v>-0.4059424775294061</v>
      </c>
      <c r="J158" s="32">
        <f>IF(SUMPRODUCT(L156:L159,N150:N153)&gt;0,N152,-N152)</f>
        <v>0.67787198862823206</v>
      </c>
      <c r="K158" s="32">
        <f t="shared" si="292"/>
        <v>-0.4059424775294061</v>
      </c>
      <c r="L158" s="32">
        <f>D152</f>
        <v>-0.50788485136055783</v>
      </c>
      <c r="M158" s="32">
        <f>F152</f>
        <v>-3263.3868794393816</v>
      </c>
    </row>
    <row r="159" spans="1:111" x14ac:dyDescent="0.35">
      <c r="H159" s="33">
        <f t="shared" si="293"/>
        <v>0</v>
      </c>
      <c r="I159" s="34">
        <f>B153</f>
        <v>-0.38723606642458147</v>
      </c>
      <c r="J159" s="32">
        <f>IF(SUMPRODUCT(L156:L159,N150:N153)&gt;0,N153,-N153)</f>
        <v>0.86256056007166582</v>
      </c>
      <c r="K159" s="34">
        <f t="shared" si="292"/>
        <v>-0.38723606642458147</v>
      </c>
      <c r="L159" s="32">
        <f>D153</f>
        <v>-0.51153481221251695</v>
      </c>
    </row>
    <row r="160" spans="1:111" ht="13.5" thickBot="1" x14ac:dyDescent="0.4">
      <c r="B160" s="39" t="s">
        <v>367</v>
      </c>
      <c r="D160" s="39" t="s">
        <v>368</v>
      </c>
      <c r="E160" s="39" t="s">
        <v>369</v>
      </c>
      <c r="F160" s="39" t="s">
        <v>370</v>
      </c>
      <c r="H160" s="39" t="s">
        <v>347</v>
      </c>
      <c r="I160" s="39" t="s">
        <v>371</v>
      </c>
      <c r="J160" s="39" t="s">
        <v>372</v>
      </c>
      <c r="K160" s="39" t="s">
        <v>349</v>
      </c>
      <c r="L160" s="39" t="s">
        <v>373</v>
      </c>
      <c r="M160" s="39" t="s">
        <v>374</v>
      </c>
      <c r="O160" s="45" t="s">
        <v>336</v>
      </c>
    </row>
    <row r="161" spans="2:97" ht="13.9" thickTop="1" thickBot="1" x14ac:dyDescent="0.4">
      <c r="B161" s="32">
        <f>1+B156</f>
        <v>2</v>
      </c>
      <c r="D161" s="32">
        <v>0</v>
      </c>
      <c r="E161" s="32">
        <f>H161</f>
        <v>1.29241943359375E-2</v>
      </c>
      <c r="F161" s="32" t="b">
        <f>OR(F156,M161*M156&lt;=0)</f>
        <v>1</v>
      </c>
      <c r="H161" s="32">
        <f>ABS(H143)</f>
        <v>1.29241943359375E-2</v>
      </c>
      <c r="I161" s="32">
        <f>I156</f>
        <v>-0.47995932412180381</v>
      </c>
      <c r="J161" s="32">
        <f>J156</f>
        <v>-1</v>
      </c>
      <c r="K161" s="32">
        <f>I161+J161*H161</f>
        <v>-0.49288351845774131</v>
      </c>
      <c r="L161" s="32">
        <f>$CE$3-$CE$7*SUMPRODUCT($B$3:$CD$3,Q163:CS163)</f>
        <v>5.4400039287407651</v>
      </c>
      <c r="M161" s="32">
        <f>SUMPRODUCT(L161:L164,J161:J164)</f>
        <v>-14.062091167220391</v>
      </c>
      <c r="O161" s="46">
        <f>SUM(Q161:CS161)</f>
        <v>-1.2727719019900714</v>
      </c>
      <c r="P161" s="39" t="s">
        <v>363</v>
      </c>
      <c r="Q161" s="32">
        <f t="shared" ref="Q161:AV161" si="294">SUMPRODUCT(B$3:B$6,$K161:$K164)</f>
        <v>0.93617531227498341</v>
      </c>
      <c r="R161" s="32">
        <f t="shared" si="294"/>
        <v>0.56008714615528321</v>
      </c>
      <c r="S161" s="32">
        <f t="shared" si="294"/>
        <v>0.18399898003558302</v>
      </c>
      <c r="T161" s="32">
        <f t="shared" si="294"/>
        <v>0.53899378406149712</v>
      </c>
      <c r="U161" s="32">
        <f t="shared" si="294"/>
        <v>0.16290561794179687</v>
      </c>
      <c r="V161" s="32">
        <f t="shared" si="294"/>
        <v>-0.21318254817790333</v>
      </c>
      <c r="W161" s="32">
        <f t="shared" si="294"/>
        <v>0.14181225584801066</v>
      </c>
      <c r="X161" s="32">
        <f t="shared" si="294"/>
        <v>-0.23427591027168954</v>
      </c>
      <c r="Y161" s="32">
        <f t="shared" si="294"/>
        <v>-0.61036407639138979</v>
      </c>
      <c r="Z161" s="32">
        <f t="shared" si="294"/>
        <v>1.2190135127172215</v>
      </c>
      <c r="AA161" s="32">
        <f t="shared" si="294"/>
        <v>0.84292534659752139</v>
      </c>
      <c r="AB161" s="32">
        <f t="shared" si="294"/>
        <v>0.46683718047782119</v>
      </c>
      <c r="AC161" s="32">
        <f t="shared" si="294"/>
        <v>0.82183198450373518</v>
      </c>
      <c r="AD161" s="32">
        <f t="shared" si="294"/>
        <v>0.44574381838403498</v>
      </c>
      <c r="AE161" s="32">
        <f t="shared" si="294"/>
        <v>6.9655652264334789E-2</v>
      </c>
      <c r="AF161" s="32">
        <f t="shared" si="294"/>
        <v>0.42465045629024878</v>
      </c>
      <c r="AG161" s="32">
        <f t="shared" si="294"/>
        <v>4.8562290170548583E-2</v>
      </c>
      <c r="AH161" s="32">
        <f t="shared" si="294"/>
        <v>-0.32752587594915161</v>
      </c>
      <c r="AI161" s="32">
        <f t="shared" si="294"/>
        <v>1.5961311133068723</v>
      </c>
      <c r="AJ161" s="32">
        <f t="shared" si="294"/>
        <v>1.2200429471871721</v>
      </c>
      <c r="AK161" s="32">
        <f t="shared" si="294"/>
        <v>0.8439547810674719</v>
      </c>
      <c r="AL161" s="32">
        <f t="shared" si="294"/>
        <v>1.198949585093386</v>
      </c>
      <c r="AM161" s="32">
        <f t="shared" si="294"/>
        <v>0.82286141897368581</v>
      </c>
      <c r="AN161" s="32">
        <f t="shared" si="294"/>
        <v>0.44677325285398561</v>
      </c>
      <c r="AO161" s="32">
        <f t="shared" si="294"/>
        <v>0.8017680568798996</v>
      </c>
      <c r="AP161" s="32">
        <f t="shared" si="294"/>
        <v>0.42567989076019941</v>
      </c>
      <c r="AQ161" s="32">
        <f t="shared" si="294"/>
        <v>4.9591724640499213E-2</v>
      </c>
      <c r="AR161" s="32">
        <f t="shared" si="294"/>
        <v>0.44329179381724215</v>
      </c>
      <c r="AS161" s="32">
        <f t="shared" si="294"/>
        <v>6.7203627697541957E-2</v>
      </c>
      <c r="AT161" s="32">
        <f t="shared" si="294"/>
        <v>-0.30888453842215824</v>
      </c>
      <c r="AU161" s="32">
        <f t="shared" si="294"/>
        <v>4.6110265603755751E-2</v>
      </c>
      <c r="AV161" s="32">
        <f t="shared" si="294"/>
        <v>-0.32997790051594444</v>
      </c>
      <c r="AW161" s="32">
        <f t="shared" ref="AW161:CB161" si="295">SUMPRODUCT(AH$3:AH$6,$K161:$K164)</f>
        <v>-0.70606606663564464</v>
      </c>
      <c r="AX161" s="32">
        <f t="shared" si="295"/>
        <v>-0.35107126260973065</v>
      </c>
      <c r="AY161" s="32">
        <f t="shared" si="295"/>
        <v>-0.72715942872943085</v>
      </c>
      <c r="AZ161" s="32">
        <f t="shared" si="295"/>
        <v>-1.1032475948491309</v>
      </c>
      <c r="BA161" s="32">
        <f t="shared" si="295"/>
        <v>0.72612999425948033</v>
      </c>
      <c r="BB161" s="32">
        <f t="shared" si="295"/>
        <v>0.35004182813978008</v>
      </c>
      <c r="BC161" s="32">
        <f t="shared" si="295"/>
        <v>-2.604633797992012E-2</v>
      </c>
      <c r="BD161" s="32">
        <f t="shared" si="295"/>
        <v>0.32894846604599387</v>
      </c>
      <c r="BE161" s="32">
        <f t="shared" si="295"/>
        <v>-4.7139700073706346E-2</v>
      </c>
      <c r="BF161" s="32">
        <f t="shared" si="295"/>
        <v>-0.42322786619340652</v>
      </c>
      <c r="BG161" s="32">
        <f t="shared" si="295"/>
        <v>-6.8233062167492531E-2</v>
      </c>
      <c r="BH161" s="32">
        <f t="shared" si="295"/>
        <v>-0.44432122828719273</v>
      </c>
      <c r="BI161" s="32">
        <f t="shared" si="295"/>
        <v>-0.82040939440689287</v>
      </c>
      <c r="BJ161" s="32">
        <f t="shared" si="295"/>
        <v>1.1032475948491309</v>
      </c>
      <c r="BK161" s="32">
        <f t="shared" si="295"/>
        <v>0.72715942872943085</v>
      </c>
      <c r="BL161" s="32">
        <f t="shared" si="295"/>
        <v>0.35107126260973065</v>
      </c>
      <c r="BM161" s="32">
        <f t="shared" si="295"/>
        <v>0.70606606663564464</v>
      </c>
      <c r="BN161" s="32">
        <f t="shared" si="295"/>
        <v>0.32997790051594444</v>
      </c>
      <c r="BO161" s="32">
        <f t="shared" si="295"/>
        <v>-4.6110265603755751E-2</v>
      </c>
      <c r="BP161" s="32">
        <f t="shared" si="295"/>
        <v>0.30888453842215824</v>
      </c>
      <c r="BQ161" s="32">
        <f t="shared" si="295"/>
        <v>-6.7203627697541957E-2</v>
      </c>
      <c r="BR161" s="32">
        <f t="shared" si="295"/>
        <v>-0.44329179381724215</v>
      </c>
      <c r="BS161" s="32">
        <f t="shared" si="295"/>
        <v>-4.9591724640499213E-2</v>
      </c>
      <c r="BT161" s="32">
        <f t="shared" si="295"/>
        <v>-0.42567989076019941</v>
      </c>
      <c r="BU161" s="32">
        <f t="shared" si="295"/>
        <v>-0.8017680568798996</v>
      </c>
      <c r="BV161" s="32">
        <f t="shared" si="295"/>
        <v>-0.44677325285398561</v>
      </c>
      <c r="BW161" s="32">
        <f t="shared" si="295"/>
        <v>-0.82286141897368581</v>
      </c>
      <c r="BX161" s="32">
        <f t="shared" si="295"/>
        <v>-1.198949585093386</v>
      </c>
      <c r="BY161" s="32">
        <f t="shared" si="295"/>
        <v>-0.8439547810674719</v>
      </c>
      <c r="BZ161" s="32">
        <f t="shared" si="295"/>
        <v>-1.2200429471871721</v>
      </c>
      <c r="CA161" s="32">
        <f t="shared" si="295"/>
        <v>-1.5961311133068723</v>
      </c>
      <c r="CB161" s="32">
        <f t="shared" si="295"/>
        <v>0.23324647580173896</v>
      </c>
      <c r="CC161" s="32">
        <f t="shared" ref="CC161:CS161" si="296">SUMPRODUCT(BN$3:BN$6,$K161:$K164)</f>
        <v>-0.14284169031796123</v>
      </c>
      <c r="CD161" s="32">
        <f t="shared" si="296"/>
        <v>-0.51892985643766143</v>
      </c>
      <c r="CE161" s="32">
        <f t="shared" si="296"/>
        <v>-0.16393505241174744</v>
      </c>
      <c r="CF161" s="32">
        <f t="shared" si="296"/>
        <v>-0.54002321853144764</v>
      </c>
      <c r="CG161" s="32">
        <f t="shared" si="296"/>
        <v>-0.91611138465114783</v>
      </c>
      <c r="CH161" s="32">
        <f t="shared" si="296"/>
        <v>-0.56111658062523384</v>
      </c>
      <c r="CI161" s="32">
        <f t="shared" si="296"/>
        <v>-0.93720474674493404</v>
      </c>
      <c r="CJ161" s="32">
        <f t="shared" si="296"/>
        <v>-1.3132929128646342</v>
      </c>
      <c r="CK161" s="32">
        <f t="shared" si="296"/>
        <v>0.61036407639138979</v>
      </c>
      <c r="CL161" s="32">
        <f t="shared" si="296"/>
        <v>0.23427591027168954</v>
      </c>
      <c r="CM161" s="32">
        <f t="shared" si="296"/>
        <v>-0.14181225584801066</v>
      </c>
      <c r="CN161" s="32">
        <f t="shared" si="296"/>
        <v>0.21318254817790333</v>
      </c>
      <c r="CO161" s="32">
        <f t="shared" si="296"/>
        <v>-0.16290561794179687</v>
      </c>
      <c r="CP161" s="32">
        <f t="shared" si="296"/>
        <v>-0.53899378406149712</v>
      </c>
      <c r="CQ161" s="32">
        <f t="shared" si="296"/>
        <v>-0.18399898003558302</v>
      </c>
      <c r="CR161" s="32">
        <f t="shared" si="296"/>
        <v>-0.56008714615528321</v>
      </c>
      <c r="CS161" s="32">
        <f t="shared" si="296"/>
        <v>-0.93617531227498341</v>
      </c>
    </row>
    <row r="162" spans="2:97" ht="13.9" thickTop="1" thickBot="1" x14ac:dyDescent="0.4">
      <c r="H162" s="33">
        <f>H161</f>
        <v>1.29241943359375E-2</v>
      </c>
      <c r="I162" s="33">
        <f t="shared" ref="I162:J162" si="297">I157</f>
        <v>0.32552793962968196</v>
      </c>
      <c r="J162" s="33">
        <f t="shared" si="297"/>
        <v>0.34431243995525018</v>
      </c>
      <c r="K162" s="33">
        <f t="shared" ref="K162:K164" si="298">I162+J162*H162</f>
        <v>0.32997790051594444</v>
      </c>
      <c r="L162" s="33">
        <f>$CE$4-$CE$7*SUMPRODUCT($B$4:$CD$4,Q163:CS163)</f>
        <v>-0.95639757725655272</v>
      </c>
      <c r="M162" s="39" t="s">
        <v>375</v>
      </c>
      <c r="O162" s="47">
        <f t="shared" ref="O162:O163" si="299">SUM(Q162:CS162)</f>
        <v>98.830693384732001</v>
      </c>
      <c r="P162" s="39" t="s">
        <v>365</v>
      </c>
      <c r="Q162" s="33">
        <f>EXP(Q161)</f>
        <v>2.5502089889803847</v>
      </c>
      <c r="R162" s="33">
        <f>EXP(R161)</f>
        <v>1.7508250713215545</v>
      </c>
      <c r="S162" s="33">
        <f t="shared" ref="S162:CD162" si="300">EXP(S161)</f>
        <v>1.2020145970835585</v>
      </c>
      <c r="T162" s="33">
        <f t="shared" si="300"/>
        <v>1.7142810571414291</v>
      </c>
      <c r="U162" s="33">
        <f t="shared" si="300"/>
        <v>1.1769256037854541</v>
      </c>
      <c r="V162" s="33">
        <f t="shared" si="300"/>
        <v>0.80800862325079059</v>
      </c>
      <c r="W162" s="33">
        <f t="shared" si="300"/>
        <v>1.1523602793231855</v>
      </c>
      <c r="X162" s="33">
        <f t="shared" si="300"/>
        <v>0.7911435011609792</v>
      </c>
      <c r="Y162" s="33">
        <f t="shared" si="300"/>
        <v>0.5431530838574774</v>
      </c>
      <c r="Z162" s="33">
        <f t="shared" si="300"/>
        <v>3.3838479635889094</v>
      </c>
      <c r="AA162" s="33">
        <f t="shared" si="300"/>
        <v>2.32315307403907</v>
      </c>
      <c r="AB162" s="33">
        <f t="shared" si="300"/>
        <v>1.5949416946301211</v>
      </c>
      <c r="AC162" s="33">
        <f t="shared" si="300"/>
        <v>2.274663170466805</v>
      </c>
      <c r="AD162" s="33">
        <f t="shared" si="300"/>
        <v>1.5616513489184038</v>
      </c>
      <c r="AE162" s="33">
        <f t="shared" si="300"/>
        <v>1.0721389290697447</v>
      </c>
      <c r="AF162" s="33">
        <f t="shared" si="300"/>
        <v>1.5290558543860975</v>
      </c>
      <c r="AG162" s="33">
        <f t="shared" si="300"/>
        <v>1.0497607595605454</v>
      </c>
      <c r="AH162" s="33">
        <f t="shared" si="300"/>
        <v>0.72070464211758678</v>
      </c>
      <c r="AI162" s="33">
        <f t="shared" si="300"/>
        <v>4.9339067245970352</v>
      </c>
      <c r="AJ162" s="33">
        <f t="shared" si="300"/>
        <v>3.3873332069307298</v>
      </c>
      <c r="AK162" s="33">
        <f t="shared" si="300"/>
        <v>2.3255458392786572</v>
      </c>
      <c r="AL162" s="33">
        <f t="shared" si="300"/>
        <v>3.316631253449192</v>
      </c>
      <c r="AM162" s="33">
        <f t="shared" si="300"/>
        <v>2.2770059928261599</v>
      </c>
      <c r="AN162" s="33">
        <f t="shared" si="300"/>
        <v>1.5632597943995921</v>
      </c>
      <c r="AO162" s="33">
        <f t="shared" si="300"/>
        <v>2.2294792920420194</v>
      </c>
      <c r="AP162" s="33">
        <f t="shared" si="300"/>
        <v>1.5306307276644224</v>
      </c>
      <c r="AQ162" s="33">
        <f t="shared" si="300"/>
        <v>1.0508419758968381</v>
      </c>
      <c r="AR162" s="33">
        <f t="shared" si="300"/>
        <v>1.5578268322667017</v>
      </c>
      <c r="AS162" s="33">
        <f t="shared" si="300"/>
        <v>1.0695132385210795</v>
      </c>
      <c r="AT162" s="33">
        <f t="shared" si="300"/>
        <v>0.73426554459039994</v>
      </c>
      <c r="AU162" s="33">
        <f t="shared" si="300"/>
        <v>1.0471898736147014</v>
      </c>
      <c r="AV162" s="33">
        <f t="shared" si="300"/>
        <v>0.71893962145106816</v>
      </c>
      <c r="AW162" s="33">
        <f t="shared" si="300"/>
        <v>0.49358210226771321</v>
      </c>
      <c r="AX162" s="33">
        <f t="shared" si="300"/>
        <v>0.70393358792361205</v>
      </c>
      <c r="AY162" s="33">
        <f t="shared" si="300"/>
        <v>0.48327983298919952</v>
      </c>
      <c r="AZ162" s="33">
        <f t="shared" si="300"/>
        <v>0.33179180675693731</v>
      </c>
      <c r="BA162" s="33">
        <f t="shared" si="300"/>
        <v>2.0670655529676618</v>
      </c>
      <c r="BB162" s="33">
        <f t="shared" si="300"/>
        <v>1.4191269067904499</v>
      </c>
      <c r="BC162" s="33">
        <f t="shared" si="300"/>
        <v>0.97428994193496565</v>
      </c>
      <c r="BD162" s="33">
        <f t="shared" si="300"/>
        <v>1.3895062469914659</v>
      </c>
      <c r="BE162" s="33">
        <f t="shared" si="300"/>
        <v>0.95395412082020958</v>
      </c>
      <c r="BF162" s="33">
        <f t="shared" si="300"/>
        <v>0.65492937984283006</v>
      </c>
      <c r="BG162" s="33">
        <f t="shared" si="300"/>
        <v>0.934042758177836</v>
      </c>
      <c r="BH162" s="33">
        <f t="shared" si="300"/>
        <v>0.64125939708099333</v>
      </c>
      <c r="BI162" s="33">
        <f t="shared" si="300"/>
        <v>0.44025138115399481</v>
      </c>
      <c r="BJ162" s="33">
        <f t="shared" si="300"/>
        <v>3.0139381974931525</v>
      </c>
      <c r="BK162" s="33">
        <f t="shared" si="300"/>
        <v>2.069194557146663</v>
      </c>
      <c r="BL162" s="33">
        <f t="shared" si="300"/>
        <v>1.4205885571530874</v>
      </c>
      <c r="BM162" s="33">
        <f t="shared" si="300"/>
        <v>2.0260053908065161</v>
      </c>
      <c r="BN162" s="33">
        <f t="shared" si="300"/>
        <v>1.3909373891254666</v>
      </c>
      <c r="BO162" s="33">
        <f t="shared" si="300"/>
        <v>0.95493665971786867</v>
      </c>
      <c r="BP162" s="33">
        <f t="shared" si="300"/>
        <v>1.3619051137117382</v>
      </c>
      <c r="BQ162" s="33">
        <f t="shared" si="300"/>
        <v>0.93500478907843887</v>
      </c>
      <c r="BR162" s="33">
        <f t="shared" si="300"/>
        <v>0.64191987150777163</v>
      </c>
      <c r="BS162" s="33">
        <f t="shared" si="300"/>
        <v>0.9516178673263912</v>
      </c>
      <c r="BT162" s="33">
        <f t="shared" si="300"/>
        <v>0.65332544416241545</v>
      </c>
      <c r="BU162" s="33">
        <f t="shared" si="300"/>
        <v>0.44853522684396957</v>
      </c>
      <c r="BV162" s="33">
        <f t="shared" si="300"/>
        <v>0.63968893947283678</v>
      </c>
      <c r="BW162" s="33">
        <f t="shared" si="300"/>
        <v>0.43917319635985075</v>
      </c>
      <c r="BX162" s="33">
        <f t="shared" si="300"/>
        <v>0.30151075702492747</v>
      </c>
      <c r="BY162" s="33">
        <f t="shared" si="300"/>
        <v>0.43000657441789331</v>
      </c>
      <c r="BZ162" s="33">
        <f t="shared" si="300"/>
        <v>0.2952174878910428</v>
      </c>
      <c r="CA162" s="33">
        <f t="shared" si="300"/>
        <v>0.20267914571929257</v>
      </c>
      <c r="CB162" s="33">
        <f t="shared" si="300"/>
        <v>1.2626926641626695</v>
      </c>
      <c r="CC162" s="33">
        <f t="shared" si="300"/>
        <v>0.86689129531839071</v>
      </c>
      <c r="CD162" s="33">
        <f t="shared" si="300"/>
        <v>0.59515711085336864</v>
      </c>
      <c r="CE162" s="33">
        <f t="shared" ref="CE162:CS162" si="301">EXP(CE161)</f>
        <v>0.84879714741769241</v>
      </c>
      <c r="CF162" s="33">
        <f t="shared" si="301"/>
        <v>0.58273472197244447</v>
      </c>
      <c r="CG162" s="33">
        <f t="shared" si="301"/>
        <v>0.40007174532267276</v>
      </c>
      <c r="CH162" s="33">
        <f t="shared" si="301"/>
        <v>0.57057161882077534</v>
      </c>
      <c r="CI162" s="33">
        <f t="shared" si="301"/>
        <v>0.39172126658346684</v>
      </c>
      <c r="CJ162" s="33">
        <f t="shared" si="301"/>
        <v>0.26893302371205902</v>
      </c>
      <c r="CK162" s="33">
        <f t="shared" si="301"/>
        <v>1.841101578394791</v>
      </c>
      <c r="CL162" s="33">
        <f t="shared" si="301"/>
        <v>1.2639931928057682</v>
      </c>
      <c r="CM162" s="33">
        <f t="shared" si="301"/>
        <v>0.86778416259481705</v>
      </c>
      <c r="CN162" s="33">
        <f t="shared" si="301"/>
        <v>1.2376105541755078</v>
      </c>
      <c r="CO162" s="33">
        <f t="shared" si="301"/>
        <v>0.84967137836377082</v>
      </c>
      <c r="CP162" s="33">
        <f t="shared" si="301"/>
        <v>0.58333491806034665</v>
      </c>
      <c r="CQ162" s="33">
        <f t="shared" si="301"/>
        <v>0.83193665237202163</v>
      </c>
      <c r="CR162" s="33">
        <f t="shared" si="301"/>
        <v>0.57115928734398458</v>
      </c>
      <c r="CS162" s="33">
        <f t="shared" si="301"/>
        <v>0.39212472558957462</v>
      </c>
    </row>
    <row r="163" spans="2:97" ht="13.9" thickTop="1" thickBot="1" x14ac:dyDescent="0.4">
      <c r="H163" s="32">
        <f t="shared" ref="H163:H164" si="302">H162</f>
        <v>1.29241943359375E-2</v>
      </c>
      <c r="I163" s="32">
        <f t="shared" ref="I163:J163" si="303">I158</f>
        <v>-0.4059424775294061</v>
      </c>
      <c r="J163" s="32">
        <f t="shared" si="303"/>
        <v>0.67787198862823206</v>
      </c>
      <c r="K163" s="32">
        <f t="shared" si="298"/>
        <v>-0.3971815282134864</v>
      </c>
      <c r="L163" s="32">
        <f>$CE$5-$CE$7*SUMPRODUCT($B$5:$CD$5,Q163:CS163)</f>
        <v>-4.7166105714679816</v>
      </c>
      <c r="M163" s="32">
        <f>SUMPRODUCT($B$7:$CD$7, LN(Q163:CS163))</f>
        <v>-3263.4762831160874</v>
      </c>
      <c r="O163" s="48">
        <f t="shared" si="299"/>
        <v>1</v>
      </c>
      <c r="P163" s="39" t="s">
        <v>366</v>
      </c>
      <c r="Q163" s="32">
        <f t="shared" ref="Q163:AV163" si="304">Q162/$O162</f>
        <v>2.5803815612755351E-2</v>
      </c>
      <c r="R163" s="32">
        <f t="shared" si="304"/>
        <v>1.7715398034352285E-2</v>
      </c>
      <c r="S163" s="32">
        <f t="shared" si="304"/>
        <v>1.2162361265688069E-2</v>
      </c>
      <c r="T163" s="32">
        <f t="shared" si="304"/>
        <v>1.7345634219806678E-2</v>
      </c>
      <c r="U163" s="32">
        <f t="shared" si="304"/>
        <v>1.1908502950635709E-2</v>
      </c>
      <c r="V163" s="32">
        <f t="shared" si="304"/>
        <v>8.1756850587432692E-3</v>
      </c>
      <c r="W163" s="32">
        <f t="shared" si="304"/>
        <v>1.1659943281357263E-2</v>
      </c>
      <c r="X163" s="32">
        <f t="shared" si="304"/>
        <v>8.0050384558285424E-3</v>
      </c>
      <c r="Y163" s="32">
        <f t="shared" si="304"/>
        <v>5.4957935157155056E-3</v>
      </c>
      <c r="Z163" s="32">
        <f t="shared" si="304"/>
        <v>3.4238836617447713E-2</v>
      </c>
      <c r="AA163" s="32">
        <f t="shared" si="304"/>
        <v>2.3506392543411678E-2</v>
      </c>
      <c r="AB163" s="32">
        <f t="shared" si="304"/>
        <v>1.61381210634764E-2</v>
      </c>
      <c r="AC163" s="32">
        <f t="shared" si="304"/>
        <v>2.3015756467597643E-2</v>
      </c>
      <c r="AD163" s="32">
        <f t="shared" si="304"/>
        <v>1.5801278888524502E-2</v>
      </c>
      <c r="AE163" s="32">
        <f t="shared" si="304"/>
        <v>1.0848238460657968E-2</v>
      </c>
      <c r="AF163" s="32">
        <f t="shared" si="304"/>
        <v>1.5471467436069974E-2</v>
      </c>
      <c r="AG163" s="32">
        <f t="shared" si="304"/>
        <v>1.0621809112215731E-2</v>
      </c>
      <c r="AH163" s="32">
        <f t="shared" si="304"/>
        <v>7.2923159540326148E-3</v>
      </c>
      <c r="AI163" s="32">
        <f t="shared" si="304"/>
        <v>4.9922818060075015E-2</v>
      </c>
      <c r="AJ163" s="32">
        <f t="shared" si="304"/>
        <v>3.4274101404352046E-2</v>
      </c>
      <c r="AK163" s="32">
        <f t="shared" si="304"/>
        <v>2.353060329371242E-2</v>
      </c>
      <c r="AL163" s="32">
        <f t="shared" si="304"/>
        <v>3.3558716830388712E-2</v>
      </c>
      <c r="AM163" s="32">
        <f t="shared" si="304"/>
        <v>2.3039461880148323E-2</v>
      </c>
      <c r="AN163" s="32">
        <f t="shared" si="304"/>
        <v>1.5817553645142132E-2</v>
      </c>
      <c r="AO163" s="32">
        <f t="shared" si="304"/>
        <v>2.2558571792702244E-2</v>
      </c>
      <c r="AP163" s="32">
        <f t="shared" si="304"/>
        <v>1.5487402498593459E-2</v>
      </c>
      <c r="AQ163" s="32">
        <f t="shared" si="304"/>
        <v>1.0632749198734033E-2</v>
      </c>
      <c r="AR163" s="32">
        <f t="shared" si="304"/>
        <v>1.5762581227699499E-2</v>
      </c>
      <c r="AS163" s="32">
        <f t="shared" si="304"/>
        <v>1.0821670898914332E-2</v>
      </c>
      <c r="AT163" s="32">
        <f t="shared" si="304"/>
        <v>7.4295294249532608E-3</v>
      </c>
      <c r="AU163" s="32">
        <f t="shared" si="304"/>
        <v>1.059579608065846E-2</v>
      </c>
      <c r="AV163" s="32">
        <f t="shared" si="304"/>
        <v>7.2744569205069904E-3</v>
      </c>
      <c r="AW163" s="32">
        <f t="shared" ref="AW163:CB163" si="305">AW162/$O162</f>
        <v>4.9942187529361699E-3</v>
      </c>
      <c r="AX163" s="32">
        <f t="shared" si="305"/>
        <v>7.1226211596362252E-3</v>
      </c>
      <c r="AY163" s="32">
        <f t="shared" si="305"/>
        <v>4.8899771562652995E-3</v>
      </c>
      <c r="AZ163" s="32">
        <f t="shared" si="305"/>
        <v>3.3571737219866013E-3</v>
      </c>
      <c r="BA163" s="32">
        <f t="shared" si="305"/>
        <v>2.0915218563942559E-2</v>
      </c>
      <c r="BB163" s="32">
        <f t="shared" si="305"/>
        <v>1.4359171813821209E-2</v>
      </c>
      <c r="BC163" s="32">
        <f t="shared" si="305"/>
        <v>9.8581716728649415E-3</v>
      </c>
      <c r="BD163" s="32">
        <f t="shared" si="305"/>
        <v>1.4059460673642565E-2</v>
      </c>
      <c r="BE163" s="32">
        <f t="shared" si="305"/>
        <v>9.6524074470126352E-3</v>
      </c>
      <c r="BF163" s="32">
        <f t="shared" si="305"/>
        <v>6.6267811892535781E-3</v>
      </c>
      <c r="BG163" s="32">
        <f t="shared" si="305"/>
        <v>9.4509380253132262E-3</v>
      </c>
      <c r="BH163" s="32">
        <f t="shared" si="305"/>
        <v>6.4884640097046939E-3</v>
      </c>
      <c r="BI163" s="32">
        <f t="shared" si="305"/>
        <v>4.4546017646579384E-3</v>
      </c>
      <c r="BJ163" s="32">
        <f t="shared" si="305"/>
        <v>3.0495973409397987E-2</v>
      </c>
      <c r="BK163" s="32">
        <f t="shared" si="305"/>
        <v>2.0936760496980643E-2</v>
      </c>
      <c r="BL163" s="32">
        <f t="shared" si="305"/>
        <v>1.4373961251318601E-2</v>
      </c>
      <c r="BM163" s="32">
        <f t="shared" si="305"/>
        <v>2.0499758945529228E-2</v>
      </c>
      <c r="BN163" s="32">
        <f t="shared" si="305"/>
        <v>1.4073941419299478E-2</v>
      </c>
      <c r="BO163" s="32">
        <f t="shared" si="305"/>
        <v>9.6623490842106495E-3</v>
      </c>
      <c r="BP163" s="32">
        <f t="shared" si="305"/>
        <v>1.3780183737151985E-2</v>
      </c>
      <c r="BQ163" s="32">
        <f t="shared" si="305"/>
        <v>9.4606721561551286E-3</v>
      </c>
      <c r="BR163" s="32">
        <f t="shared" si="305"/>
        <v>6.4951468974206302E-3</v>
      </c>
      <c r="BS163" s="32">
        <f t="shared" si="305"/>
        <v>9.6287685003068404E-3</v>
      </c>
      <c r="BT163" s="32">
        <f t="shared" si="305"/>
        <v>6.6105520642167764E-3</v>
      </c>
      <c r="BU163" s="32">
        <f t="shared" si="305"/>
        <v>4.5384203174401909E-3</v>
      </c>
      <c r="BV163" s="32">
        <f t="shared" si="305"/>
        <v>6.4725736263190076E-3</v>
      </c>
      <c r="BW163" s="32">
        <f t="shared" si="305"/>
        <v>4.4436923522353537E-3</v>
      </c>
      <c r="BX163" s="32">
        <f t="shared" si="305"/>
        <v>3.050780549026349E-3</v>
      </c>
      <c r="BY163" s="32">
        <f t="shared" si="305"/>
        <v>4.3509415920411163E-3</v>
      </c>
      <c r="BZ163" s="32">
        <f t="shared" si="305"/>
        <v>2.98710327511119E-3</v>
      </c>
      <c r="CA163" s="32">
        <f t="shared" si="305"/>
        <v>2.0507712612143195E-3</v>
      </c>
      <c r="CB163" s="32">
        <f t="shared" si="305"/>
        <v>1.2776321008365387E-2</v>
      </c>
      <c r="CC163" s="32">
        <f t="shared" ref="CC163:CS163" si="306">CC162/$O162</f>
        <v>8.7714784307312537E-3</v>
      </c>
      <c r="CD163" s="32">
        <f t="shared" si="306"/>
        <v>6.021986596173293E-3</v>
      </c>
      <c r="CE163" s="32">
        <f t="shared" si="306"/>
        <v>8.5883961586049138E-3</v>
      </c>
      <c r="CF163" s="32">
        <f t="shared" si="306"/>
        <v>5.8962929634010751E-3</v>
      </c>
      <c r="CG163" s="32">
        <f t="shared" si="306"/>
        <v>4.0480515882374496E-3</v>
      </c>
      <c r="CH163" s="32">
        <f t="shared" si="306"/>
        <v>5.7732228650833372E-3</v>
      </c>
      <c r="CI163" s="32">
        <f t="shared" si="306"/>
        <v>3.9635588213325478E-3</v>
      </c>
      <c r="CJ163" s="32">
        <f t="shared" si="306"/>
        <v>2.7211488101691848E-3</v>
      </c>
      <c r="CK163" s="32">
        <f t="shared" si="306"/>
        <v>1.8628844090243086E-2</v>
      </c>
      <c r="CL163" s="32">
        <f t="shared" si="306"/>
        <v>1.2789480165693524E-2</v>
      </c>
      <c r="CM163" s="32">
        <f t="shared" si="306"/>
        <v>8.7805127422983138E-3</v>
      </c>
      <c r="CN163" s="32">
        <f t="shared" si="306"/>
        <v>1.2522532340815306E-2</v>
      </c>
      <c r="CO163" s="32">
        <f t="shared" si="306"/>
        <v>8.5972419019275399E-3</v>
      </c>
      <c r="CP163" s="32">
        <f t="shared" si="306"/>
        <v>5.9023659359498529E-3</v>
      </c>
      <c r="CQ163" s="32">
        <f t="shared" si="306"/>
        <v>8.4177963735762324E-3</v>
      </c>
      <c r="CR163" s="32">
        <f t="shared" si="306"/>
        <v>5.7791690797974402E-3</v>
      </c>
      <c r="CS163" s="32">
        <f t="shared" si="306"/>
        <v>3.9676411462894034E-3</v>
      </c>
    </row>
    <row r="164" spans="2:97" ht="13.15" thickTop="1" x14ac:dyDescent="0.35">
      <c r="H164" s="34">
        <f t="shared" si="302"/>
        <v>1.29241943359375E-2</v>
      </c>
      <c r="I164" s="34">
        <f t="shared" ref="I164:J164" si="307">I159</f>
        <v>-0.38723606642458147</v>
      </c>
      <c r="J164" s="34">
        <f t="shared" si="307"/>
        <v>0.86256056007166582</v>
      </c>
      <c r="K164" s="34">
        <f t="shared" si="298"/>
        <v>-0.3760881661197002</v>
      </c>
      <c r="L164" s="34">
        <f>$CE$6-$CE$7*SUMPRODUCT($B$6:$CD$6,Q163:CS163)</f>
        <v>-5.9074454633050095</v>
      </c>
    </row>
    <row r="165" spans="2:97" ht="13.5" thickBot="1" x14ac:dyDescent="0.4">
      <c r="B165" s="39" t="s">
        <v>367</v>
      </c>
      <c r="D165" s="39" t="s">
        <v>368</v>
      </c>
      <c r="E165" s="39" t="s">
        <v>369</v>
      </c>
      <c r="F165" s="39" t="s">
        <v>370</v>
      </c>
      <c r="H165" s="39" t="s">
        <v>347</v>
      </c>
      <c r="I165" s="39" t="s">
        <v>371</v>
      </c>
      <c r="J165" s="39" t="s">
        <v>372</v>
      </c>
      <c r="K165" s="39" t="s">
        <v>349</v>
      </c>
      <c r="L165" s="39" t="s">
        <v>373</v>
      </c>
      <c r="M165" s="39" t="s">
        <v>374</v>
      </c>
      <c r="O165" s="45" t="s">
        <v>336</v>
      </c>
    </row>
    <row r="166" spans="2:97" ht="13.9" thickTop="1" thickBot="1" x14ac:dyDescent="0.4">
      <c r="B166" s="32">
        <f>1+B161</f>
        <v>3</v>
      </c>
      <c r="D166" s="32">
        <f>IF(F161,IF(M166&lt;0,D161,H166),E161)</f>
        <v>0</v>
      </c>
      <c r="E166" s="32">
        <f>IF(F161,IF(M166&lt;0,H166,E161),H166)</f>
        <v>6.46209716796875E-3</v>
      </c>
      <c r="F166" s="32" t="b">
        <f>OR(F161,M166*M161&lt;=0)</f>
        <v>1</v>
      </c>
      <c r="H166" s="32">
        <f>IF(F161,(D161+E161)/2,2*H161)</f>
        <v>6.46209716796875E-3</v>
      </c>
      <c r="I166" s="32">
        <f>I161</f>
        <v>-0.47995932412180381</v>
      </c>
      <c r="J166" s="32">
        <f>J161</f>
        <v>-1</v>
      </c>
      <c r="K166" s="32">
        <f>I166+J166*H166</f>
        <v>-0.48642142128977256</v>
      </c>
      <c r="L166" s="32">
        <f>$CE$3-$CE$7*SUMPRODUCT($B$3:$CD$3,Q168:CS168)</f>
        <v>2.4501346187333581</v>
      </c>
      <c r="M166" s="32">
        <f>SUMPRODUCT(L166:L169,J166:J169)</f>
        <v>-6.9178605762449283</v>
      </c>
      <c r="O166" s="46">
        <f>SUM(Q166:CS166)</f>
        <v>-1.2641898345665614</v>
      </c>
      <c r="P166" s="39" t="s">
        <v>363</v>
      </c>
      <c r="Q166" s="32">
        <f t="shared" ref="Q166:AV166" si="308">SUMPRODUCT(B$3:B$6,$K166:$K169)</f>
        <v>0.94189262036054644</v>
      </c>
      <c r="R166" s="32">
        <f t="shared" si="308"/>
        <v>0.56023050408840569</v>
      </c>
      <c r="S166" s="32">
        <f t="shared" si="308"/>
        <v>0.17856838781626488</v>
      </c>
      <c r="T166" s="32">
        <f t="shared" si="308"/>
        <v>0.54033061748910016</v>
      </c>
      <c r="U166" s="32">
        <f t="shared" si="308"/>
        <v>0.15866850121695936</v>
      </c>
      <c r="V166" s="32">
        <f t="shared" si="308"/>
        <v>-0.22299361505518145</v>
      </c>
      <c r="W166" s="32">
        <f t="shared" si="308"/>
        <v>0.13876861461765388</v>
      </c>
      <c r="X166" s="32">
        <f t="shared" si="308"/>
        <v>-0.24289350165448692</v>
      </c>
      <c r="Y166" s="32">
        <f t="shared" si="308"/>
        <v>-0.62455561792662773</v>
      </c>
      <c r="Z166" s="32">
        <f t="shared" si="308"/>
        <v>1.2228236947086719</v>
      </c>
      <c r="AA166" s="32">
        <f t="shared" si="308"/>
        <v>0.84116157843653117</v>
      </c>
      <c r="AB166" s="32">
        <f t="shared" si="308"/>
        <v>0.45949946216439036</v>
      </c>
      <c r="AC166" s="32">
        <f t="shared" si="308"/>
        <v>0.82126169183722575</v>
      </c>
      <c r="AD166" s="32">
        <f t="shared" si="308"/>
        <v>0.43959957556508494</v>
      </c>
      <c r="AE166" s="32">
        <f t="shared" si="308"/>
        <v>5.7937459292944138E-2</v>
      </c>
      <c r="AF166" s="32">
        <f t="shared" si="308"/>
        <v>0.41969968896577947</v>
      </c>
      <c r="AG166" s="32">
        <f t="shared" si="308"/>
        <v>3.8037572693638666E-2</v>
      </c>
      <c r="AH166" s="32">
        <f t="shared" si="308"/>
        <v>-0.34362454357850214</v>
      </c>
      <c r="AI166" s="32">
        <f t="shared" si="308"/>
        <v>1.5973984605061728</v>
      </c>
      <c r="AJ166" s="32">
        <f t="shared" si="308"/>
        <v>1.2157363442340321</v>
      </c>
      <c r="AK166" s="32">
        <f t="shared" si="308"/>
        <v>0.83407422796189135</v>
      </c>
      <c r="AL166" s="32">
        <f t="shared" si="308"/>
        <v>1.1958364576347265</v>
      </c>
      <c r="AM166" s="32">
        <f t="shared" si="308"/>
        <v>0.81417434136258571</v>
      </c>
      <c r="AN166" s="32">
        <f t="shared" si="308"/>
        <v>0.4325122250904449</v>
      </c>
      <c r="AO166" s="32">
        <f t="shared" si="308"/>
        <v>0.79427445476328029</v>
      </c>
      <c r="AP166" s="32">
        <f t="shared" si="308"/>
        <v>0.41261233849113943</v>
      </c>
      <c r="AQ166" s="32">
        <f t="shared" si="308"/>
        <v>3.0950222218998624E-2</v>
      </c>
      <c r="AR166" s="32">
        <f t="shared" si="308"/>
        <v>0.45547119907077388</v>
      </c>
      <c r="AS166" s="32">
        <f t="shared" si="308"/>
        <v>7.3809082798633074E-2</v>
      </c>
      <c r="AT166" s="32">
        <f t="shared" si="308"/>
        <v>-0.30785303347350773</v>
      </c>
      <c r="AU166" s="32">
        <f t="shared" si="308"/>
        <v>5.3909196199327603E-2</v>
      </c>
      <c r="AV166" s="32">
        <f t="shared" si="308"/>
        <v>-0.3277529200728132</v>
      </c>
      <c r="AW166" s="32">
        <f t="shared" ref="AW166:CB166" si="309">SUMPRODUCT(AH$3:AH$6,$K166:$K169)</f>
        <v>-0.70941503634495406</v>
      </c>
      <c r="AX166" s="32">
        <f t="shared" si="309"/>
        <v>-0.34765280667211867</v>
      </c>
      <c r="AY166" s="32">
        <f t="shared" si="309"/>
        <v>-0.72931492294425948</v>
      </c>
      <c r="AZ166" s="32">
        <f t="shared" si="309"/>
        <v>-1.1109770392164002</v>
      </c>
      <c r="BA166" s="32">
        <f t="shared" si="309"/>
        <v>0.73640227341889952</v>
      </c>
      <c r="BB166" s="32">
        <f t="shared" si="309"/>
        <v>0.35474015714675866</v>
      </c>
      <c r="BC166" s="32">
        <f t="shared" si="309"/>
        <v>-2.6921959125382144E-2</v>
      </c>
      <c r="BD166" s="32">
        <f t="shared" si="309"/>
        <v>0.33484027054745319</v>
      </c>
      <c r="BE166" s="32">
        <f t="shared" si="309"/>
        <v>-4.6821845724687595E-2</v>
      </c>
      <c r="BF166" s="32">
        <f t="shared" si="309"/>
        <v>-0.42848396199682842</v>
      </c>
      <c r="BG166" s="32">
        <f t="shared" si="309"/>
        <v>-6.6721732323993088E-2</v>
      </c>
      <c r="BH166" s="32">
        <f t="shared" si="309"/>
        <v>-0.44838384859613389</v>
      </c>
      <c r="BI166" s="32">
        <f t="shared" si="309"/>
        <v>-0.83004596486827475</v>
      </c>
      <c r="BJ166" s="32">
        <f t="shared" si="309"/>
        <v>1.1109770392164002</v>
      </c>
      <c r="BK166" s="32">
        <f t="shared" si="309"/>
        <v>0.72931492294425948</v>
      </c>
      <c r="BL166" s="32">
        <f t="shared" si="309"/>
        <v>0.34765280667211867</v>
      </c>
      <c r="BM166" s="32">
        <f t="shared" si="309"/>
        <v>0.70941503634495406</v>
      </c>
      <c r="BN166" s="32">
        <f t="shared" si="309"/>
        <v>0.3277529200728132</v>
      </c>
      <c r="BO166" s="32">
        <f t="shared" si="309"/>
        <v>-5.3909196199327603E-2</v>
      </c>
      <c r="BP166" s="32">
        <f t="shared" si="309"/>
        <v>0.30785303347350773</v>
      </c>
      <c r="BQ166" s="32">
        <f t="shared" si="309"/>
        <v>-7.3809082798633074E-2</v>
      </c>
      <c r="BR166" s="32">
        <f t="shared" si="309"/>
        <v>-0.45547119907077388</v>
      </c>
      <c r="BS166" s="32">
        <f t="shared" si="309"/>
        <v>-3.0950222218998624E-2</v>
      </c>
      <c r="BT166" s="32">
        <f t="shared" si="309"/>
        <v>-0.41261233849113943</v>
      </c>
      <c r="BU166" s="32">
        <f t="shared" si="309"/>
        <v>-0.79427445476328029</v>
      </c>
      <c r="BV166" s="32">
        <f t="shared" si="309"/>
        <v>-0.4325122250904449</v>
      </c>
      <c r="BW166" s="32">
        <f t="shared" si="309"/>
        <v>-0.81417434136258571</v>
      </c>
      <c r="BX166" s="32">
        <f t="shared" si="309"/>
        <v>-1.1958364576347265</v>
      </c>
      <c r="BY166" s="32">
        <f t="shared" si="309"/>
        <v>-0.83407422796189135</v>
      </c>
      <c r="BZ166" s="32">
        <f t="shared" si="309"/>
        <v>-1.2157363442340321</v>
      </c>
      <c r="CA166" s="32">
        <f t="shared" si="309"/>
        <v>-1.5973984605061728</v>
      </c>
      <c r="CB166" s="32">
        <f t="shared" si="309"/>
        <v>0.24998085212912696</v>
      </c>
      <c r="CC166" s="32">
        <f t="shared" ref="CC166:CS166" si="310">SUMPRODUCT(BN$3:BN$6,$K166:$K169)</f>
        <v>-0.13168126414301384</v>
      </c>
      <c r="CD166" s="32">
        <f t="shared" si="310"/>
        <v>-0.51334338041515459</v>
      </c>
      <c r="CE166" s="32">
        <f t="shared" si="310"/>
        <v>-0.15158115074231931</v>
      </c>
      <c r="CF166" s="32">
        <f t="shared" si="310"/>
        <v>-0.53324326701446012</v>
      </c>
      <c r="CG166" s="32">
        <f t="shared" si="310"/>
        <v>-0.91490538328660098</v>
      </c>
      <c r="CH166" s="32">
        <f t="shared" si="310"/>
        <v>-0.55314315361376565</v>
      </c>
      <c r="CI166" s="32">
        <f t="shared" si="310"/>
        <v>-0.9348052698859064</v>
      </c>
      <c r="CJ166" s="32">
        <f t="shared" si="310"/>
        <v>-1.3164673861580471</v>
      </c>
      <c r="CK166" s="32">
        <f t="shared" si="310"/>
        <v>0.62455561792662773</v>
      </c>
      <c r="CL166" s="32">
        <f t="shared" si="310"/>
        <v>0.24289350165448692</v>
      </c>
      <c r="CM166" s="32">
        <f t="shared" si="310"/>
        <v>-0.13876861461765388</v>
      </c>
      <c r="CN166" s="32">
        <f t="shared" si="310"/>
        <v>0.22299361505518145</v>
      </c>
      <c r="CO166" s="32">
        <f t="shared" si="310"/>
        <v>-0.15866850121695936</v>
      </c>
      <c r="CP166" s="32">
        <f t="shared" si="310"/>
        <v>-0.54033061748910016</v>
      </c>
      <c r="CQ166" s="32">
        <f t="shared" si="310"/>
        <v>-0.17856838781626488</v>
      </c>
      <c r="CR166" s="32">
        <f t="shared" si="310"/>
        <v>-0.56023050408840569</v>
      </c>
      <c r="CS166" s="32">
        <f t="shared" si="310"/>
        <v>-0.94189262036054644</v>
      </c>
    </row>
    <row r="167" spans="2:97" ht="13.9" thickTop="1" thickBot="1" x14ac:dyDescent="0.4">
      <c r="H167" s="33">
        <f>H166</f>
        <v>6.46209716796875E-3</v>
      </c>
      <c r="I167" s="33">
        <f t="shared" ref="I167:J167" si="311">I162</f>
        <v>0.32552793962968196</v>
      </c>
      <c r="J167" s="33">
        <f t="shared" si="311"/>
        <v>0.34431243995525018</v>
      </c>
      <c r="K167" s="33">
        <f t="shared" ref="K167:K169" si="312">I167+J167*H167</f>
        <v>0.3277529200728132</v>
      </c>
      <c r="L167" s="33">
        <f>$CE$4-$CE$7*SUMPRODUCT($B$4:$CD$4,Q168:CS168)</f>
        <v>0.19695547451323137</v>
      </c>
      <c r="M167" s="39" t="s">
        <v>375</v>
      </c>
      <c r="O167" s="47">
        <f t="shared" ref="O167:O168" si="313">SUM(Q167:CS167)</f>
        <v>98.840065805500103</v>
      </c>
      <c r="P167" s="39" t="s">
        <v>365</v>
      </c>
      <c r="Q167" s="33">
        <f>EXP(Q166)</f>
        <v>2.5648310791199709</v>
      </c>
      <c r="R167" s="33">
        <f>EXP(R166)</f>
        <v>1.7510760839769359</v>
      </c>
      <c r="S167" s="33">
        <f t="shared" ref="S167:CD167" si="314">EXP(S166)</f>
        <v>1.1955046384294752</v>
      </c>
      <c r="T167" s="33">
        <f t="shared" si="314"/>
        <v>1.7165742978618233</v>
      </c>
      <c r="U167" s="33">
        <f t="shared" si="314"/>
        <v>1.1719493824859177</v>
      </c>
      <c r="V167" s="33">
        <f t="shared" si="314"/>
        <v>0.80011995800002478</v>
      </c>
      <c r="W167" s="33">
        <f t="shared" si="314"/>
        <v>1.1488582402435799</v>
      </c>
      <c r="X167" s="33">
        <f t="shared" si="314"/>
        <v>0.7843550418379277</v>
      </c>
      <c r="Y167" s="33">
        <f t="shared" si="314"/>
        <v>0.53549934196071081</v>
      </c>
      <c r="Z167" s="33">
        <f t="shared" si="314"/>
        <v>3.3967656338712509</v>
      </c>
      <c r="AA167" s="33">
        <f t="shared" si="314"/>
        <v>2.3190591820134778</v>
      </c>
      <c r="AB167" s="33">
        <f t="shared" si="314"/>
        <v>1.583281294432946</v>
      </c>
      <c r="AC167" s="33">
        <f t="shared" si="314"/>
        <v>2.2733663165701903</v>
      </c>
      <c r="AD167" s="33">
        <f t="shared" si="314"/>
        <v>1.5520856010644883</v>
      </c>
      <c r="AE167" s="33">
        <f t="shared" si="314"/>
        <v>1.0596487224575877</v>
      </c>
      <c r="AF167" s="33">
        <f t="shared" si="314"/>
        <v>1.5215045623933108</v>
      </c>
      <c r="AG167" s="33">
        <f t="shared" si="314"/>
        <v>1.0387702615420851</v>
      </c>
      <c r="AH167" s="33">
        <f t="shared" si="314"/>
        <v>0.7091951499421647</v>
      </c>
      <c r="AI167" s="33">
        <f t="shared" si="314"/>
        <v>4.9401636614843092</v>
      </c>
      <c r="AJ167" s="33">
        <f t="shared" si="314"/>
        <v>3.3727766748386592</v>
      </c>
      <c r="AK167" s="33">
        <f t="shared" si="314"/>
        <v>2.3026813032582476</v>
      </c>
      <c r="AL167" s="33">
        <f t="shared" si="314"/>
        <v>3.3063222126287477</v>
      </c>
      <c r="AM167" s="33">
        <f t="shared" si="314"/>
        <v>2.2573111342842922</v>
      </c>
      <c r="AN167" s="33">
        <f t="shared" si="314"/>
        <v>1.5411243155616736</v>
      </c>
      <c r="AO167" s="33">
        <f t="shared" si="314"/>
        <v>2.212834902404373</v>
      </c>
      <c r="AP167" s="33">
        <f t="shared" si="314"/>
        <v>1.5107592491897155</v>
      </c>
      <c r="AQ167" s="33">
        <f t="shared" si="314"/>
        <v>1.0314341601049046</v>
      </c>
      <c r="AR167" s="33">
        <f t="shared" si="314"/>
        <v>1.5769162494726983</v>
      </c>
      <c r="AS167" s="33">
        <f t="shared" si="314"/>
        <v>1.076601244177722</v>
      </c>
      <c r="AT167" s="33">
        <f t="shared" si="314"/>
        <v>0.73502333389778807</v>
      </c>
      <c r="AU167" s="33">
        <f t="shared" si="314"/>
        <v>1.055388764492931</v>
      </c>
      <c r="AV167" s="33">
        <f t="shared" si="314"/>
        <v>0.72054102893810668</v>
      </c>
      <c r="AW167" s="33">
        <f t="shared" si="314"/>
        <v>0.49193187558011281</v>
      </c>
      <c r="AX167" s="33">
        <f t="shared" si="314"/>
        <v>0.7063440715956677</v>
      </c>
      <c r="AY167" s="33">
        <f t="shared" si="314"/>
        <v>0.48223924799540829</v>
      </c>
      <c r="AZ167" s="33">
        <f t="shared" si="314"/>
        <v>0.32923712629430568</v>
      </c>
      <c r="BA167" s="33">
        <f t="shared" si="314"/>
        <v>2.0884084598428476</v>
      </c>
      <c r="BB167" s="33">
        <f t="shared" si="314"/>
        <v>1.4258101195735167</v>
      </c>
      <c r="BC167" s="33">
        <f t="shared" si="314"/>
        <v>0.97343720645109055</v>
      </c>
      <c r="BD167" s="33">
        <f t="shared" si="314"/>
        <v>1.3977171108022675</v>
      </c>
      <c r="BE167" s="33">
        <f t="shared" si="314"/>
        <v>0.95425738748103683</v>
      </c>
      <c r="BF167" s="33">
        <f t="shared" si="314"/>
        <v>0.65149603916593646</v>
      </c>
      <c r="BG167" s="33">
        <f t="shared" si="314"/>
        <v>0.93545547214286207</v>
      </c>
      <c r="BH167" s="33">
        <f t="shared" si="314"/>
        <v>0.638659488427892</v>
      </c>
      <c r="BI167" s="33">
        <f t="shared" si="314"/>
        <v>0.4360292438341572</v>
      </c>
      <c r="BJ167" s="33">
        <f t="shared" si="314"/>
        <v>3.0373245303632563</v>
      </c>
      <c r="BK167" s="33">
        <f t="shared" si="314"/>
        <v>2.0736595043991972</v>
      </c>
      <c r="BL167" s="33">
        <f t="shared" si="314"/>
        <v>1.4157406287008942</v>
      </c>
      <c r="BM167" s="33">
        <f t="shared" si="314"/>
        <v>2.0328017956159998</v>
      </c>
      <c r="BN167" s="33">
        <f t="shared" si="314"/>
        <v>1.3878460210291486</v>
      </c>
      <c r="BO167" s="33">
        <f t="shared" si="314"/>
        <v>0.9475181408440112</v>
      </c>
      <c r="BP167" s="33">
        <f t="shared" si="314"/>
        <v>1.3605010261334907</v>
      </c>
      <c r="BQ167" s="33">
        <f t="shared" si="314"/>
        <v>0.9288490101678939</v>
      </c>
      <c r="BR167" s="33">
        <f t="shared" si="314"/>
        <v>0.63414908707700102</v>
      </c>
      <c r="BS167" s="33">
        <f t="shared" si="314"/>
        <v>0.96952383261990527</v>
      </c>
      <c r="BT167" s="33">
        <f t="shared" si="314"/>
        <v>0.66191883355097281</v>
      </c>
      <c r="BU167" s="33">
        <f t="shared" si="314"/>
        <v>0.45190899642510257</v>
      </c>
      <c r="BV167" s="33">
        <f t="shared" si="314"/>
        <v>0.64887692050692414</v>
      </c>
      <c r="BW167" s="33">
        <f t="shared" si="314"/>
        <v>0.44300494726309059</v>
      </c>
      <c r="BX167" s="33">
        <f t="shared" si="314"/>
        <v>0.30245086101421825</v>
      </c>
      <c r="BY167" s="33">
        <f t="shared" si="314"/>
        <v>0.43427633628023998</v>
      </c>
      <c r="BZ167" s="33">
        <f t="shared" si="314"/>
        <v>0.29649161400460533</v>
      </c>
      <c r="CA167" s="33">
        <f t="shared" si="314"/>
        <v>0.20242244357134165</v>
      </c>
      <c r="CB167" s="33">
        <f t="shared" si="314"/>
        <v>1.2840008305702517</v>
      </c>
      <c r="CC167" s="33">
        <f t="shared" si="314"/>
        <v>0.87662036089703854</v>
      </c>
      <c r="CD167" s="33">
        <f t="shared" si="314"/>
        <v>0.59849124614503835</v>
      </c>
      <c r="CE167" s="33">
        <f t="shared" ref="CE167:CS167" si="315">EXP(CE166)</f>
        <v>0.85934814270356519</v>
      </c>
      <c r="CF167" s="33">
        <f t="shared" si="315"/>
        <v>0.58669905895499541</v>
      </c>
      <c r="CG167" s="33">
        <f t="shared" si="315"/>
        <v>0.40055452345047471</v>
      </c>
      <c r="CH167" s="33">
        <f t="shared" si="315"/>
        <v>0.57513921547861691</v>
      </c>
      <c r="CI167" s="33">
        <f t="shared" si="315"/>
        <v>0.39266232126578021</v>
      </c>
      <c r="CJ167" s="33">
        <f t="shared" si="315"/>
        <v>0.26808065663462516</v>
      </c>
      <c r="CK167" s="33">
        <f t="shared" si="315"/>
        <v>1.867415926859102</v>
      </c>
      <c r="CL167" s="33">
        <f t="shared" si="315"/>
        <v>1.2749328386501675</v>
      </c>
      <c r="CM167" s="33">
        <f t="shared" si="315"/>
        <v>0.87042940980079575</v>
      </c>
      <c r="CN167" s="33">
        <f t="shared" si="315"/>
        <v>1.2498125937260636</v>
      </c>
      <c r="CO167" s="33">
        <f t="shared" si="315"/>
        <v>0.8532791730977477</v>
      </c>
      <c r="CP167" s="33">
        <f t="shared" si="315"/>
        <v>0.58255561745600348</v>
      </c>
      <c r="CQ167" s="33">
        <f t="shared" si="315"/>
        <v>0.83646685078001193</v>
      </c>
      <c r="CR167" s="33">
        <f t="shared" si="315"/>
        <v>0.57107741299787596</v>
      </c>
      <c r="CS167" s="33">
        <f t="shared" si="315"/>
        <v>0.389889224339528</v>
      </c>
    </row>
    <row r="168" spans="2:97" ht="13.9" thickTop="1" thickBot="1" x14ac:dyDescent="0.4">
      <c r="H168" s="32">
        <f t="shared" ref="H168:H169" si="316">H167</f>
        <v>6.46209716796875E-3</v>
      </c>
      <c r="I168" s="32">
        <f t="shared" ref="I168:J168" si="317">I163</f>
        <v>-0.4059424775294061</v>
      </c>
      <c r="J168" s="32">
        <f t="shared" si="317"/>
        <v>0.67787198862823206</v>
      </c>
      <c r="K168" s="32">
        <f t="shared" si="312"/>
        <v>-0.40156200287144628</v>
      </c>
      <c r="L168" s="32">
        <f>$CE$5-$CE$7*SUMPRODUCT($B$5:$CD$5,Q168:CS168)</f>
        <v>-2.6104608954666446</v>
      </c>
      <c r="M168" s="32">
        <f>SUMPRODUCT($B$7:$CD$7, LN(Q168:CS168))</f>
        <v>-3263.4084948056384</v>
      </c>
      <c r="O168" s="48">
        <f t="shared" si="313"/>
        <v>1.0000000000000002</v>
      </c>
      <c r="P168" s="39" t="s">
        <v>366</v>
      </c>
      <c r="Q168" s="32">
        <f t="shared" ref="Q168:AV168" si="318">Q167/$O167</f>
        <v>2.5949305660794564E-2</v>
      </c>
      <c r="R168" s="32">
        <f t="shared" si="318"/>
        <v>1.7716257771648456E-2</v>
      </c>
      <c r="S168" s="32">
        <f t="shared" si="318"/>
        <v>1.2095344420166802E-2</v>
      </c>
      <c r="T168" s="32">
        <f t="shared" si="318"/>
        <v>1.7367190965248244E-2</v>
      </c>
      <c r="U168" s="32">
        <f t="shared" si="318"/>
        <v>1.1857027541767408E-2</v>
      </c>
      <c r="V168" s="32">
        <f t="shared" si="318"/>
        <v>8.0950973826193155E-3</v>
      </c>
      <c r="W168" s="32">
        <f t="shared" si="318"/>
        <v>1.1623406266284071E-2</v>
      </c>
      <c r="X168" s="32">
        <f t="shared" si="318"/>
        <v>7.935598134681544E-3</v>
      </c>
      <c r="Y168" s="32">
        <f t="shared" si="318"/>
        <v>5.4178367607977873E-3</v>
      </c>
      <c r="Z168" s="32">
        <f t="shared" si="318"/>
        <v>3.4366282601991475E-2</v>
      </c>
      <c r="AA168" s="32">
        <f t="shared" si="318"/>
        <v>2.3462744213232103E-2</v>
      </c>
      <c r="AB168" s="32">
        <f t="shared" si="318"/>
        <v>1.6018618376363342E-2</v>
      </c>
      <c r="AC168" s="32">
        <f t="shared" si="318"/>
        <v>2.3000453288282669E-2</v>
      </c>
      <c r="AD168" s="32">
        <f t="shared" si="318"/>
        <v>1.5703000482807452E-2</v>
      </c>
      <c r="AE168" s="32">
        <f t="shared" si="318"/>
        <v>1.072084193613135E-2</v>
      </c>
      <c r="AF168" s="32">
        <f t="shared" si="318"/>
        <v>1.5393601268815064E-2</v>
      </c>
      <c r="AG168" s="32">
        <f t="shared" si="318"/>
        <v>1.0509607142372836E-2</v>
      </c>
      <c r="AH168" s="32">
        <f t="shared" si="318"/>
        <v>7.1751788524477131E-3</v>
      </c>
      <c r="AI168" s="32">
        <f t="shared" si="318"/>
        <v>4.9981387823088703E-2</v>
      </c>
      <c r="AJ168" s="32">
        <f t="shared" si="318"/>
        <v>3.4123577795624818E-2</v>
      </c>
      <c r="AK168" s="32">
        <f t="shared" si="318"/>
        <v>2.3297043405348598E-2</v>
      </c>
      <c r="AL168" s="32">
        <f t="shared" si="318"/>
        <v>3.345123443295768E-2</v>
      </c>
      <c r="AM168" s="32">
        <f t="shared" si="318"/>
        <v>2.2838017315025713E-2</v>
      </c>
      <c r="AN168" s="32">
        <f t="shared" si="318"/>
        <v>1.559210126988721E-2</v>
      </c>
      <c r="AO168" s="32">
        <f t="shared" si="318"/>
        <v>2.2388035503323557E-2</v>
      </c>
      <c r="AP168" s="32">
        <f t="shared" si="318"/>
        <v>1.5284887124241949E-2</v>
      </c>
      <c r="AQ168" s="32">
        <f t="shared" si="318"/>
        <v>1.0435385202338755E-2</v>
      </c>
      <c r="AR168" s="32">
        <f t="shared" si="318"/>
        <v>1.5954220959097626E-2</v>
      </c>
      <c r="AS168" s="32">
        <f t="shared" si="318"/>
        <v>1.08923566106915E-2</v>
      </c>
      <c r="AT168" s="32">
        <f t="shared" si="318"/>
        <v>7.4364917496532726E-3</v>
      </c>
      <c r="AU168" s="32">
        <f t="shared" si="318"/>
        <v>1.0677742430582258E-2</v>
      </c>
      <c r="AV168" s="32">
        <f t="shared" si="318"/>
        <v>7.2899691341364028E-3</v>
      </c>
      <c r="AW168" s="32">
        <f t="shared" ref="AW168:CB168" si="319">AW167/$O167</f>
        <v>4.9770492519516166E-3</v>
      </c>
      <c r="AX168" s="32">
        <f t="shared" si="319"/>
        <v>7.1463334816634864E-3</v>
      </c>
      <c r="AY168" s="32">
        <f t="shared" si="319"/>
        <v>4.8789855011263398E-3</v>
      </c>
      <c r="AZ168" s="32">
        <f t="shared" si="319"/>
        <v>3.331008772719623E-3</v>
      </c>
      <c r="BA168" s="32">
        <f t="shared" si="319"/>
        <v>2.1129169055314763E-2</v>
      </c>
      <c r="BB168" s="32">
        <f t="shared" si="319"/>
        <v>1.4425426652176261E-2</v>
      </c>
      <c r="BC168" s="32">
        <f t="shared" si="319"/>
        <v>9.8486094532418064E-3</v>
      </c>
      <c r="BD168" s="32">
        <f t="shared" si="319"/>
        <v>1.4141199719076769E-2</v>
      </c>
      <c r="BE168" s="32">
        <f t="shared" si="319"/>
        <v>9.6545604224793601E-3</v>
      </c>
      <c r="BF168" s="32">
        <f t="shared" si="319"/>
        <v>6.5914164853751343E-3</v>
      </c>
      <c r="BG168" s="32">
        <f t="shared" si="319"/>
        <v>9.4643347767865132E-3</v>
      </c>
      <c r="BH168" s="32">
        <f t="shared" si="319"/>
        <v>6.4615445489955639E-3</v>
      </c>
      <c r="BI168" s="32">
        <f t="shared" si="319"/>
        <v>4.4114625003607967E-3</v>
      </c>
      <c r="BJ168" s="32">
        <f t="shared" si="319"/>
        <v>3.0729689479772077E-2</v>
      </c>
      <c r="BK168" s="32">
        <f t="shared" si="319"/>
        <v>2.0979948642282323E-2</v>
      </c>
      <c r="BL168" s="32">
        <f t="shared" si="319"/>
        <v>1.4323550041810204E-2</v>
      </c>
      <c r="BM168" s="32">
        <f t="shared" si="319"/>
        <v>2.0566576712081484E-2</v>
      </c>
      <c r="BN168" s="32">
        <f t="shared" si="319"/>
        <v>1.4041330402998577E-2</v>
      </c>
      <c r="BO168" s="32">
        <f t="shared" si="319"/>
        <v>9.5863770741367229E-3</v>
      </c>
      <c r="BP168" s="32">
        <f t="shared" si="319"/>
        <v>1.3764671391566228E-2</v>
      </c>
      <c r="BQ168" s="32">
        <f t="shared" si="319"/>
        <v>9.3974948579628199E-3</v>
      </c>
      <c r="BR168" s="32">
        <f t="shared" si="319"/>
        <v>6.4159112188866317E-3</v>
      </c>
      <c r="BS168" s="32">
        <f t="shared" si="319"/>
        <v>9.8090164622892696E-3</v>
      </c>
      <c r="BT168" s="32">
        <f t="shared" si="319"/>
        <v>6.6968675926775776E-3</v>
      </c>
      <c r="BU168" s="32">
        <f t="shared" si="319"/>
        <v>4.5721235891766823E-3</v>
      </c>
      <c r="BV168" s="32">
        <f t="shared" si="319"/>
        <v>6.5649179330151399E-3</v>
      </c>
      <c r="BW168" s="32">
        <f t="shared" si="319"/>
        <v>4.4820381659280411E-3</v>
      </c>
      <c r="BX168" s="32">
        <f t="shared" si="319"/>
        <v>3.060002626964944E-3</v>
      </c>
      <c r="BY168" s="32">
        <f t="shared" si="319"/>
        <v>4.3937277129582203E-3</v>
      </c>
      <c r="BZ168" s="32">
        <f t="shared" si="319"/>
        <v>2.9997108114845732E-3</v>
      </c>
      <c r="CA168" s="32">
        <f t="shared" si="319"/>
        <v>2.0479796519932867E-3</v>
      </c>
      <c r="CB168" s="32">
        <f t="shared" si="319"/>
        <v>1.2990691781781489E-2</v>
      </c>
      <c r="CC168" s="32">
        <f t="shared" ref="CC168:CS168" si="320">CC167/$O167</f>
        <v>8.8690790900733864E-3</v>
      </c>
      <c r="CD168" s="32">
        <f t="shared" si="320"/>
        <v>6.0551481959022976E-3</v>
      </c>
      <c r="CE168" s="32">
        <f t="shared" si="320"/>
        <v>8.6943299329101161E-3</v>
      </c>
      <c r="CF168" s="32">
        <f t="shared" si="320"/>
        <v>5.9358424559279041E-3</v>
      </c>
      <c r="CG168" s="32">
        <f t="shared" si="320"/>
        <v>4.052552172908259E-3</v>
      </c>
      <c r="CH168" s="32">
        <f t="shared" si="320"/>
        <v>5.8188874197068006E-3</v>
      </c>
      <c r="CI168" s="32">
        <f t="shared" si="320"/>
        <v>3.9727039643869793E-3</v>
      </c>
      <c r="CJ168" s="32">
        <f t="shared" si="320"/>
        <v>2.7122670796492672E-3</v>
      </c>
      <c r="CK168" s="32">
        <f t="shared" si="320"/>
        <v>1.8893309222738162E-2</v>
      </c>
      <c r="CL168" s="32">
        <f t="shared" si="320"/>
        <v>1.2898947691506108E-2</v>
      </c>
      <c r="CM168" s="32">
        <f t="shared" si="320"/>
        <v>8.8064430421732828E-3</v>
      </c>
      <c r="CN168" s="32">
        <f t="shared" si="320"/>
        <v>1.2644797264557426E-2</v>
      </c>
      <c r="CO168" s="32">
        <f t="shared" si="320"/>
        <v>8.6329280150101405E-3</v>
      </c>
      <c r="CP168" s="32">
        <f t="shared" si="320"/>
        <v>5.8939217887852349E-3</v>
      </c>
      <c r="CQ168" s="32">
        <f t="shared" si="320"/>
        <v>8.4628317875266486E-3</v>
      </c>
      <c r="CR168" s="32">
        <f t="shared" si="320"/>
        <v>5.7777927234655638E-3</v>
      </c>
      <c r="CS168" s="32">
        <f t="shared" si="320"/>
        <v>3.9446475592879665E-3</v>
      </c>
    </row>
    <row r="169" spans="2:97" ht="13.15" thickTop="1" x14ac:dyDescent="0.35">
      <c r="H169" s="34">
        <f t="shared" si="316"/>
        <v>6.46209716796875E-3</v>
      </c>
      <c r="I169" s="34">
        <f t="shared" ref="I169:J169" si="321">I164</f>
        <v>-0.38723606642458147</v>
      </c>
      <c r="J169" s="34">
        <f t="shared" si="321"/>
        <v>0.86256056007166582</v>
      </c>
      <c r="K169" s="34">
        <f t="shared" si="312"/>
        <v>-0.38166211627214081</v>
      </c>
      <c r="L169" s="34">
        <f>$CE$6-$CE$7*SUMPRODUCT($B$6:$CD$6,Q168:CS168)</f>
        <v>-3.2067103309566392</v>
      </c>
    </row>
    <row r="170" spans="2:97" ht="13.5" thickBot="1" x14ac:dyDescent="0.4">
      <c r="B170" s="39" t="s">
        <v>367</v>
      </c>
      <c r="D170" s="39" t="s">
        <v>368</v>
      </c>
      <c r="E170" s="39" t="s">
        <v>369</v>
      </c>
      <c r="F170" s="39" t="s">
        <v>370</v>
      </c>
      <c r="H170" s="39" t="s">
        <v>347</v>
      </c>
      <c r="I170" s="39" t="s">
        <v>371</v>
      </c>
      <c r="J170" s="39" t="s">
        <v>372</v>
      </c>
      <c r="K170" s="39" t="s">
        <v>349</v>
      </c>
      <c r="L170" s="39" t="s">
        <v>373</v>
      </c>
      <c r="M170" s="39" t="s">
        <v>374</v>
      </c>
      <c r="O170" s="45" t="s">
        <v>336</v>
      </c>
    </row>
    <row r="171" spans="2:97" ht="13.9" thickTop="1" thickBot="1" x14ac:dyDescent="0.4">
      <c r="B171" s="32">
        <f>1+B166</f>
        <v>4</v>
      </c>
      <c r="D171" s="32">
        <f>IF(F166,IF(M171&lt;0,D166,H171),E166)</f>
        <v>0</v>
      </c>
      <c r="E171" s="32">
        <f>IF(F166,IF(M171&lt;0,H171,E166),H171)</f>
        <v>3.231048583984375E-3</v>
      </c>
      <c r="F171" s="32" t="b">
        <f>OR(F166,M171*M166&lt;=0)</f>
        <v>1</v>
      </c>
      <c r="H171" s="32">
        <f>IF(F166,(D166+E166)/2,2*H166)</f>
        <v>3.231048583984375E-3</v>
      </c>
      <c r="I171" s="32">
        <f>I166</f>
        <v>-0.47995932412180381</v>
      </c>
      <c r="J171" s="32">
        <f>J166</f>
        <v>-1</v>
      </c>
      <c r="K171" s="32">
        <f>I171+J171*H171</f>
        <v>-0.48319037270578818</v>
      </c>
      <c r="L171" s="32">
        <f>$CE$3-$CE$7*SUMPRODUCT($B$3:$CD$3,Q173:CS173)</f>
        <v>0.95184161237656895</v>
      </c>
      <c r="M171" s="32">
        <f>SUMPRODUCT(L171:L174,J171:J174)</f>
        <v>-3.3450219906203515</v>
      </c>
      <c r="O171" s="46">
        <f>SUM(Q171:CS171)</f>
        <v>-1.2598988008548115</v>
      </c>
      <c r="P171" s="39" t="s">
        <v>363</v>
      </c>
      <c r="Q171" s="32">
        <f t="shared" ref="Q171:AV171" si="322">SUMPRODUCT(B$3:B$6,$K171:$K174)</f>
        <v>0.94475127440332796</v>
      </c>
      <c r="R171" s="32">
        <f t="shared" si="322"/>
        <v>0.56030218305496682</v>
      </c>
      <c r="S171" s="32">
        <f t="shared" si="322"/>
        <v>0.17585309170660568</v>
      </c>
      <c r="T171" s="32">
        <f t="shared" si="322"/>
        <v>0.54099903420290174</v>
      </c>
      <c r="U171" s="32">
        <f t="shared" si="322"/>
        <v>0.1565499428545406</v>
      </c>
      <c r="V171" s="32">
        <f t="shared" si="322"/>
        <v>-0.22789914849382054</v>
      </c>
      <c r="W171" s="32">
        <f t="shared" si="322"/>
        <v>0.13724679400247558</v>
      </c>
      <c r="X171" s="32">
        <f t="shared" si="322"/>
        <v>-0.24720229734588556</v>
      </c>
      <c r="Y171" s="32">
        <f t="shared" si="322"/>
        <v>-0.63165138869424675</v>
      </c>
      <c r="Z171" s="32">
        <f t="shared" si="322"/>
        <v>1.2247287857043974</v>
      </c>
      <c r="AA171" s="32">
        <f t="shared" si="322"/>
        <v>0.84027969435603611</v>
      </c>
      <c r="AB171" s="32">
        <f t="shared" si="322"/>
        <v>0.45583060300767497</v>
      </c>
      <c r="AC171" s="32">
        <f t="shared" si="322"/>
        <v>0.82097654550397103</v>
      </c>
      <c r="AD171" s="32">
        <f t="shared" si="322"/>
        <v>0.43652745415560995</v>
      </c>
      <c r="AE171" s="32">
        <f t="shared" si="322"/>
        <v>5.2078362807248813E-2</v>
      </c>
      <c r="AF171" s="32">
        <f t="shared" si="322"/>
        <v>0.41722430530354493</v>
      </c>
      <c r="AG171" s="32">
        <f t="shared" si="322"/>
        <v>3.2775213955183791E-2</v>
      </c>
      <c r="AH171" s="32">
        <f t="shared" si="322"/>
        <v>-0.35167387739317735</v>
      </c>
      <c r="AI171" s="32">
        <f t="shared" si="322"/>
        <v>1.598032134105823</v>
      </c>
      <c r="AJ171" s="32">
        <f t="shared" si="322"/>
        <v>1.2135830427574619</v>
      </c>
      <c r="AK171" s="32">
        <f t="shared" si="322"/>
        <v>0.82913395140910073</v>
      </c>
      <c r="AL171" s="32">
        <f t="shared" si="322"/>
        <v>1.1942798939053969</v>
      </c>
      <c r="AM171" s="32">
        <f t="shared" si="322"/>
        <v>0.80983080255703577</v>
      </c>
      <c r="AN171" s="32">
        <f t="shared" si="322"/>
        <v>0.42538171120867463</v>
      </c>
      <c r="AO171" s="32">
        <f t="shared" si="322"/>
        <v>0.7905276537049708</v>
      </c>
      <c r="AP171" s="32">
        <f t="shared" si="322"/>
        <v>0.40607856235660961</v>
      </c>
      <c r="AQ171" s="32">
        <f t="shared" si="322"/>
        <v>2.1629471008248469E-2</v>
      </c>
      <c r="AR171" s="32">
        <f t="shared" si="322"/>
        <v>0.46156090169753972</v>
      </c>
      <c r="AS171" s="32">
        <f t="shared" si="322"/>
        <v>7.7111810349178578E-2</v>
      </c>
      <c r="AT171" s="32">
        <f t="shared" si="322"/>
        <v>-0.30733728099918256</v>
      </c>
      <c r="AU171" s="32">
        <f t="shared" si="322"/>
        <v>5.7808661497113556E-2</v>
      </c>
      <c r="AV171" s="32">
        <f t="shared" si="322"/>
        <v>-0.32664042985124758</v>
      </c>
      <c r="AW171" s="32">
        <f t="shared" ref="AW171:CB171" si="323">SUMPRODUCT(AH$3:AH$6,$K171:$K174)</f>
        <v>-0.71108952119960867</v>
      </c>
      <c r="AX171" s="32">
        <f t="shared" si="323"/>
        <v>-0.3459435787033126</v>
      </c>
      <c r="AY171" s="32">
        <f t="shared" si="323"/>
        <v>-0.73039267005167374</v>
      </c>
      <c r="AZ171" s="32">
        <f t="shared" si="323"/>
        <v>-1.1148417614000348</v>
      </c>
      <c r="BA171" s="32">
        <f t="shared" si="323"/>
        <v>0.74153841299860912</v>
      </c>
      <c r="BB171" s="32">
        <f t="shared" si="323"/>
        <v>0.35708932165024793</v>
      </c>
      <c r="BC171" s="32">
        <f t="shared" si="323"/>
        <v>-2.7359769698113212E-2</v>
      </c>
      <c r="BD171" s="32">
        <f t="shared" si="323"/>
        <v>0.3377861727981829</v>
      </c>
      <c r="BE171" s="32">
        <f t="shared" si="323"/>
        <v>-4.666291855017822E-2</v>
      </c>
      <c r="BF171" s="32">
        <f t="shared" si="323"/>
        <v>-0.43111200989853937</v>
      </c>
      <c r="BG171" s="32">
        <f t="shared" si="323"/>
        <v>-6.5966067402243256E-2</v>
      </c>
      <c r="BH171" s="32">
        <f t="shared" si="323"/>
        <v>-0.45041515875060439</v>
      </c>
      <c r="BI171" s="32">
        <f t="shared" si="323"/>
        <v>-0.83486425009896559</v>
      </c>
      <c r="BJ171" s="32">
        <f t="shared" si="323"/>
        <v>1.1148417614000348</v>
      </c>
      <c r="BK171" s="32">
        <f t="shared" si="323"/>
        <v>0.73039267005167374</v>
      </c>
      <c r="BL171" s="32">
        <f t="shared" si="323"/>
        <v>0.3459435787033126</v>
      </c>
      <c r="BM171" s="32">
        <f t="shared" si="323"/>
        <v>0.71108952119960867</v>
      </c>
      <c r="BN171" s="32">
        <f t="shared" si="323"/>
        <v>0.32664042985124758</v>
      </c>
      <c r="BO171" s="32">
        <f t="shared" si="323"/>
        <v>-5.7808661497113556E-2</v>
      </c>
      <c r="BP171" s="32">
        <f t="shared" si="323"/>
        <v>0.30733728099918256</v>
      </c>
      <c r="BQ171" s="32">
        <f t="shared" si="323"/>
        <v>-7.7111810349178578E-2</v>
      </c>
      <c r="BR171" s="32">
        <f t="shared" si="323"/>
        <v>-0.46156090169753972</v>
      </c>
      <c r="BS171" s="32">
        <f t="shared" si="323"/>
        <v>-2.1629471008248469E-2</v>
      </c>
      <c r="BT171" s="32">
        <f t="shared" si="323"/>
        <v>-0.40607856235660961</v>
      </c>
      <c r="BU171" s="32">
        <f t="shared" si="323"/>
        <v>-0.7905276537049708</v>
      </c>
      <c r="BV171" s="32">
        <f t="shared" si="323"/>
        <v>-0.42538171120867463</v>
      </c>
      <c r="BW171" s="32">
        <f t="shared" si="323"/>
        <v>-0.80983080255703577</v>
      </c>
      <c r="BX171" s="32">
        <f t="shared" si="323"/>
        <v>-1.1942798939053969</v>
      </c>
      <c r="BY171" s="32">
        <f t="shared" si="323"/>
        <v>-0.82913395140910073</v>
      </c>
      <c r="BZ171" s="32">
        <f t="shared" si="323"/>
        <v>-1.2135830427574619</v>
      </c>
      <c r="CA171" s="32">
        <f t="shared" si="323"/>
        <v>-1.598032134105823</v>
      </c>
      <c r="CB171" s="32">
        <f t="shared" si="323"/>
        <v>0.25834804029282094</v>
      </c>
      <c r="CC171" s="32">
        <f t="shared" ref="CC171:CS171" si="324">SUMPRODUCT(BN$3:BN$6,$K171:$K174)</f>
        <v>-0.1261010510555402</v>
      </c>
      <c r="CD171" s="32">
        <f t="shared" si="324"/>
        <v>-0.5105501424039014</v>
      </c>
      <c r="CE171" s="32">
        <f t="shared" si="324"/>
        <v>-0.14540419990760522</v>
      </c>
      <c r="CF171" s="32">
        <f t="shared" si="324"/>
        <v>-0.52985329125596636</v>
      </c>
      <c r="CG171" s="32">
        <f t="shared" si="324"/>
        <v>-0.9143023826043275</v>
      </c>
      <c r="CH171" s="32">
        <f t="shared" si="324"/>
        <v>-0.54915644010803133</v>
      </c>
      <c r="CI171" s="32">
        <f t="shared" si="324"/>
        <v>-0.93360553145639247</v>
      </c>
      <c r="CJ171" s="32">
        <f t="shared" si="324"/>
        <v>-1.3180546228047536</v>
      </c>
      <c r="CK171" s="32">
        <f t="shared" si="324"/>
        <v>0.63165138869424675</v>
      </c>
      <c r="CL171" s="32">
        <f t="shared" si="324"/>
        <v>0.24720229734588556</v>
      </c>
      <c r="CM171" s="32">
        <f t="shared" si="324"/>
        <v>-0.13724679400247558</v>
      </c>
      <c r="CN171" s="32">
        <f t="shared" si="324"/>
        <v>0.22789914849382054</v>
      </c>
      <c r="CO171" s="32">
        <f t="shared" si="324"/>
        <v>-0.1565499428545406</v>
      </c>
      <c r="CP171" s="32">
        <f t="shared" si="324"/>
        <v>-0.54099903420290174</v>
      </c>
      <c r="CQ171" s="32">
        <f t="shared" si="324"/>
        <v>-0.17585309170660568</v>
      </c>
      <c r="CR171" s="32">
        <f t="shared" si="324"/>
        <v>-0.56030218305496682</v>
      </c>
      <c r="CS171" s="32">
        <f t="shared" si="324"/>
        <v>-0.94475127440332796</v>
      </c>
    </row>
    <row r="172" spans="2:97" ht="13.9" thickTop="1" thickBot="1" x14ac:dyDescent="0.4">
      <c r="H172" s="33">
        <f>H171</f>
        <v>3.231048583984375E-3</v>
      </c>
      <c r="I172" s="33">
        <f t="shared" ref="I172:J172" si="325">I167</f>
        <v>0.32552793962968196</v>
      </c>
      <c r="J172" s="33">
        <f t="shared" si="325"/>
        <v>0.34431243995525018</v>
      </c>
      <c r="K172" s="33">
        <f t="shared" ref="K172:K174" si="326">I172+J172*H172</f>
        <v>0.32664042985124758</v>
      </c>
      <c r="L172" s="33">
        <f>$CE$4-$CE$7*SUMPRODUCT($B$4:$CD$4,Q173:CS173)</f>
        <v>0.77382635025722379</v>
      </c>
      <c r="M172" s="39" t="s">
        <v>375</v>
      </c>
      <c r="O172" s="47">
        <f t="shared" ref="O172:O173" si="327">SUM(Q172:CS172)</f>
        <v>98.846946485470525</v>
      </c>
      <c r="P172" s="39" t="s">
        <v>365</v>
      </c>
      <c r="Q172" s="33">
        <f>EXP(Q171)</f>
        <v>2.5721735336218199</v>
      </c>
      <c r="R172" s="33">
        <f>EXP(R171)</f>
        <v>1.7512016037995173</v>
      </c>
      <c r="S172" s="33">
        <f t="shared" ref="S172:CD172" si="328">EXP(S171)</f>
        <v>1.1922628924774914</v>
      </c>
      <c r="T172" s="33">
        <f t="shared" si="328"/>
        <v>1.7177220683647567</v>
      </c>
      <c r="U172" s="33">
        <f t="shared" si="328"/>
        <v>1.169469167489092</v>
      </c>
      <c r="V172" s="33">
        <f t="shared" si="328"/>
        <v>0.79620455421500069</v>
      </c>
      <c r="W172" s="33">
        <f t="shared" si="328"/>
        <v>1.1471112137572879</v>
      </c>
      <c r="X172" s="33">
        <f t="shared" si="328"/>
        <v>0.78098268682501937</v>
      </c>
      <c r="Y172" s="33">
        <f t="shared" si="328"/>
        <v>0.53171301073993293</v>
      </c>
      <c r="Z172" s="33">
        <f t="shared" si="328"/>
        <v>3.4032429494736953</v>
      </c>
      <c r="AA172" s="33">
        <f t="shared" si="328"/>
        <v>2.3170149421629116</v>
      </c>
      <c r="AB172" s="33">
        <f t="shared" si="328"/>
        <v>1.5774831012391985</v>
      </c>
      <c r="AC172" s="33">
        <f t="shared" si="328"/>
        <v>2.2727181669140162</v>
      </c>
      <c r="AD172" s="33">
        <f t="shared" si="328"/>
        <v>1.5473247224031548</v>
      </c>
      <c r="AE172" s="33">
        <f t="shared" si="328"/>
        <v>1.0534582912279682</v>
      </c>
      <c r="AF172" s="33">
        <f t="shared" si="328"/>
        <v>1.5177429125416397</v>
      </c>
      <c r="AG172" s="33">
        <f t="shared" si="328"/>
        <v>1.0333182376135319</v>
      </c>
      <c r="AH172" s="33">
        <f t="shared" si="328"/>
        <v>0.70350951492612668</v>
      </c>
      <c r="AI172" s="33">
        <f t="shared" si="328"/>
        <v>4.9432951048262455</v>
      </c>
      <c r="AJ172" s="33">
        <f t="shared" si="328"/>
        <v>3.3655218835242078</v>
      </c>
      <c r="AK172" s="33">
        <f t="shared" si="328"/>
        <v>2.2913334745930487</v>
      </c>
      <c r="AL172" s="33">
        <f t="shared" si="328"/>
        <v>3.3011797147462434</v>
      </c>
      <c r="AM172" s="33">
        <f t="shared" si="328"/>
        <v>2.2475276785675939</v>
      </c>
      <c r="AN172" s="33">
        <f t="shared" si="328"/>
        <v>1.5301743929187235</v>
      </c>
      <c r="AO172" s="33">
        <f t="shared" si="328"/>
        <v>2.2045593633308163</v>
      </c>
      <c r="AP172" s="33">
        <f t="shared" si="328"/>
        <v>1.5009204636749776</v>
      </c>
      <c r="AQ172" s="33">
        <f t="shared" si="328"/>
        <v>1.0218650836757988</v>
      </c>
      <c r="AR172" s="33">
        <f t="shared" si="328"/>
        <v>1.5865484995012233</v>
      </c>
      <c r="AS172" s="33">
        <f t="shared" si="328"/>
        <v>1.0801628430256431</v>
      </c>
      <c r="AT172" s="33">
        <f t="shared" si="328"/>
        <v>0.73540252177607046</v>
      </c>
      <c r="AU172" s="33">
        <f t="shared" si="328"/>
        <v>1.0595122508265917</v>
      </c>
      <c r="AV172" s="33">
        <f t="shared" si="328"/>
        <v>0.72134306983564567</v>
      </c>
      <c r="AW172" s="33">
        <f t="shared" si="328"/>
        <v>0.49110883238392633</v>
      </c>
      <c r="AX172" s="33">
        <f t="shared" si="328"/>
        <v>0.70755240700460242</v>
      </c>
      <c r="AY172" s="33">
        <f t="shared" si="328"/>
        <v>0.48171979601001724</v>
      </c>
      <c r="AZ172" s="33">
        <f t="shared" si="328"/>
        <v>0.32796717185985524</v>
      </c>
      <c r="BA172" s="33">
        <f t="shared" si="328"/>
        <v>2.0991624104470201</v>
      </c>
      <c r="BB172" s="33">
        <f t="shared" si="328"/>
        <v>1.4291635193968848</v>
      </c>
      <c r="BC172" s="33">
        <f t="shared" si="328"/>
        <v>0.97301111862989897</v>
      </c>
      <c r="BD172" s="33">
        <f t="shared" si="328"/>
        <v>1.4018407196770231</v>
      </c>
      <c r="BE172" s="33">
        <f t="shared" si="328"/>
        <v>0.95440905696326583</v>
      </c>
      <c r="BF172" s="33">
        <f t="shared" si="328"/>
        <v>0.64978612422057214</v>
      </c>
      <c r="BG172" s="33">
        <f t="shared" si="328"/>
        <v>0.93616263018263113</v>
      </c>
      <c r="BH172" s="33">
        <f t="shared" si="328"/>
        <v>0.6373634896571625</v>
      </c>
      <c r="BI172" s="33">
        <f t="shared" si="328"/>
        <v>0.43393338384881491</v>
      </c>
      <c r="BJ172" s="33">
        <f t="shared" si="328"/>
        <v>3.0490856579612586</v>
      </c>
      <c r="BK172" s="33">
        <f t="shared" si="328"/>
        <v>2.0758955896826072</v>
      </c>
      <c r="BL172" s="33">
        <f t="shared" si="328"/>
        <v>1.4133228720589956</v>
      </c>
      <c r="BM172" s="33">
        <f t="shared" si="328"/>
        <v>2.0362085429126346</v>
      </c>
      <c r="BN172" s="33">
        <f t="shared" si="328"/>
        <v>1.3863029144063794</v>
      </c>
      <c r="BO172" s="33">
        <f t="shared" si="328"/>
        <v>0.94383052127980338</v>
      </c>
      <c r="BP172" s="33">
        <f t="shared" si="328"/>
        <v>1.3597995252788913</v>
      </c>
      <c r="BQ172" s="33">
        <f t="shared" si="328"/>
        <v>0.92578633532597809</v>
      </c>
      <c r="BR172" s="33">
        <f t="shared" si="328"/>
        <v>0.63029904242724277</v>
      </c>
      <c r="BS172" s="33">
        <f t="shared" si="328"/>
        <v>0.97860276857963802</v>
      </c>
      <c r="BT172" s="33">
        <f t="shared" si="328"/>
        <v>0.66625782258409449</v>
      </c>
      <c r="BU172" s="33">
        <f t="shared" si="328"/>
        <v>0.4536053855629108</v>
      </c>
      <c r="BV172" s="33">
        <f t="shared" si="328"/>
        <v>0.65352028149716646</v>
      </c>
      <c r="BW172" s="33">
        <f t="shared" si="328"/>
        <v>0.44493334143823549</v>
      </c>
      <c r="BX172" s="33">
        <f t="shared" si="328"/>
        <v>0.30292201164724181</v>
      </c>
      <c r="BY172" s="33">
        <f t="shared" si="328"/>
        <v>0.43642708976597333</v>
      </c>
      <c r="BZ172" s="33">
        <f t="shared" si="328"/>
        <v>0.29713073770087911</v>
      </c>
      <c r="CA172" s="33">
        <f t="shared" si="328"/>
        <v>0.20229421444487067</v>
      </c>
      <c r="CB172" s="33">
        <f t="shared" si="328"/>
        <v>1.294789379087731</v>
      </c>
      <c r="CC172" s="33">
        <f t="shared" si="328"/>
        <v>0.88152576317364084</v>
      </c>
      <c r="CD172" s="33">
        <f t="shared" si="328"/>
        <v>0.60016531158633857</v>
      </c>
      <c r="CE172" s="33">
        <f t="shared" ref="CE172:CS172" si="329">EXP(CE171)</f>
        <v>0.8646727218328879</v>
      </c>
      <c r="CF172" s="33">
        <f t="shared" si="329"/>
        <v>0.5886913295089049</v>
      </c>
      <c r="CG172" s="33">
        <f t="shared" si="329"/>
        <v>0.40079613093882233</v>
      </c>
      <c r="CH172" s="33">
        <f t="shared" si="329"/>
        <v>0.57743670743474318</v>
      </c>
      <c r="CI172" s="33">
        <f t="shared" si="329"/>
        <v>0.3931336960491057</v>
      </c>
      <c r="CJ172" s="33">
        <f t="shared" si="329"/>
        <v>0.26765548670405059</v>
      </c>
      <c r="CK172" s="33">
        <f t="shared" si="329"/>
        <v>1.8807138057584822</v>
      </c>
      <c r="CL172" s="33">
        <f t="shared" si="329"/>
        <v>1.2804381158119731</v>
      </c>
      <c r="CM172" s="33">
        <f t="shared" si="329"/>
        <v>0.8717550556624456</v>
      </c>
      <c r="CN172" s="33">
        <f t="shared" si="329"/>
        <v>1.2559586537230081</v>
      </c>
      <c r="CO172" s="33">
        <f t="shared" si="329"/>
        <v>0.85508881106036283</v>
      </c>
      <c r="CP172" s="33">
        <f t="shared" si="329"/>
        <v>0.58216635765294888</v>
      </c>
      <c r="CQ172" s="33">
        <f t="shared" si="329"/>
        <v>0.83874119232380528</v>
      </c>
      <c r="CR172" s="33">
        <f t="shared" si="329"/>
        <v>0.57103648022611275</v>
      </c>
      <c r="CS172" s="33">
        <f t="shared" si="329"/>
        <v>0.38877625748365524</v>
      </c>
    </row>
    <row r="173" spans="2:97" ht="13.9" thickTop="1" thickBot="1" x14ac:dyDescent="0.4">
      <c r="H173" s="32">
        <f t="shared" ref="H173:H174" si="330">H172</f>
        <v>3.231048583984375E-3</v>
      </c>
      <c r="I173" s="32">
        <f t="shared" ref="I173:J173" si="331">I168</f>
        <v>-0.4059424775294061</v>
      </c>
      <c r="J173" s="32">
        <f t="shared" si="331"/>
        <v>0.67787198862823206</v>
      </c>
      <c r="K173" s="32">
        <f t="shared" si="326"/>
        <v>-0.40375224020042616</v>
      </c>
      <c r="L173" s="32">
        <f>$CE$5-$CE$7*SUMPRODUCT($B$5:$CD$5,Q173:CS173)</f>
        <v>-1.558724282699302</v>
      </c>
      <c r="M173" s="32">
        <f>SUMPRODUCT($B$7:$CD$7, LN(Q173:CS173))</f>
        <v>-3263.3919147441575</v>
      </c>
      <c r="O173" s="48">
        <f t="shared" si="327"/>
        <v>0.99999999999999933</v>
      </c>
      <c r="P173" s="39" t="s">
        <v>366</v>
      </c>
      <c r="Q173" s="32">
        <f t="shared" ref="Q173:AV173" si="332">Q172/$O172</f>
        <v>2.6021780389542965E-2</v>
      </c>
      <c r="R173" s="32">
        <f t="shared" si="332"/>
        <v>1.7716294393139657E-2</v>
      </c>
      <c r="S173" s="32">
        <f t="shared" si="332"/>
        <v>1.2061706859632145E-2</v>
      </c>
      <c r="T173" s="32">
        <f t="shared" si="332"/>
        <v>1.7377593637829206E-2</v>
      </c>
      <c r="U173" s="32">
        <f t="shared" si="332"/>
        <v>1.1831110712772416E-2</v>
      </c>
      <c r="V173" s="32">
        <f t="shared" si="332"/>
        <v>8.0549231162343939E-3</v>
      </c>
      <c r="W173" s="32">
        <f t="shared" si="332"/>
        <v>1.1604923111366938E-2</v>
      </c>
      <c r="X173" s="32">
        <f t="shared" si="332"/>
        <v>7.9009288055227455E-3</v>
      </c>
      <c r="Y173" s="32">
        <f t="shared" si="332"/>
        <v>5.3791546390164844E-3</v>
      </c>
      <c r="Z173" s="32">
        <f t="shared" si="332"/>
        <v>3.4429419121954734E-2</v>
      </c>
      <c r="AA173" s="32">
        <f t="shared" si="332"/>
        <v>2.3440430125006326E-2</v>
      </c>
      <c r="AB173" s="32">
        <f t="shared" si="332"/>
        <v>1.5958845035957406E-2</v>
      </c>
      <c r="AC173" s="32">
        <f t="shared" si="332"/>
        <v>2.2992295136280028E-2</v>
      </c>
      <c r="AD173" s="32">
        <f t="shared" si="332"/>
        <v>1.5653743260856272E-2</v>
      </c>
      <c r="AE173" s="32">
        <f t="shared" si="332"/>
        <v>1.0657469235863706E-2</v>
      </c>
      <c r="AF173" s="32">
        <f t="shared" si="332"/>
        <v>1.5354474432497843E-2</v>
      </c>
      <c r="AG173" s="32">
        <f t="shared" si="332"/>
        <v>1.0453719354552029E-2</v>
      </c>
      <c r="AH173" s="32">
        <f t="shared" si="332"/>
        <v>7.1171598105919769E-3</v>
      </c>
      <c r="AI173" s="32">
        <f t="shared" si="332"/>
        <v>5.0009588364501055E-2</v>
      </c>
      <c r="AJ173" s="32">
        <f t="shared" si="332"/>
        <v>3.4047808285295939E-2</v>
      </c>
      <c r="AK173" s="32">
        <f t="shared" si="332"/>
        <v>2.3180619696025216E-2</v>
      </c>
      <c r="AL173" s="32">
        <f t="shared" si="332"/>
        <v>3.3396881058247792E-2</v>
      </c>
      <c r="AM173" s="32">
        <f t="shared" si="332"/>
        <v>2.2737451772452649E-2</v>
      </c>
      <c r="AN173" s="32">
        <f t="shared" si="332"/>
        <v>1.5480239373339097E-2</v>
      </c>
      <c r="AO173" s="32">
        <f t="shared" si="332"/>
        <v>2.2302756349229902E-2</v>
      </c>
      <c r="AP173" s="32">
        <f t="shared" si="332"/>
        <v>1.5184287598561249E-2</v>
      </c>
      <c r="AQ173" s="32">
        <f t="shared" si="332"/>
        <v>1.0337851800267825E-2</v>
      </c>
      <c r="AR173" s="32">
        <f t="shared" si="332"/>
        <v>1.6050556500846785E-2</v>
      </c>
      <c r="AS173" s="32">
        <f t="shared" si="332"/>
        <v>1.0927629850300088E-2</v>
      </c>
      <c r="AT173" s="32">
        <f t="shared" si="332"/>
        <v>7.4398102108714807E-3</v>
      </c>
      <c r="AU173" s="32">
        <f t="shared" si="332"/>
        <v>1.071871502861577E-2</v>
      </c>
      <c r="AV173" s="32">
        <f t="shared" si="332"/>
        <v>7.2975756508743099E-3</v>
      </c>
      <c r="AW173" s="32">
        <f t="shared" ref="AW173:CB173" si="333">AW172/$O172</f>
        <v>4.9683763620974796E-3</v>
      </c>
      <c r="AX173" s="32">
        <f t="shared" si="333"/>
        <v>7.1580603363261735E-3</v>
      </c>
      <c r="AY173" s="32">
        <f t="shared" si="333"/>
        <v>4.8733907635763445E-3</v>
      </c>
      <c r="AZ173" s="32">
        <f t="shared" si="333"/>
        <v>3.3179292180569586E-3</v>
      </c>
      <c r="BA173" s="32">
        <f t="shared" si="333"/>
        <v>2.1236492224426733E-2</v>
      </c>
      <c r="BB173" s="32">
        <f t="shared" si="333"/>
        <v>1.4458347680036399E-2</v>
      </c>
      <c r="BC173" s="32">
        <f t="shared" si="333"/>
        <v>9.8436133155911047E-3</v>
      </c>
      <c r="BD173" s="32">
        <f t="shared" si="333"/>
        <v>1.4181932467515109E-2</v>
      </c>
      <c r="BE173" s="32">
        <f t="shared" si="333"/>
        <v>9.6554227611224605E-3</v>
      </c>
      <c r="BF173" s="32">
        <f t="shared" si="333"/>
        <v>6.5736590489022736E-3</v>
      </c>
      <c r="BG173" s="32">
        <f t="shared" si="333"/>
        <v>9.4708300404629832E-3</v>
      </c>
      <c r="BH173" s="32">
        <f t="shared" si="333"/>
        <v>6.4479835980654019E-3</v>
      </c>
      <c r="BI173" s="32">
        <f t="shared" si="333"/>
        <v>4.3899523382100493E-3</v>
      </c>
      <c r="BJ173" s="32">
        <f t="shared" si="333"/>
        <v>3.0846533619624177E-2</v>
      </c>
      <c r="BK173" s="32">
        <f t="shared" si="333"/>
        <v>2.1001109932998713E-2</v>
      </c>
      <c r="BL173" s="32">
        <f t="shared" si="333"/>
        <v>1.4298093388921624E-2</v>
      </c>
      <c r="BM173" s="32">
        <f t="shared" si="333"/>
        <v>2.0599609955699909E-2</v>
      </c>
      <c r="BN173" s="32">
        <f t="shared" si="333"/>
        <v>1.4024741923718925E-2</v>
      </c>
      <c r="BO173" s="32">
        <f t="shared" si="333"/>
        <v>9.5484034139439664E-3</v>
      </c>
      <c r="BP173" s="32">
        <f t="shared" si="333"/>
        <v>1.3756616401688924E-2</v>
      </c>
      <c r="BQ173" s="32">
        <f t="shared" si="333"/>
        <v>9.3658566930244942E-3</v>
      </c>
      <c r="BR173" s="32">
        <f t="shared" si="333"/>
        <v>6.3765150552211568E-3</v>
      </c>
      <c r="BS173" s="32">
        <f t="shared" si="333"/>
        <v>9.9001820832521365E-3</v>
      </c>
      <c r="BT173" s="32">
        <f t="shared" si="333"/>
        <v>6.7402974626234657E-3</v>
      </c>
      <c r="BU173" s="32">
        <f t="shared" si="333"/>
        <v>4.5889671020802455E-3</v>
      </c>
      <c r="BV173" s="32">
        <f t="shared" si="333"/>
        <v>6.6114362125817127E-3</v>
      </c>
      <c r="BW173" s="32">
        <f t="shared" si="333"/>
        <v>4.5012350634790329E-3</v>
      </c>
      <c r="BX173" s="32">
        <f t="shared" si="333"/>
        <v>3.0645560881515767E-3</v>
      </c>
      <c r="BY173" s="32">
        <f t="shared" si="333"/>
        <v>4.4151802891566668E-3</v>
      </c>
      <c r="BZ173" s="32">
        <f t="shared" si="333"/>
        <v>3.0059677943066682E-3</v>
      </c>
      <c r="CA173" s="32">
        <f t="shared" si="333"/>
        <v>2.0465398440467335E-3</v>
      </c>
      <c r="CB173" s="32">
        <f t="shared" si="333"/>
        <v>1.3098931480681111E-2</v>
      </c>
      <c r="CC173" s="32">
        <f t="shared" ref="CC173:CS173" si="334">CC172/$O172</f>
        <v>8.9180879583692137E-3</v>
      </c>
      <c r="CD173" s="32">
        <f t="shared" si="334"/>
        <v>6.0716626352697364E-3</v>
      </c>
      <c r="CE173" s="32">
        <f t="shared" si="334"/>
        <v>8.7475916310675896E-3</v>
      </c>
      <c r="CF173" s="32">
        <f t="shared" si="334"/>
        <v>5.9555843699778468E-3</v>
      </c>
      <c r="CG173" s="32">
        <f t="shared" si="334"/>
        <v>4.0547143355382778E-3</v>
      </c>
      <c r="CH173" s="32">
        <f t="shared" si="334"/>
        <v>5.8417252931492461E-3</v>
      </c>
      <c r="CI173" s="32">
        <f t="shared" si="334"/>
        <v>3.9771961606005933E-3</v>
      </c>
      <c r="CJ173" s="32">
        <f t="shared" si="334"/>
        <v>2.7077769847285386E-3</v>
      </c>
      <c r="CK173" s="32">
        <f t="shared" si="334"/>
        <v>1.9026524061974213E-2</v>
      </c>
      <c r="CL173" s="32">
        <f t="shared" si="334"/>
        <v>1.2953744767423689E-2</v>
      </c>
      <c r="CM173" s="32">
        <f t="shared" si="334"/>
        <v>8.819241126387092E-3</v>
      </c>
      <c r="CN173" s="32">
        <f t="shared" si="334"/>
        <v>1.2706094607663181E-2</v>
      </c>
      <c r="CO173" s="32">
        <f t="shared" si="334"/>
        <v>8.650634556385128E-3</v>
      </c>
      <c r="CP173" s="32">
        <f t="shared" si="334"/>
        <v>5.8895735108875748E-3</v>
      </c>
      <c r="CQ173" s="32">
        <f t="shared" si="334"/>
        <v>8.4852514128708218E-3</v>
      </c>
      <c r="CR173" s="32">
        <f t="shared" si="334"/>
        <v>5.7769764320443548E-3</v>
      </c>
      <c r="CS173" s="32">
        <f t="shared" si="334"/>
        <v>3.9331134780253565E-3</v>
      </c>
    </row>
    <row r="174" spans="2:97" ht="13.15" thickTop="1" x14ac:dyDescent="0.35">
      <c r="H174" s="34">
        <f t="shared" si="330"/>
        <v>3.231048583984375E-3</v>
      </c>
      <c r="I174" s="34">
        <f t="shared" ref="I174:J174" si="335">I169</f>
        <v>-0.38723606642458147</v>
      </c>
      <c r="J174" s="34">
        <f t="shared" si="335"/>
        <v>0.86256056007166582</v>
      </c>
      <c r="K174" s="34">
        <f t="shared" si="326"/>
        <v>-0.38444909134836114</v>
      </c>
      <c r="L174" s="34">
        <f>$CE$6-$CE$7*SUMPRODUCT($B$6:$CD$6,Q173:CS173)</f>
        <v>-1.8584235843484862</v>
      </c>
    </row>
    <row r="175" spans="2:97" ht="13.5" thickBot="1" x14ac:dyDescent="0.4">
      <c r="B175" s="39" t="s">
        <v>367</v>
      </c>
      <c r="D175" s="39" t="s">
        <v>368</v>
      </c>
      <c r="E175" s="39" t="s">
        <v>369</v>
      </c>
      <c r="F175" s="39" t="s">
        <v>370</v>
      </c>
      <c r="H175" s="39" t="s">
        <v>347</v>
      </c>
      <c r="I175" s="39" t="s">
        <v>371</v>
      </c>
      <c r="J175" s="39" t="s">
        <v>372</v>
      </c>
      <c r="K175" s="39" t="s">
        <v>349</v>
      </c>
      <c r="L175" s="39" t="s">
        <v>373</v>
      </c>
      <c r="M175" s="39" t="s">
        <v>374</v>
      </c>
      <c r="O175" s="45" t="s">
        <v>336</v>
      </c>
    </row>
    <row r="176" spans="2:97" ht="13.9" thickTop="1" thickBot="1" x14ac:dyDescent="0.4">
      <c r="B176" s="32">
        <f>1+B171</f>
        <v>5</v>
      </c>
      <c r="D176" s="32">
        <f>IF(F171,IF(M176&lt;0,D171,H176),E171)</f>
        <v>0</v>
      </c>
      <c r="E176" s="32">
        <f>IF(F171,IF(M176&lt;0,H176,E171),H176)</f>
        <v>1.6155242919921875E-3</v>
      </c>
      <c r="F176" s="32" t="b">
        <f>OR(F171,M176*M171&lt;=0)</f>
        <v>1</v>
      </c>
      <c r="H176" s="32">
        <f>IF(F171,(D171+E171)/2,2*H171)</f>
        <v>1.6155242919921875E-3</v>
      </c>
      <c r="I176" s="32">
        <f>I171</f>
        <v>-0.47995932412180381</v>
      </c>
      <c r="J176" s="32">
        <f>J171</f>
        <v>-1</v>
      </c>
      <c r="K176" s="32">
        <f>I176+J176*H176</f>
        <v>-0.481574848413796</v>
      </c>
      <c r="L176" s="32">
        <f>$CE$3-$CE$7*SUMPRODUCT($B$3:$CD$3,Q178:CS178)</f>
        <v>0.20185991406162884</v>
      </c>
      <c r="M176" s="32">
        <f>SUMPRODUCT(L176:L179,J176:J179)</f>
        <v>-1.558430542973225</v>
      </c>
      <c r="O176" s="46">
        <f>SUM(Q176:CS176)</f>
        <v>-1.2577532839989365</v>
      </c>
      <c r="P176" s="39" t="s">
        <v>363</v>
      </c>
      <c r="Q176" s="32">
        <f t="shared" ref="Q176:AV176" si="336">SUMPRODUCT(B$3:B$6,$K176:$K179)</f>
        <v>0.94618060142471871</v>
      </c>
      <c r="R176" s="32">
        <f t="shared" si="336"/>
        <v>0.56033802253824738</v>
      </c>
      <c r="S176" s="32">
        <f t="shared" si="336"/>
        <v>0.17449544365177605</v>
      </c>
      <c r="T176" s="32">
        <f t="shared" si="336"/>
        <v>0.54133324255980253</v>
      </c>
      <c r="U176" s="32">
        <f t="shared" si="336"/>
        <v>0.15549066367333125</v>
      </c>
      <c r="V176" s="32">
        <f t="shared" si="336"/>
        <v>-0.23035191521314008</v>
      </c>
      <c r="W176" s="32">
        <f t="shared" si="336"/>
        <v>0.13648588369488646</v>
      </c>
      <c r="X176" s="32">
        <f t="shared" si="336"/>
        <v>-0.24935669519158488</v>
      </c>
      <c r="Y176" s="32">
        <f t="shared" si="336"/>
        <v>-0.63519927407805621</v>
      </c>
      <c r="Z176" s="32">
        <f t="shared" si="336"/>
        <v>1.2256813312022601</v>
      </c>
      <c r="AA176" s="32">
        <f t="shared" si="336"/>
        <v>0.83983875231578864</v>
      </c>
      <c r="AB176" s="32">
        <f t="shared" si="336"/>
        <v>0.45399617342931731</v>
      </c>
      <c r="AC176" s="32">
        <f t="shared" si="336"/>
        <v>0.82083397233734379</v>
      </c>
      <c r="AD176" s="32">
        <f t="shared" si="336"/>
        <v>0.43499139345087245</v>
      </c>
      <c r="AE176" s="32">
        <f t="shared" si="336"/>
        <v>4.9148814564401122E-2</v>
      </c>
      <c r="AF176" s="32">
        <f t="shared" si="336"/>
        <v>0.41598661347242766</v>
      </c>
      <c r="AG176" s="32">
        <f t="shared" si="336"/>
        <v>3.0144034585956325E-2</v>
      </c>
      <c r="AH176" s="32">
        <f t="shared" si="336"/>
        <v>-0.35569854430051501</v>
      </c>
      <c r="AI176" s="32">
        <f t="shared" si="336"/>
        <v>1.5983489709056484</v>
      </c>
      <c r="AJ176" s="32">
        <f t="shared" si="336"/>
        <v>1.212506392019177</v>
      </c>
      <c r="AK176" s="32">
        <f t="shared" si="336"/>
        <v>0.82666381313270565</v>
      </c>
      <c r="AL176" s="32">
        <f t="shared" si="336"/>
        <v>1.1935016120407322</v>
      </c>
      <c r="AM176" s="32">
        <f t="shared" si="336"/>
        <v>0.8076590331542608</v>
      </c>
      <c r="AN176" s="32">
        <f t="shared" si="336"/>
        <v>0.42181645426778946</v>
      </c>
      <c r="AO176" s="32">
        <f t="shared" si="336"/>
        <v>0.78865425317581606</v>
      </c>
      <c r="AP176" s="32">
        <f t="shared" si="336"/>
        <v>0.40281167428934467</v>
      </c>
      <c r="AQ176" s="32">
        <f t="shared" si="336"/>
        <v>1.6969095402873335E-2</v>
      </c>
      <c r="AR176" s="32">
        <f t="shared" si="336"/>
        <v>0.46460575301092272</v>
      </c>
      <c r="AS176" s="32">
        <f t="shared" si="336"/>
        <v>7.8763174124451385E-2</v>
      </c>
      <c r="AT176" s="32">
        <f t="shared" si="336"/>
        <v>-0.30707940476201995</v>
      </c>
      <c r="AU176" s="32">
        <f t="shared" si="336"/>
        <v>5.9758394146006588E-2</v>
      </c>
      <c r="AV176" s="32">
        <f t="shared" si="336"/>
        <v>-0.32608418474046474</v>
      </c>
      <c r="AW176" s="32">
        <f t="shared" ref="AW176:CB176" si="337">SUMPRODUCT(AH$3:AH$6,$K176:$K179)</f>
        <v>-0.71192676362693608</v>
      </c>
      <c r="AX176" s="32">
        <f t="shared" si="337"/>
        <v>-0.3450889647189096</v>
      </c>
      <c r="AY176" s="32">
        <f t="shared" si="337"/>
        <v>-0.73093154360538093</v>
      </c>
      <c r="AZ176" s="32">
        <f t="shared" si="337"/>
        <v>-1.1167741224918522</v>
      </c>
      <c r="BA176" s="32">
        <f t="shared" si="337"/>
        <v>0.74410648278846392</v>
      </c>
      <c r="BB176" s="32">
        <f t="shared" si="337"/>
        <v>0.35826390390199259</v>
      </c>
      <c r="BC176" s="32">
        <f t="shared" si="337"/>
        <v>-2.7578674984478746E-2</v>
      </c>
      <c r="BD176" s="32">
        <f t="shared" si="337"/>
        <v>0.33925912392354779</v>
      </c>
      <c r="BE176" s="32">
        <f t="shared" si="337"/>
        <v>-4.6583454962923529E-2</v>
      </c>
      <c r="BF176" s="32">
        <f t="shared" si="337"/>
        <v>-0.43242603384939488</v>
      </c>
      <c r="BG176" s="32">
        <f t="shared" si="337"/>
        <v>-6.558823494136834E-2</v>
      </c>
      <c r="BH176" s="32">
        <f t="shared" si="337"/>
        <v>-0.45143081382783967</v>
      </c>
      <c r="BI176" s="32">
        <f t="shared" si="337"/>
        <v>-0.837273392714311</v>
      </c>
      <c r="BJ176" s="32">
        <f t="shared" si="337"/>
        <v>1.1167741224918522</v>
      </c>
      <c r="BK176" s="32">
        <f t="shared" si="337"/>
        <v>0.73093154360538093</v>
      </c>
      <c r="BL176" s="32">
        <f t="shared" si="337"/>
        <v>0.3450889647189096</v>
      </c>
      <c r="BM176" s="32">
        <f t="shared" si="337"/>
        <v>0.71192676362693608</v>
      </c>
      <c r="BN176" s="32">
        <f t="shared" si="337"/>
        <v>0.32608418474046474</v>
      </c>
      <c r="BO176" s="32">
        <f t="shared" si="337"/>
        <v>-5.9758394146006588E-2</v>
      </c>
      <c r="BP176" s="32">
        <f t="shared" si="337"/>
        <v>0.30707940476201995</v>
      </c>
      <c r="BQ176" s="32">
        <f t="shared" si="337"/>
        <v>-7.8763174124451385E-2</v>
      </c>
      <c r="BR176" s="32">
        <f t="shared" si="337"/>
        <v>-0.46460575301092272</v>
      </c>
      <c r="BS176" s="32">
        <f t="shared" si="337"/>
        <v>-1.6969095402873335E-2</v>
      </c>
      <c r="BT176" s="32">
        <f t="shared" si="337"/>
        <v>-0.40281167428934467</v>
      </c>
      <c r="BU176" s="32">
        <f t="shared" si="337"/>
        <v>-0.78865425317581606</v>
      </c>
      <c r="BV176" s="32">
        <f t="shared" si="337"/>
        <v>-0.42181645426778946</v>
      </c>
      <c r="BW176" s="32">
        <f t="shared" si="337"/>
        <v>-0.8076590331542608</v>
      </c>
      <c r="BX176" s="32">
        <f t="shared" si="337"/>
        <v>-1.1935016120407322</v>
      </c>
      <c r="BY176" s="32">
        <f t="shared" si="337"/>
        <v>-0.82666381313270565</v>
      </c>
      <c r="BZ176" s="32">
        <f t="shared" si="337"/>
        <v>-1.212506392019177</v>
      </c>
      <c r="CA176" s="32">
        <f t="shared" si="337"/>
        <v>-1.5983489709056484</v>
      </c>
      <c r="CB176" s="32">
        <f t="shared" si="337"/>
        <v>0.26253163437466792</v>
      </c>
      <c r="CC176" s="32">
        <f t="shared" ref="CC176:CS176" si="338">SUMPRODUCT(BN$3:BN$6,$K176:$K179)</f>
        <v>-0.12331094451180341</v>
      </c>
      <c r="CD176" s="32">
        <f t="shared" si="338"/>
        <v>-0.50915352339827469</v>
      </c>
      <c r="CE176" s="32">
        <f t="shared" si="338"/>
        <v>-0.14231572449024821</v>
      </c>
      <c r="CF176" s="32">
        <f t="shared" si="338"/>
        <v>-0.52815830337671954</v>
      </c>
      <c r="CG176" s="32">
        <f t="shared" si="338"/>
        <v>-0.91400088226319087</v>
      </c>
      <c r="CH176" s="32">
        <f t="shared" si="338"/>
        <v>-0.54716308335516428</v>
      </c>
      <c r="CI176" s="32">
        <f t="shared" si="338"/>
        <v>-0.93300566224163561</v>
      </c>
      <c r="CJ176" s="32">
        <f t="shared" si="338"/>
        <v>-1.3188482411281068</v>
      </c>
      <c r="CK176" s="32">
        <f t="shared" si="338"/>
        <v>0.63519927407805621</v>
      </c>
      <c r="CL176" s="32">
        <f t="shared" si="338"/>
        <v>0.24935669519158488</v>
      </c>
      <c r="CM176" s="32">
        <f t="shared" si="338"/>
        <v>-0.13648588369488646</v>
      </c>
      <c r="CN176" s="32">
        <f t="shared" si="338"/>
        <v>0.23035191521314008</v>
      </c>
      <c r="CO176" s="32">
        <f t="shared" si="338"/>
        <v>-0.15549066367333125</v>
      </c>
      <c r="CP176" s="32">
        <f t="shared" si="338"/>
        <v>-0.54133324255980253</v>
      </c>
      <c r="CQ176" s="32">
        <f t="shared" si="338"/>
        <v>-0.17449544365177605</v>
      </c>
      <c r="CR176" s="32">
        <f t="shared" si="338"/>
        <v>-0.56033802253824738</v>
      </c>
      <c r="CS176" s="32">
        <f t="shared" si="338"/>
        <v>-0.94618060142471871</v>
      </c>
    </row>
    <row r="177" spans="2:97" ht="13.9" thickTop="1" thickBot="1" x14ac:dyDescent="0.4">
      <c r="H177" s="33">
        <f>H176</f>
        <v>1.6155242919921875E-3</v>
      </c>
      <c r="I177" s="33">
        <f t="shared" ref="I177:J177" si="339">I172</f>
        <v>0.32552793962968196</v>
      </c>
      <c r="J177" s="33">
        <f t="shared" si="339"/>
        <v>0.34431243995525018</v>
      </c>
      <c r="K177" s="33">
        <f t="shared" ref="K177:K179" si="340">I177+J177*H177</f>
        <v>0.32608418474046474</v>
      </c>
      <c r="L177" s="33">
        <f>$CE$4-$CE$7*SUMPRODUCT($B$4:$CD$4,Q178:CS178)</f>
        <v>1.0623100631590319</v>
      </c>
      <c r="M177" s="39" t="s">
        <v>375</v>
      </c>
      <c r="O177" s="47">
        <f t="shared" ref="O177:O178" si="341">SUM(Q177:CS177)</f>
        <v>98.850935650607767</v>
      </c>
      <c r="P177" s="39" t="s">
        <v>365</v>
      </c>
      <c r="Q177" s="33">
        <f>EXP(Q176)</f>
        <v>2.5758526394534615</v>
      </c>
      <c r="R177" s="33">
        <f>EXP(R176)</f>
        <v>1.7512643670848127</v>
      </c>
      <c r="S177" s="33">
        <f t="shared" ref="S177:CD177" si="342">EXP(S176)</f>
        <v>1.1906453173779783</v>
      </c>
      <c r="T177" s="33">
        <f t="shared" si="342"/>
        <v>1.7182962413762022</v>
      </c>
      <c r="U177" s="33">
        <f t="shared" si="342"/>
        <v>1.1682310290298248</v>
      </c>
      <c r="V177" s="33">
        <f t="shared" si="342"/>
        <v>0.79425404323472704</v>
      </c>
      <c r="W177" s="33">
        <f t="shared" si="342"/>
        <v>1.1462386970063814</v>
      </c>
      <c r="X177" s="33">
        <f t="shared" si="342"/>
        <v>0.77930195054439111</v>
      </c>
      <c r="Y177" s="33">
        <f t="shared" si="342"/>
        <v>0.52982989643291689</v>
      </c>
      <c r="Z177" s="33">
        <f t="shared" si="342"/>
        <v>3.4064862376679019</v>
      </c>
      <c r="AA177" s="33">
        <f t="shared" si="342"/>
        <v>2.3159934980823991</v>
      </c>
      <c r="AB177" s="33">
        <f t="shared" si="342"/>
        <v>1.5745919721760127</v>
      </c>
      <c r="AC177" s="33">
        <f t="shared" si="342"/>
        <v>2.272394161385904</v>
      </c>
      <c r="AD177" s="33">
        <f t="shared" si="342"/>
        <v>1.544949762208091</v>
      </c>
      <c r="AE177" s="33">
        <f t="shared" si="342"/>
        <v>1.0503766504535972</v>
      </c>
      <c r="AF177" s="33">
        <f t="shared" si="342"/>
        <v>1.5158655765584108</v>
      </c>
      <c r="AG177" s="33">
        <f t="shared" si="342"/>
        <v>1.0306029657350602</v>
      </c>
      <c r="AH177" s="33">
        <f t="shared" si="342"/>
        <v>0.70068381353006737</v>
      </c>
      <c r="AI177" s="33">
        <f t="shared" si="342"/>
        <v>4.944861570771776</v>
      </c>
      <c r="AJ177" s="33">
        <f t="shared" si="342"/>
        <v>3.3619003418212055</v>
      </c>
      <c r="AK177" s="33">
        <f t="shared" si="342"/>
        <v>2.2856805487020955</v>
      </c>
      <c r="AL177" s="33">
        <f t="shared" si="342"/>
        <v>3.2986114659826131</v>
      </c>
      <c r="AM177" s="33">
        <f t="shared" si="342"/>
        <v>2.2426518632131232</v>
      </c>
      <c r="AN177" s="33">
        <f t="shared" si="342"/>
        <v>1.5247286415634509</v>
      </c>
      <c r="AO177" s="33">
        <f t="shared" si="342"/>
        <v>2.200433206831657</v>
      </c>
      <c r="AP177" s="33">
        <f t="shared" si="342"/>
        <v>1.4960251251376249</v>
      </c>
      <c r="AQ177" s="33">
        <f t="shared" si="342"/>
        <v>1.0171138883445647</v>
      </c>
      <c r="AR177" s="33">
        <f t="shared" si="342"/>
        <v>1.591386665794237</v>
      </c>
      <c r="AS177" s="33">
        <f t="shared" si="342"/>
        <v>1.081948058430346</v>
      </c>
      <c r="AT177" s="33">
        <f t="shared" si="342"/>
        <v>0.7355921890654783</v>
      </c>
      <c r="AU177" s="33">
        <f t="shared" si="342"/>
        <v>1.0615800316087332</v>
      </c>
      <c r="AV177" s="33">
        <f t="shared" si="342"/>
        <v>0.72174442500701608</v>
      </c>
      <c r="AW177" s="33">
        <f t="shared" si="342"/>
        <v>0.4906978273124698</v>
      </c>
      <c r="AX177" s="33">
        <f t="shared" si="342"/>
        <v>0.70815734964572785</v>
      </c>
      <c r="AY177" s="33">
        <f t="shared" si="342"/>
        <v>0.4814602798811195</v>
      </c>
      <c r="AZ177" s="33">
        <f t="shared" si="342"/>
        <v>0.3273340327812333</v>
      </c>
      <c r="BA177" s="33">
        <f t="shared" si="342"/>
        <v>2.1045601339160847</v>
      </c>
      <c r="BB177" s="33">
        <f t="shared" si="342"/>
        <v>1.4308431757557729</v>
      </c>
      <c r="BC177" s="33">
        <f t="shared" si="342"/>
        <v>0.97279814466375247</v>
      </c>
      <c r="BD177" s="33">
        <f t="shared" si="342"/>
        <v>1.403907083995882</v>
      </c>
      <c r="BE177" s="33">
        <f t="shared" si="342"/>
        <v>0.95448490074401005</v>
      </c>
      <c r="BF177" s="33">
        <f t="shared" si="342"/>
        <v>0.64893285042429127</v>
      </c>
      <c r="BG177" s="33">
        <f t="shared" si="342"/>
        <v>0.93651640964344551</v>
      </c>
      <c r="BH177" s="33">
        <f t="shared" si="342"/>
        <v>0.63671647681940369</v>
      </c>
      <c r="BI177" s="33">
        <f t="shared" si="342"/>
        <v>0.43288923469868817</v>
      </c>
      <c r="BJ177" s="33">
        <f t="shared" si="342"/>
        <v>3.054983288793343</v>
      </c>
      <c r="BK177" s="33">
        <f t="shared" si="342"/>
        <v>2.0770145363744574</v>
      </c>
      <c r="BL177" s="33">
        <f t="shared" si="342"/>
        <v>1.4121155425418845</v>
      </c>
      <c r="BM177" s="33">
        <f t="shared" si="342"/>
        <v>2.0379140569603815</v>
      </c>
      <c r="BN177" s="33">
        <f t="shared" si="342"/>
        <v>1.3855320046154551</v>
      </c>
      <c r="BO177" s="33">
        <f t="shared" si="342"/>
        <v>0.94199209689785346</v>
      </c>
      <c r="BP177" s="33">
        <f t="shared" si="342"/>
        <v>1.3594489105035692</v>
      </c>
      <c r="BQ177" s="33">
        <f t="shared" si="342"/>
        <v>0.92425878692436159</v>
      </c>
      <c r="BR177" s="33">
        <f t="shared" si="342"/>
        <v>0.62838279438574729</v>
      </c>
      <c r="BS177" s="33">
        <f t="shared" si="342"/>
        <v>0.98317406876390312</v>
      </c>
      <c r="BT177" s="33">
        <f t="shared" si="342"/>
        <v>0.66843797152671902</v>
      </c>
      <c r="BU177" s="33">
        <f t="shared" si="342"/>
        <v>0.4544559666229871</v>
      </c>
      <c r="BV177" s="33">
        <f t="shared" si="342"/>
        <v>0.65585440762403713</v>
      </c>
      <c r="BW177" s="33">
        <f t="shared" si="342"/>
        <v>0.4459006840978279</v>
      </c>
      <c r="BX177" s="33">
        <f t="shared" si="342"/>
        <v>0.30315786212248347</v>
      </c>
      <c r="BY177" s="33">
        <f t="shared" si="342"/>
        <v>0.43750645757030293</v>
      </c>
      <c r="BZ177" s="33">
        <f t="shared" si="342"/>
        <v>0.29745081600434381</v>
      </c>
      <c r="CA177" s="33">
        <f t="shared" si="342"/>
        <v>0.20223013034597925</v>
      </c>
      <c r="CB177" s="33">
        <f t="shared" si="342"/>
        <v>1.3002175990885916</v>
      </c>
      <c r="CC177" s="33">
        <f t="shared" si="342"/>
        <v>0.8839887483717046</v>
      </c>
      <c r="CD177" s="33">
        <f t="shared" si="342"/>
        <v>0.60100409946422284</v>
      </c>
      <c r="CE177" s="33">
        <f t="shared" ref="CE177:CS177" si="343">EXP(CE176)</f>
        <v>0.8673473704455219</v>
      </c>
      <c r="CF177" s="33">
        <f t="shared" si="343"/>
        <v>0.58969000030539076</v>
      </c>
      <c r="CG177" s="33">
        <f t="shared" si="343"/>
        <v>0.40091698932753383</v>
      </c>
      <c r="CH177" s="33">
        <f t="shared" si="343"/>
        <v>0.57858889277155778</v>
      </c>
      <c r="CI177" s="33">
        <f t="shared" si="343"/>
        <v>0.39336959559801382</v>
      </c>
      <c r="CJ177" s="33">
        <f t="shared" si="343"/>
        <v>0.26744315467189633</v>
      </c>
      <c r="CK177" s="33">
        <f t="shared" si="343"/>
        <v>1.8873982135257112</v>
      </c>
      <c r="CL177" s="33">
        <f t="shared" si="343"/>
        <v>1.283199662597325</v>
      </c>
      <c r="CM177" s="33">
        <f t="shared" si="343"/>
        <v>0.87241863550034449</v>
      </c>
      <c r="CN177" s="33">
        <f t="shared" si="343"/>
        <v>1.2590430083646027</v>
      </c>
      <c r="CO177" s="33">
        <f t="shared" si="343"/>
        <v>0.85599506874121056</v>
      </c>
      <c r="CP177" s="33">
        <f t="shared" si="343"/>
        <v>0.58197182530009439</v>
      </c>
      <c r="CQ177" s="33">
        <f t="shared" si="343"/>
        <v>0.83988068100934166</v>
      </c>
      <c r="CR177" s="33">
        <f t="shared" si="343"/>
        <v>0.57101601494046195</v>
      </c>
      <c r="CS177" s="33">
        <f t="shared" si="343"/>
        <v>0.38822096601464662</v>
      </c>
    </row>
    <row r="178" spans="2:97" ht="13.9" thickTop="1" thickBot="1" x14ac:dyDescent="0.4">
      <c r="H178" s="32">
        <f t="shared" ref="H178:H179" si="344">H177</f>
        <v>1.6155242919921875E-3</v>
      </c>
      <c r="I178" s="32">
        <f t="shared" ref="I178:J178" si="345">I173</f>
        <v>-0.4059424775294061</v>
      </c>
      <c r="J178" s="32">
        <f t="shared" si="345"/>
        <v>0.67787198862823206</v>
      </c>
      <c r="K178" s="32">
        <f t="shared" si="340"/>
        <v>-0.40484735886491613</v>
      </c>
      <c r="L178" s="32">
        <f>$CE$5-$CE$7*SUMPRODUCT($B$5:$CD$5,Q178:CS178)</f>
        <v>-1.0331921843955172</v>
      </c>
      <c r="M178" s="32">
        <f>SUMPRODUCT($B$7:$CD$7, LN(Q178:CS178))</f>
        <v>-3263.387953905642</v>
      </c>
      <c r="O178" s="48">
        <f t="shared" si="341"/>
        <v>1</v>
      </c>
      <c r="P178" s="39" t="s">
        <v>366</v>
      </c>
      <c r="Q178" s="32">
        <f t="shared" ref="Q178:AV178" si="346">Q177/$O177</f>
        <v>2.6057948996637791E-2</v>
      </c>
      <c r="R178" s="32">
        <f t="shared" si="346"/>
        <v>1.7716214374284937E-2</v>
      </c>
      <c r="S178" s="32">
        <f t="shared" si="346"/>
        <v>1.2044856323731295E-2</v>
      </c>
      <c r="T178" s="32">
        <f t="shared" si="346"/>
        <v>1.7382700831983854E-2</v>
      </c>
      <c r="U178" s="32">
        <f t="shared" si="346"/>
        <v>1.1818107955588604E-2</v>
      </c>
      <c r="V178" s="32">
        <f t="shared" si="346"/>
        <v>8.0348662155515331E-3</v>
      </c>
      <c r="W178" s="32">
        <f t="shared" si="346"/>
        <v>1.1595628199795739E-2</v>
      </c>
      <c r="X178" s="32">
        <f t="shared" si="346"/>
        <v>7.8836072255184537E-3</v>
      </c>
      <c r="Y178" s="32">
        <f t="shared" si="346"/>
        <v>5.359887521000509E-3</v>
      </c>
      <c r="Z178" s="32">
        <f t="shared" si="346"/>
        <v>3.4460839599012513E-2</v>
      </c>
      <c r="AA178" s="32">
        <f t="shared" si="346"/>
        <v>2.3429151002357353E-2</v>
      </c>
      <c r="AB178" s="32">
        <f t="shared" si="346"/>
        <v>1.5928953649376323E-2</v>
      </c>
      <c r="AC178" s="32">
        <f t="shared" si="346"/>
        <v>2.2988089555548204E-2</v>
      </c>
      <c r="AD178" s="32">
        <f t="shared" si="346"/>
        <v>1.562908587601813E-2</v>
      </c>
      <c r="AE178" s="32">
        <f t="shared" si="346"/>
        <v>1.0625864525614525E-2</v>
      </c>
      <c r="AF178" s="32">
        <f t="shared" si="346"/>
        <v>1.5334863211778722E-2</v>
      </c>
      <c r="AG178" s="32">
        <f t="shared" si="346"/>
        <v>1.0425829143163236E-2</v>
      </c>
      <c r="AH178" s="32">
        <f t="shared" si="346"/>
        <v>7.0882871155277666E-3</v>
      </c>
      <c r="AI178" s="32">
        <f t="shared" si="346"/>
        <v>5.0023416958333802E-2</v>
      </c>
      <c r="AJ178" s="32">
        <f t="shared" si="346"/>
        <v>3.4009797880962547E-2</v>
      </c>
      <c r="AK178" s="32">
        <f t="shared" si="346"/>
        <v>2.3122497866696141E-2</v>
      </c>
      <c r="AL178" s="32">
        <f t="shared" si="346"/>
        <v>3.3369552288727698E-2</v>
      </c>
      <c r="AM178" s="32">
        <f t="shared" si="346"/>
        <v>2.2687209265675117E-2</v>
      </c>
      <c r="AN178" s="32">
        <f t="shared" si="346"/>
        <v>1.5424524123399902E-2</v>
      </c>
      <c r="AO178" s="32">
        <f t="shared" si="346"/>
        <v>2.2260115115239457E-2</v>
      </c>
      <c r="AP178" s="32">
        <f t="shared" si="346"/>
        <v>1.513415240120114E-2</v>
      </c>
      <c r="AQ178" s="32">
        <f t="shared" si="346"/>
        <v>1.0289370370145922E-2</v>
      </c>
      <c r="AR178" s="32">
        <f t="shared" si="346"/>
        <v>1.6098852836548268E-2</v>
      </c>
      <c r="AS178" s="32">
        <f t="shared" si="346"/>
        <v>1.0945248533150266E-2</v>
      </c>
      <c r="AT178" s="32">
        <f t="shared" si="346"/>
        <v>7.4414286948730124E-3</v>
      </c>
      <c r="AU178" s="32">
        <f t="shared" si="346"/>
        <v>1.0739200642075118E-2</v>
      </c>
      <c r="AV178" s="32">
        <f t="shared" si="346"/>
        <v>7.3013413606730854E-3</v>
      </c>
      <c r="AW178" s="32">
        <f t="shared" ref="AW178:CB178" si="347">AW177/$O177</f>
        <v>4.9640180346583584E-3</v>
      </c>
      <c r="AX178" s="32">
        <f t="shared" si="347"/>
        <v>7.1638912164548024E-3</v>
      </c>
      <c r="AY178" s="32">
        <f t="shared" si="347"/>
        <v>4.8705687681385073E-3</v>
      </c>
      <c r="AZ178" s="32">
        <f t="shared" si="347"/>
        <v>3.3113903336050086E-3</v>
      </c>
      <c r="BA178" s="32">
        <f t="shared" si="347"/>
        <v>2.1290239895702445E-2</v>
      </c>
      <c r="BB178" s="32">
        <f t="shared" si="347"/>
        <v>1.4474756018629305E-2</v>
      </c>
      <c r="BC178" s="32">
        <f t="shared" si="347"/>
        <v>9.8410615768184835E-3</v>
      </c>
      <c r="BD178" s="32">
        <f t="shared" si="347"/>
        <v>1.420226399230092E-2</v>
      </c>
      <c r="BE178" s="32">
        <f t="shared" si="347"/>
        <v>9.6558003671070123E-3</v>
      </c>
      <c r="BF178" s="32">
        <f t="shared" si="347"/>
        <v>6.5647618421940694E-3</v>
      </c>
      <c r="BG178" s="32">
        <f t="shared" si="347"/>
        <v>9.4740267603899767E-3</v>
      </c>
      <c r="BH178" s="32">
        <f t="shared" si="347"/>
        <v>6.4411780488340675E-3</v>
      </c>
      <c r="BI178" s="32">
        <f t="shared" si="347"/>
        <v>4.379212314476728E-3</v>
      </c>
      <c r="BJ178" s="32">
        <f t="shared" si="347"/>
        <v>3.0904950658143415E-2</v>
      </c>
      <c r="BK178" s="32">
        <f t="shared" si="347"/>
        <v>2.1011581961305262E-2</v>
      </c>
      <c r="BL178" s="32">
        <f t="shared" si="347"/>
        <v>1.4285302746481413E-2</v>
      </c>
      <c r="BM178" s="32">
        <f t="shared" si="347"/>
        <v>2.0616032044081637E-2</v>
      </c>
      <c r="BN178" s="32">
        <f t="shared" si="347"/>
        <v>1.4016377240096831E-2</v>
      </c>
      <c r="BO178" s="32">
        <f t="shared" si="347"/>
        <v>9.5294201384937705E-3</v>
      </c>
      <c r="BP178" s="32">
        <f t="shared" si="347"/>
        <v>1.375251434451355E-2</v>
      </c>
      <c r="BQ178" s="32">
        <f t="shared" si="347"/>
        <v>9.3500256810030401E-3</v>
      </c>
      <c r="BR178" s="32">
        <f t="shared" si="347"/>
        <v>6.3568724994853788E-3</v>
      </c>
      <c r="BS178" s="32">
        <f t="shared" si="347"/>
        <v>9.9460269373571504E-3</v>
      </c>
      <c r="BT178" s="32">
        <f t="shared" si="347"/>
        <v>6.7620803700769953E-3</v>
      </c>
      <c r="BU178" s="32">
        <f t="shared" si="347"/>
        <v>4.5973865966153146E-3</v>
      </c>
      <c r="BV178" s="32">
        <f t="shared" si="347"/>
        <v>6.6347819907560451E-3</v>
      </c>
      <c r="BW178" s="32">
        <f t="shared" si="347"/>
        <v>4.5108392870845462E-3</v>
      </c>
      <c r="BX178" s="32">
        <f t="shared" si="347"/>
        <v>3.0668183374005279E-3</v>
      </c>
      <c r="BY178" s="32">
        <f t="shared" si="347"/>
        <v>4.4259212590226299E-3</v>
      </c>
      <c r="BZ178" s="32">
        <f t="shared" si="347"/>
        <v>3.0090844770118775E-3</v>
      </c>
      <c r="CA178" s="32">
        <f t="shared" si="347"/>
        <v>2.045808964932502E-3</v>
      </c>
      <c r="CB178" s="32">
        <f t="shared" si="347"/>
        <v>1.3153316056453507E-2</v>
      </c>
      <c r="CC178" s="32">
        <f t="shared" ref="CC178:CS178" si="348">CC177/$O177</f>
        <v>8.9426442203460275E-3</v>
      </c>
      <c r="CD178" s="32">
        <f t="shared" si="348"/>
        <v>6.0799029924055925E-3</v>
      </c>
      <c r="CE178" s="32">
        <f t="shared" si="348"/>
        <v>8.7742960118373878E-3</v>
      </c>
      <c r="CF178" s="32">
        <f t="shared" si="348"/>
        <v>5.9654468258112554E-3</v>
      </c>
      <c r="CG178" s="32">
        <f t="shared" si="348"/>
        <v>4.0557733388036869E-3</v>
      </c>
      <c r="CH178" s="32">
        <f t="shared" si="348"/>
        <v>5.8531453340674618E-3</v>
      </c>
      <c r="CI178" s="32">
        <f t="shared" si="348"/>
        <v>3.9794220763715677E-3</v>
      </c>
      <c r="CJ178" s="32">
        <f t="shared" si="348"/>
        <v>2.7055197091627329E-3</v>
      </c>
      <c r="CK178" s="32">
        <f t="shared" si="348"/>
        <v>1.9093377327219128E-2</v>
      </c>
      <c r="CL178" s="32">
        <f t="shared" si="348"/>
        <v>1.2981158490323661E-2</v>
      </c>
      <c r="CM178" s="32">
        <f t="shared" si="348"/>
        <v>8.8255981570466869E-3</v>
      </c>
      <c r="CN178" s="32">
        <f t="shared" si="348"/>
        <v>1.2736783927010423E-2</v>
      </c>
      <c r="CO178" s="32">
        <f t="shared" si="348"/>
        <v>8.6594533790429282E-3</v>
      </c>
      <c r="CP178" s="32">
        <f t="shared" si="348"/>
        <v>5.8873678986417991E-3</v>
      </c>
      <c r="CQ178" s="32">
        <f t="shared" si="348"/>
        <v>8.4964363309410693E-3</v>
      </c>
      <c r="CR178" s="32">
        <f t="shared" si="348"/>
        <v>5.77653626829329E-3</v>
      </c>
      <c r="CS178" s="32">
        <f t="shared" si="348"/>
        <v>3.9273372928590958E-3</v>
      </c>
    </row>
    <row r="179" spans="2:97" ht="13.15" thickTop="1" x14ac:dyDescent="0.35">
      <c r="H179" s="34">
        <f t="shared" si="344"/>
        <v>1.6155242919921875E-3</v>
      </c>
      <c r="I179" s="34">
        <f t="shared" ref="I179:J179" si="349">I174</f>
        <v>-0.38723606642458147</v>
      </c>
      <c r="J179" s="34">
        <f t="shared" si="349"/>
        <v>0.86256056007166582</v>
      </c>
      <c r="K179" s="34">
        <f t="shared" si="340"/>
        <v>-0.38584257888647133</v>
      </c>
      <c r="L179" s="34">
        <f>$CE$6-$CE$7*SUMPRODUCT($B$6:$CD$6,Q178:CS178)</f>
        <v>-1.1848039492909948</v>
      </c>
    </row>
    <row r="180" spans="2:97" ht="13.5" thickBot="1" x14ac:dyDescent="0.4">
      <c r="B180" s="39" t="s">
        <v>367</v>
      </c>
      <c r="D180" s="39" t="s">
        <v>368</v>
      </c>
      <c r="E180" s="39" t="s">
        <v>369</v>
      </c>
      <c r="F180" s="39" t="s">
        <v>370</v>
      </c>
      <c r="H180" s="39" t="s">
        <v>347</v>
      </c>
      <c r="I180" s="39" t="s">
        <v>371</v>
      </c>
      <c r="J180" s="39" t="s">
        <v>372</v>
      </c>
      <c r="K180" s="39" t="s">
        <v>349</v>
      </c>
      <c r="L180" s="39" t="s">
        <v>373</v>
      </c>
      <c r="M180" s="39" t="s">
        <v>374</v>
      </c>
      <c r="O180" s="45" t="s">
        <v>336</v>
      </c>
    </row>
    <row r="181" spans="2:97" ht="13.9" thickTop="1" thickBot="1" x14ac:dyDescent="0.4">
      <c r="B181" s="32">
        <f>1+B176</f>
        <v>6</v>
      </c>
      <c r="D181" s="32">
        <f>IF(F176,IF(M181&lt;0,D176,H181),E176)</f>
        <v>0</v>
      </c>
      <c r="E181" s="32">
        <f>IF(F176,IF(M181&lt;0,H181,E176),H181)</f>
        <v>8.0776214599609375E-4</v>
      </c>
      <c r="F181" s="32" t="b">
        <f>OR(F176,M181*M176&lt;=0)</f>
        <v>1</v>
      </c>
      <c r="H181" s="32">
        <f>IF(F176,(D176+E176)/2,2*H176)</f>
        <v>8.0776214599609375E-4</v>
      </c>
      <c r="I181" s="32">
        <f>I176</f>
        <v>-0.47995932412180381</v>
      </c>
      <c r="J181" s="32">
        <f>J176</f>
        <v>-1</v>
      </c>
      <c r="K181" s="32">
        <f>I181+J181*H181</f>
        <v>-0.4807670862677999</v>
      </c>
      <c r="L181" s="32">
        <f>$CE$3-$CE$7*SUMPRODUCT($B$3:$CD$3,Q183:CS183)</f>
        <v>-0.17333918057002506</v>
      </c>
      <c r="M181" s="32">
        <f>SUMPRODUCT(L181:L184,J181:J184)</f>
        <v>-0.66509286574650583</v>
      </c>
      <c r="O181" s="46">
        <f>SUM(Q181:CS181)</f>
        <v>-1.2566805255709965</v>
      </c>
      <c r="P181" s="39" t="s">
        <v>363</v>
      </c>
      <c r="Q181" s="32">
        <f t="shared" ref="Q181:AV181" si="350">SUMPRODUCT(B$3:B$6,$K181:$K184)</f>
        <v>0.94689526493541398</v>
      </c>
      <c r="R181" s="32">
        <f t="shared" si="350"/>
        <v>0.56035594227988761</v>
      </c>
      <c r="S181" s="32">
        <f t="shared" si="350"/>
        <v>0.17381661962436123</v>
      </c>
      <c r="T181" s="32">
        <f t="shared" si="350"/>
        <v>0.54150034673825287</v>
      </c>
      <c r="U181" s="32">
        <f t="shared" si="350"/>
        <v>0.15496102408272655</v>
      </c>
      <c r="V181" s="32">
        <f t="shared" si="350"/>
        <v>-0.23157829857279982</v>
      </c>
      <c r="W181" s="32">
        <f t="shared" si="350"/>
        <v>0.13610542854109181</v>
      </c>
      <c r="X181" s="32">
        <f t="shared" si="350"/>
        <v>-0.25043389411443456</v>
      </c>
      <c r="Y181" s="32">
        <f t="shared" si="350"/>
        <v>-0.63697321676996088</v>
      </c>
      <c r="Z181" s="32">
        <f t="shared" si="350"/>
        <v>1.2261576039511912</v>
      </c>
      <c r="AA181" s="32">
        <f t="shared" si="350"/>
        <v>0.83961828129566485</v>
      </c>
      <c r="AB181" s="32">
        <f t="shared" si="350"/>
        <v>0.45307895864013847</v>
      </c>
      <c r="AC181" s="32">
        <f t="shared" si="350"/>
        <v>0.82076268575403011</v>
      </c>
      <c r="AD181" s="32">
        <f t="shared" si="350"/>
        <v>0.43422336309850373</v>
      </c>
      <c r="AE181" s="32">
        <f t="shared" si="350"/>
        <v>4.768404044297736E-2</v>
      </c>
      <c r="AF181" s="32">
        <f t="shared" si="350"/>
        <v>0.41536776755686899</v>
      </c>
      <c r="AG181" s="32">
        <f t="shared" si="350"/>
        <v>2.882844490134262E-2</v>
      </c>
      <c r="AH181" s="32">
        <f t="shared" si="350"/>
        <v>-0.35771087775418375</v>
      </c>
      <c r="AI181" s="32">
        <f t="shared" si="350"/>
        <v>1.5985073893055608</v>
      </c>
      <c r="AJ181" s="32">
        <f t="shared" si="350"/>
        <v>1.2119680666500345</v>
      </c>
      <c r="AK181" s="32">
        <f t="shared" si="350"/>
        <v>0.82542874399450816</v>
      </c>
      <c r="AL181" s="32">
        <f t="shared" si="350"/>
        <v>1.1931124711083996</v>
      </c>
      <c r="AM181" s="32">
        <f t="shared" si="350"/>
        <v>0.80657314845287331</v>
      </c>
      <c r="AN181" s="32">
        <f t="shared" si="350"/>
        <v>0.42003382579734694</v>
      </c>
      <c r="AO181" s="32">
        <f t="shared" si="350"/>
        <v>0.78771755291123857</v>
      </c>
      <c r="AP181" s="32">
        <f t="shared" si="350"/>
        <v>0.4011782302557122</v>
      </c>
      <c r="AQ181" s="32">
        <f t="shared" si="350"/>
        <v>1.4638907600185824E-2</v>
      </c>
      <c r="AR181" s="32">
        <f t="shared" si="350"/>
        <v>0.46612817866761413</v>
      </c>
      <c r="AS181" s="32">
        <f t="shared" si="350"/>
        <v>7.9588856012087761E-2</v>
      </c>
      <c r="AT181" s="32">
        <f t="shared" si="350"/>
        <v>-0.30695046664343861</v>
      </c>
      <c r="AU181" s="32">
        <f t="shared" si="350"/>
        <v>6.0733260470453021E-2</v>
      </c>
      <c r="AV181" s="32">
        <f t="shared" si="350"/>
        <v>-0.32580606218507335</v>
      </c>
      <c r="AW181" s="32">
        <f t="shared" ref="AW181:CB181" si="351">SUMPRODUCT(AH$3:AH$6,$K181:$K184)</f>
        <v>-0.71234538484059973</v>
      </c>
      <c r="AX181" s="32">
        <f t="shared" si="351"/>
        <v>-0.34466165772670809</v>
      </c>
      <c r="AY181" s="32">
        <f t="shared" si="351"/>
        <v>-0.73120098038223447</v>
      </c>
      <c r="AZ181" s="32">
        <f t="shared" si="351"/>
        <v>-1.1177403030377608</v>
      </c>
      <c r="BA181" s="32">
        <f t="shared" si="351"/>
        <v>0.74539051768339126</v>
      </c>
      <c r="BB181" s="32">
        <f t="shared" si="351"/>
        <v>0.35885119502786494</v>
      </c>
      <c r="BC181" s="32">
        <f t="shared" si="351"/>
        <v>-2.768812762766143E-2</v>
      </c>
      <c r="BD181" s="32">
        <f t="shared" si="351"/>
        <v>0.3399955994862302</v>
      </c>
      <c r="BE181" s="32">
        <f t="shared" si="351"/>
        <v>-4.654372316929619E-2</v>
      </c>
      <c r="BF181" s="32">
        <f t="shared" si="351"/>
        <v>-0.43308304582482254</v>
      </c>
      <c r="BG181" s="32">
        <f t="shared" si="351"/>
        <v>-6.5399318710930909E-2</v>
      </c>
      <c r="BH181" s="32">
        <f t="shared" si="351"/>
        <v>-0.45193864136645728</v>
      </c>
      <c r="BI181" s="32">
        <f t="shared" si="351"/>
        <v>-0.83847796402198371</v>
      </c>
      <c r="BJ181" s="32">
        <f t="shared" si="351"/>
        <v>1.1177403030377608</v>
      </c>
      <c r="BK181" s="32">
        <f t="shared" si="351"/>
        <v>0.73120098038223447</v>
      </c>
      <c r="BL181" s="32">
        <f t="shared" si="351"/>
        <v>0.34466165772670809</v>
      </c>
      <c r="BM181" s="32">
        <f t="shared" si="351"/>
        <v>0.71234538484059973</v>
      </c>
      <c r="BN181" s="32">
        <f t="shared" si="351"/>
        <v>0.32580606218507335</v>
      </c>
      <c r="BO181" s="32">
        <f t="shared" si="351"/>
        <v>-6.0733260470453021E-2</v>
      </c>
      <c r="BP181" s="32">
        <f t="shared" si="351"/>
        <v>0.30695046664343861</v>
      </c>
      <c r="BQ181" s="32">
        <f t="shared" si="351"/>
        <v>-7.9588856012087761E-2</v>
      </c>
      <c r="BR181" s="32">
        <f t="shared" si="351"/>
        <v>-0.46612817866761413</v>
      </c>
      <c r="BS181" s="32">
        <f t="shared" si="351"/>
        <v>-1.4638907600185824E-2</v>
      </c>
      <c r="BT181" s="32">
        <f t="shared" si="351"/>
        <v>-0.4011782302557122</v>
      </c>
      <c r="BU181" s="32">
        <f t="shared" si="351"/>
        <v>-0.78771755291123857</v>
      </c>
      <c r="BV181" s="32">
        <f t="shared" si="351"/>
        <v>-0.42003382579734694</v>
      </c>
      <c r="BW181" s="32">
        <f t="shared" si="351"/>
        <v>-0.80657314845287331</v>
      </c>
      <c r="BX181" s="32">
        <f t="shared" si="351"/>
        <v>-1.1931124711083996</v>
      </c>
      <c r="BY181" s="32">
        <f t="shared" si="351"/>
        <v>-0.82542874399450816</v>
      </c>
      <c r="BZ181" s="32">
        <f t="shared" si="351"/>
        <v>-1.2119680666500345</v>
      </c>
      <c r="CA181" s="32">
        <f t="shared" si="351"/>
        <v>-1.5985073893055608</v>
      </c>
      <c r="CB181" s="32">
        <f t="shared" si="351"/>
        <v>0.26462343141559141</v>
      </c>
      <c r="CC181" s="32">
        <f t="shared" ref="CC181:CS181" si="352">SUMPRODUCT(BN$3:BN$6,$K181:$K184)</f>
        <v>-0.12191589123993496</v>
      </c>
      <c r="CD181" s="32">
        <f t="shared" si="352"/>
        <v>-0.50845521389546133</v>
      </c>
      <c r="CE181" s="32">
        <f t="shared" si="352"/>
        <v>-0.1407714867815697</v>
      </c>
      <c r="CF181" s="32">
        <f t="shared" si="352"/>
        <v>-0.52731080943709607</v>
      </c>
      <c r="CG181" s="32">
        <f t="shared" si="352"/>
        <v>-0.91385013209262245</v>
      </c>
      <c r="CH181" s="32">
        <f t="shared" si="352"/>
        <v>-0.54616640497873081</v>
      </c>
      <c r="CI181" s="32">
        <f t="shared" si="352"/>
        <v>-0.93270572763425719</v>
      </c>
      <c r="CJ181" s="32">
        <f t="shared" si="352"/>
        <v>-1.3192450502897834</v>
      </c>
      <c r="CK181" s="32">
        <f t="shared" si="352"/>
        <v>0.63697321676996088</v>
      </c>
      <c r="CL181" s="32">
        <f t="shared" si="352"/>
        <v>0.25043389411443456</v>
      </c>
      <c r="CM181" s="32">
        <f t="shared" si="352"/>
        <v>-0.13610542854109181</v>
      </c>
      <c r="CN181" s="32">
        <f t="shared" si="352"/>
        <v>0.23157829857279982</v>
      </c>
      <c r="CO181" s="32">
        <f t="shared" si="352"/>
        <v>-0.15496102408272655</v>
      </c>
      <c r="CP181" s="32">
        <f t="shared" si="352"/>
        <v>-0.54150034673825287</v>
      </c>
      <c r="CQ181" s="32">
        <f t="shared" si="352"/>
        <v>-0.17381661962436123</v>
      </c>
      <c r="CR181" s="32">
        <f t="shared" si="352"/>
        <v>-0.56035594227988761</v>
      </c>
      <c r="CS181" s="32">
        <f t="shared" si="352"/>
        <v>-0.94689526493541398</v>
      </c>
    </row>
    <row r="182" spans="2:97" ht="13.9" thickTop="1" thickBot="1" x14ac:dyDescent="0.4">
      <c r="H182" s="33">
        <f>H181</f>
        <v>8.0776214599609375E-4</v>
      </c>
      <c r="I182" s="33">
        <f t="shared" ref="I182:J182" si="353">I177</f>
        <v>0.32552793962968196</v>
      </c>
      <c r="J182" s="33">
        <f t="shared" si="353"/>
        <v>0.34431243995525018</v>
      </c>
      <c r="K182" s="33">
        <f t="shared" ref="K182:K184" si="354">I182+J182*H182</f>
        <v>0.32580606218507335</v>
      </c>
      <c r="L182" s="33">
        <f>$CE$4-$CE$7*SUMPRODUCT($B$4:$CD$4,Q183:CS183)</f>
        <v>1.2065639492799676</v>
      </c>
      <c r="M182" s="39" t="s">
        <v>375</v>
      </c>
      <c r="O182" s="47">
        <f t="shared" ref="O182:O183" si="355">SUM(Q182:CS182)</f>
        <v>98.853067468352606</v>
      </c>
      <c r="P182" s="39" t="s">
        <v>365</v>
      </c>
      <c r="Q182" s="33">
        <f>EXP(Q181)</f>
        <v>2.5776941653010916</v>
      </c>
      <c r="R182" s="33">
        <f>EXP(R181)</f>
        <v>1.7512957495709967</v>
      </c>
      <c r="S182" s="33">
        <f t="shared" ref="S182:CD182" si="356">EXP(S181)</f>
        <v>1.1898373529922581</v>
      </c>
      <c r="T182" s="33">
        <f t="shared" si="356"/>
        <v>1.7185833998499738</v>
      </c>
      <c r="U182" s="33">
        <f t="shared" si="356"/>
        <v>1.1676124514519253</v>
      </c>
      <c r="V182" s="33">
        <f t="shared" si="356"/>
        <v>0.79328058033412141</v>
      </c>
      <c r="W182" s="33">
        <f t="shared" si="356"/>
        <v>1.1458026875329113</v>
      </c>
      <c r="X182" s="33">
        <f t="shared" si="356"/>
        <v>0.77846293929482657</v>
      </c>
      <c r="Y182" s="33">
        <f t="shared" si="356"/>
        <v>0.52889084172106593</v>
      </c>
      <c r="Z182" s="33">
        <f t="shared" si="356"/>
        <v>3.4081090406502552</v>
      </c>
      <c r="AA182" s="33">
        <f t="shared" si="356"/>
        <v>2.3154829449164334</v>
      </c>
      <c r="AB182" s="33">
        <f t="shared" si="356"/>
        <v>1.5731483952684597</v>
      </c>
      <c r="AC182" s="33">
        <f t="shared" si="356"/>
        <v>2.2722321759439597</v>
      </c>
      <c r="AD182" s="33">
        <f t="shared" si="356"/>
        <v>1.5437636494414377</v>
      </c>
      <c r="AE182" s="33">
        <f t="shared" si="356"/>
        <v>1.0488392121930428</v>
      </c>
      <c r="AF182" s="33">
        <f t="shared" si="356"/>
        <v>1.5149277795436769</v>
      </c>
      <c r="AG182" s="33">
        <f t="shared" si="356"/>
        <v>1.029248006584975</v>
      </c>
      <c r="AH182" s="33">
        <f t="shared" si="356"/>
        <v>0.69927522180512125</v>
      </c>
      <c r="AI182" s="33">
        <f t="shared" si="356"/>
        <v>4.9456449898819681</v>
      </c>
      <c r="AJ182" s="33">
        <f t="shared" si="356"/>
        <v>3.3600910326208897</v>
      </c>
      <c r="AK182" s="33">
        <f t="shared" si="356"/>
        <v>2.2828593177628722</v>
      </c>
      <c r="AL182" s="33">
        <f t="shared" si="356"/>
        <v>3.2973280909644083</v>
      </c>
      <c r="AM182" s="33">
        <f t="shared" si="356"/>
        <v>2.2402179235923851</v>
      </c>
      <c r="AN182" s="33">
        <f t="shared" si="356"/>
        <v>1.5220130380524963</v>
      </c>
      <c r="AO182" s="33">
        <f t="shared" si="356"/>
        <v>2.198373025501466</v>
      </c>
      <c r="AP182" s="33">
        <f t="shared" si="356"/>
        <v>1.4935834465383695</v>
      </c>
      <c r="AQ182" s="33">
        <f t="shared" si="356"/>
        <v>1.0147465811743088</v>
      </c>
      <c r="AR182" s="33">
        <f t="shared" si="356"/>
        <v>1.5938112788622201</v>
      </c>
      <c r="AS182" s="33">
        <f t="shared" si="356"/>
        <v>1.0828417722564407</v>
      </c>
      <c r="AT182" s="33">
        <f t="shared" si="356"/>
        <v>0.73568704105326654</v>
      </c>
      <c r="AU182" s="33">
        <f t="shared" si="356"/>
        <v>1.0626154348401236</v>
      </c>
      <c r="AV182" s="33">
        <f t="shared" si="356"/>
        <v>0.72194518632767024</v>
      </c>
      <c r="AW182" s="33">
        <f t="shared" si="356"/>
        <v>0.49049245378231554</v>
      </c>
      <c r="AX182" s="33">
        <f t="shared" si="356"/>
        <v>0.70846001489369337</v>
      </c>
      <c r="AY182" s="33">
        <f t="shared" si="356"/>
        <v>0.48133057424964365</v>
      </c>
      <c r="AZ182" s="33">
        <f t="shared" si="356"/>
        <v>0.32701792174150562</v>
      </c>
      <c r="BA182" s="33">
        <f t="shared" si="356"/>
        <v>2.1072641982514622</v>
      </c>
      <c r="BB182" s="33">
        <f t="shared" si="356"/>
        <v>1.4316837440604022</v>
      </c>
      <c r="BC182" s="33">
        <f t="shared" si="356"/>
        <v>0.97269167516232624</v>
      </c>
      <c r="BD182" s="33">
        <f t="shared" si="356"/>
        <v>1.4049414080859788</v>
      </c>
      <c r="BE182" s="33">
        <f t="shared" si="356"/>
        <v>0.95452282489449902</v>
      </c>
      <c r="BF182" s="33">
        <f t="shared" si="356"/>
        <v>0.648506633800359</v>
      </c>
      <c r="BG182" s="33">
        <f t="shared" si="356"/>
        <v>0.93669334950617789</v>
      </c>
      <c r="BH182" s="33">
        <f t="shared" si="356"/>
        <v>0.63639321674531424</v>
      </c>
      <c r="BI182" s="33">
        <f t="shared" si="356"/>
        <v>0.43236810268052123</v>
      </c>
      <c r="BJ182" s="33">
        <f t="shared" si="356"/>
        <v>3.0579363805952489</v>
      </c>
      <c r="BK182" s="33">
        <f t="shared" si="356"/>
        <v>2.0775742358750451</v>
      </c>
      <c r="BL182" s="33">
        <f t="shared" si="356"/>
        <v>1.4115122645983811</v>
      </c>
      <c r="BM182" s="33">
        <f t="shared" si="356"/>
        <v>2.0387673496069891</v>
      </c>
      <c r="BN182" s="33">
        <f t="shared" si="356"/>
        <v>1.3851467104957309</v>
      </c>
      <c r="BO182" s="33">
        <f t="shared" si="356"/>
        <v>0.94107422799712626</v>
      </c>
      <c r="BP182" s="33">
        <f t="shared" si="356"/>
        <v>1.3592736370187009</v>
      </c>
      <c r="BQ182" s="33">
        <f t="shared" si="356"/>
        <v>0.92349595815479679</v>
      </c>
      <c r="BR182" s="33">
        <f t="shared" si="356"/>
        <v>0.62742685615443361</v>
      </c>
      <c r="BS182" s="33">
        <f t="shared" si="356"/>
        <v>0.9854677202684009</v>
      </c>
      <c r="BT182" s="33">
        <f t="shared" si="356"/>
        <v>0.66953071977174627</v>
      </c>
      <c r="BU182" s="33">
        <f t="shared" si="356"/>
        <v>0.45488185508093748</v>
      </c>
      <c r="BV182" s="33">
        <f t="shared" si="356"/>
        <v>0.65702459505836941</v>
      </c>
      <c r="BW182" s="33">
        <f t="shared" si="356"/>
        <v>0.44638514381512162</v>
      </c>
      <c r="BX182" s="33">
        <f t="shared" si="356"/>
        <v>0.30327585621226982</v>
      </c>
      <c r="BY182" s="33">
        <f t="shared" si="356"/>
        <v>0.43804714211647855</v>
      </c>
      <c r="BZ182" s="33">
        <f t="shared" si="356"/>
        <v>0.2976109844321671</v>
      </c>
      <c r="CA182" s="33">
        <f t="shared" si="356"/>
        <v>0.20219809590980484</v>
      </c>
      <c r="CB182" s="33">
        <f t="shared" si="356"/>
        <v>1.3029402370251435</v>
      </c>
      <c r="CC182" s="33">
        <f t="shared" si="356"/>
        <v>0.88522282036535849</v>
      </c>
      <c r="CD182" s="33">
        <f t="shared" si="356"/>
        <v>0.60142393290788965</v>
      </c>
      <c r="CE182" s="33">
        <f t="shared" ref="CE182:CS182" si="357">EXP(CE181)</f>
        <v>0.86868779566269738</v>
      </c>
      <c r="CF182" s="33">
        <f t="shared" si="357"/>
        <v>0.59018997083797919</v>
      </c>
      <c r="CG182" s="33">
        <f t="shared" si="357"/>
        <v>0.40097743218783</v>
      </c>
      <c r="CH182" s="33">
        <f t="shared" si="357"/>
        <v>0.57916584728110898</v>
      </c>
      <c r="CI182" s="33">
        <f t="shared" si="357"/>
        <v>0.39348759844890885</v>
      </c>
      <c r="CJ182" s="33">
        <f t="shared" si="357"/>
        <v>0.26733705183057677</v>
      </c>
      <c r="CK182" s="33">
        <f t="shared" si="357"/>
        <v>1.8907493212510464</v>
      </c>
      <c r="CL182" s="33">
        <f t="shared" si="357"/>
        <v>1.2845826686442563</v>
      </c>
      <c r="CM182" s="33">
        <f t="shared" si="357"/>
        <v>0.8727506148141031</v>
      </c>
      <c r="CN182" s="33">
        <f t="shared" si="357"/>
        <v>1.2605880249568324</v>
      </c>
      <c r="CO182" s="33">
        <f t="shared" si="357"/>
        <v>0.85644855770123096</v>
      </c>
      <c r="CP182" s="33">
        <f t="shared" si="357"/>
        <v>0.58187458350132815</v>
      </c>
      <c r="CQ182" s="33">
        <f t="shared" si="357"/>
        <v>0.84045100574894005</v>
      </c>
      <c r="CR182" s="33">
        <f t="shared" si="357"/>
        <v>0.57100578257268275</v>
      </c>
      <c r="CS182" s="33">
        <f t="shared" si="357"/>
        <v>0.38794361777328751</v>
      </c>
    </row>
    <row r="183" spans="2:97" ht="13.9" thickTop="1" thickBot="1" x14ac:dyDescent="0.4">
      <c r="H183" s="32">
        <f t="shared" ref="H183:H184" si="358">H182</f>
        <v>8.0776214599609375E-4</v>
      </c>
      <c r="I183" s="32">
        <f t="shared" ref="I183:J183" si="359">I178</f>
        <v>-0.4059424775294061</v>
      </c>
      <c r="J183" s="32">
        <f t="shared" si="359"/>
        <v>0.67787198862823206</v>
      </c>
      <c r="K183" s="32">
        <f t="shared" si="354"/>
        <v>-0.40539491819716111</v>
      </c>
      <c r="L183" s="32">
        <f>$CE$5-$CE$7*SUMPRODUCT($B$5:$CD$5,Q183:CS183)</f>
        <v>-0.77051039290554968</v>
      </c>
      <c r="M183" s="32">
        <f>SUMPRODUCT($B$7:$CD$7, LN(Q183:CS183))</f>
        <v>-3263.3870558647577</v>
      </c>
      <c r="O183" s="48">
        <f t="shared" si="355"/>
        <v>0.99999999999999978</v>
      </c>
      <c r="P183" s="39" t="s">
        <v>366</v>
      </c>
      <c r="Q183" s="32">
        <f t="shared" ref="Q183:AV183" si="360">Q182/$O182</f>
        <v>2.607601596304869E-2</v>
      </c>
      <c r="R183" s="32">
        <f t="shared" si="360"/>
        <v>1.7716149780902517E-2</v>
      </c>
      <c r="S183" s="32">
        <f t="shared" si="360"/>
        <v>1.2036423183055797E-2</v>
      </c>
      <c r="T183" s="32">
        <f t="shared" si="360"/>
        <v>1.7385230867015544E-2</v>
      </c>
      <c r="U183" s="32">
        <f t="shared" si="360"/>
        <v>1.181159554634692E-2</v>
      </c>
      <c r="V183" s="32">
        <f t="shared" si="360"/>
        <v>8.0248453654519804E-3</v>
      </c>
      <c r="W183" s="32">
        <f t="shared" si="360"/>
        <v>1.1590967451766078E-2</v>
      </c>
      <c r="X183" s="32">
        <f t="shared" si="360"/>
        <v>7.8749497535222993E-3</v>
      </c>
      <c r="Y183" s="32">
        <f t="shared" si="360"/>
        <v>5.3502724322681047E-3</v>
      </c>
      <c r="Z183" s="32">
        <f t="shared" si="360"/>
        <v>3.447651274697517E-2</v>
      </c>
      <c r="AA183" s="32">
        <f t="shared" si="360"/>
        <v>2.3423480972481966E-2</v>
      </c>
      <c r="AB183" s="32">
        <f t="shared" si="360"/>
        <v>1.5914006874618195E-2</v>
      </c>
      <c r="AC183" s="32">
        <f t="shared" si="360"/>
        <v>2.2985955156843315E-2</v>
      </c>
      <c r="AD183" s="32">
        <f t="shared" si="360"/>
        <v>1.5616750081485E-2</v>
      </c>
      <c r="AE183" s="32">
        <f t="shared" si="360"/>
        <v>1.0610082611031005E-2</v>
      </c>
      <c r="AF183" s="32">
        <f t="shared" si="360"/>
        <v>1.5325045730408665E-2</v>
      </c>
      <c r="AG183" s="32">
        <f t="shared" si="360"/>
        <v>1.0411897505502136E-2</v>
      </c>
      <c r="AH183" s="32">
        <f t="shared" si="360"/>
        <v>7.0738849052811772E-3</v>
      </c>
      <c r="AI183" s="32">
        <f t="shared" si="360"/>
        <v>5.0030263263861743E-2</v>
      </c>
      <c r="AJ183" s="32">
        <f t="shared" si="360"/>
        <v>3.3990761426767144E-2</v>
      </c>
      <c r="AK183" s="32">
        <f t="shared" si="360"/>
        <v>2.3093459578214102E-2</v>
      </c>
      <c r="AL183" s="32">
        <f t="shared" si="360"/>
        <v>3.3355850004553822E-2</v>
      </c>
      <c r="AM183" s="32">
        <f t="shared" si="360"/>
        <v>2.2662098212678949E-2</v>
      </c>
      <c r="AN183" s="32">
        <f t="shared" si="360"/>
        <v>1.5396720375316248E-2</v>
      </c>
      <c r="AO183" s="32">
        <f t="shared" si="360"/>
        <v>2.2238794220576574E-2</v>
      </c>
      <c r="AP183" s="32">
        <f t="shared" si="360"/>
        <v>1.5109125946107175E-2</v>
      </c>
      <c r="AQ183" s="32">
        <f t="shared" si="360"/>
        <v>1.0265200738451295E-2</v>
      </c>
      <c r="AR183" s="32">
        <f t="shared" si="360"/>
        <v>1.6123033100338257E-2</v>
      </c>
      <c r="AS183" s="32">
        <f t="shared" si="360"/>
        <v>1.0954053323667553E-2</v>
      </c>
      <c r="AT183" s="32">
        <f t="shared" si="360"/>
        <v>7.442227741580135E-3</v>
      </c>
      <c r="AU183" s="32">
        <f t="shared" si="360"/>
        <v>1.074944320954244E-2</v>
      </c>
      <c r="AV183" s="32">
        <f t="shared" si="360"/>
        <v>7.3032148097862308E-3</v>
      </c>
      <c r="AW183" s="32">
        <f t="shared" ref="AW183:CB183" si="361">AW182/$O182</f>
        <v>4.9618334194772929E-3</v>
      </c>
      <c r="AX183" s="32">
        <f t="shared" si="361"/>
        <v>7.1667984923230012E-3</v>
      </c>
      <c r="AY183" s="32">
        <f t="shared" si="361"/>
        <v>4.8691516265161891E-3</v>
      </c>
      <c r="AZ183" s="32">
        <f t="shared" si="361"/>
        <v>3.3081211348974988E-3</v>
      </c>
      <c r="BA183" s="32">
        <f t="shared" si="361"/>
        <v>2.1317135140253428E-2</v>
      </c>
      <c r="BB183" s="32">
        <f t="shared" si="361"/>
        <v>1.4482947072115388E-2</v>
      </c>
      <c r="BC183" s="32">
        <f t="shared" si="361"/>
        <v>9.8397723011855887E-3</v>
      </c>
      <c r="BD183" s="32">
        <f t="shared" si="361"/>
        <v>1.4212420960389164E-2</v>
      </c>
      <c r="BE183" s="32">
        <f t="shared" si="361"/>
        <v>9.6559757763721946E-3</v>
      </c>
      <c r="BF183" s="32">
        <f t="shared" si="361"/>
        <v>6.5603086521111315E-3</v>
      </c>
      <c r="BG183" s="32">
        <f t="shared" si="361"/>
        <v>9.4756123759746382E-3</v>
      </c>
      <c r="BH183" s="32">
        <f t="shared" si="361"/>
        <v>6.4377690348258829E-3</v>
      </c>
      <c r="BI183" s="32">
        <f t="shared" si="361"/>
        <v>4.3738460905013597E-3</v>
      </c>
      <c r="BJ183" s="32">
        <f t="shared" si="361"/>
        <v>3.0934157724283411E-2</v>
      </c>
      <c r="BK183" s="32">
        <f t="shared" si="361"/>
        <v>2.1016790769190562E-2</v>
      </c>
      <c r="BL183" s="32">
        <f t="shared" si="361"/>
        <v>1.4278891902370867E-2</v>
      </c>
      <c r="BM183" s="32">
        <f t="shared" si="361"/>
        <v>2.0624219377508867E-2</v>
      </c>
      <c r="BN183" s="32">
        <f t="shared" si="361"/>
        <v>1.4012177325090896E-2</v>
      </c>
      <c r="BO183" s="32">
        <f t="shared" si="361"/>
        <v>9.5199294477979375E-3</v>
      </c>
      <c r="BP183" s="32">
        <f t="shared" si="361"/>
        <v>1.3750444693624369E-2</v>
      </c>
      <c r="BQ183" s="32">
        <f t="shared" si="361"/>
        <v>9.3421072487249839E-3</v>
      </c>
      <c r="BR183" s="32">
        <f t="shared" si="361"/>
        <v>6.3470651161664929E-3</v>
      </c>
      <c r="BS183" s="32">
        <f t="shared" si="361"/>
        <v>9.9690150797181309E-3</v>
      </c>
      <c r="BT183" s="32">
        <f t="shared" si="361"/>
        <v>6.7729888097412226E-3</v>
      </c>
      <c r="BU183" s="32">
        <f t="shared" si="361"/>
        <v>4.6015957494345431E-3</v>
      </c>
      <c r="BV183" s="32">
        <f t="shared" si="361"/>
        <v>6.646476552371155E-3</v>
      </c>
      <c r="BW183" s="32">
        <f t="shared" si="361"/>
        <v>4.5156428146049176E-3</v>
      </c>
      <c r="BX183" s="32">
        <f t="shared" si="361"/>
        <v>3.0679458309107333E-3</v>
      </c>
      <c r="BY183" s="32">
        <f t="shared" si="361"/>
        <v>4.4312953895610527E-3</v>
      </c>
      <c r="BZ183" s="32">
        <f t="shared" si="361"/>
        <v>3.0106398521972623E-3</v>
      </c>
      <c r="CA183" s="32">
        <f t="shared" si="361"/>
        <v>2.0454407848753678E-3</v>
      </c>
      <c r="CB183" s="32">
        <f t="shared" si="361"/>
        <v>1.3180574668988136E-2</v>
      </c>
      <c r="CC183" s="32">
        <f t="shared" ref="CC183:CS183" si="362">CC182/$O182</f>
        <v>8.954935269446837E-3</v>
      </c>
      <c r="CD183" s="32">
        <f t="shared" si="362"/>
        <v>6.0840189213190879E-3</v>
      </c>
      <c r="CE183" s="32">
        <f t="shared" si="362"/>
        <v>8.7876665632131666E-3</v>
      </c>
      <c r="CF183" s="32">
        <f t="shared" si="362"/>
        <v>5.970375891743835E-3</v>
      </c>
      <c r="CG183" s="32">
        <f t="shared" si="362"/>
        <v>4.0562973153686023E-3</v>
      </c>
      <c r="CH183" s="32">
        <f t="shared" si="362"/>
        <v>5.8588555935962889E-3</v>
      </c>
      <c r="CI183" s="32">
        <f t="shared" si="362"/>
        <v>3.9805299777357162E-3</v>
      </c>
      <c r="CJ183" s="32">
        <f t="shared" si="362"/>
        <v>2.7043880243388867E-3</v>
      </c>
      <c r="CK183" s="32">
        <f t="shared" si="362"/>
        <v>1.9126865454694785E-2</v>
      </c>
      <c r="CL183" s="32">
        <f t="shared" si="362"/>
        <v>1.2994869067219488E-2</v>
      </c>
      <c r="CM183" s="32">
        <f t="shared" si="362"/>
        <v>8.828766139133826E-3</v>
      </c>
      <c r="CN183" s="32">
        <f t="shared" si="362"/>
        <v>1.2752138676530239E-2</v>
      </c>
      <c r="CO183" s="32">
        <f t="shared" si="362"/>
        <v>8.6638541386226519E-3</v>
      </c>
      <c r="CP183" s="32">
        <f t="shared" si="362"/>
        <v>5.8862572341279434E-3</v>
      </c>
      <c r="CQ183" s="32">
        <f t="shared" si="362"/>
        <v>8.5020225196148509E-3</v>
      </c>
      <c r="CR183" s="32">
        <f t="shared" si="362"/>
        <v>5.776308183410574E-3</v>
      </c>
      <c r="CS183" s="32">
        <f t="shared" si="362"/>
        <v>3.9244469363329164E-3</v>
      </c>
    </row>
    <row r="184" spans="2:97" ht="13.15" thickTop="1" x14ac:dyDescent="0.35">
      <c r="H184" s="34">
        <f t="shared" si="358"/>
        <v>8.0776214599609375E-4</v>
      </c>
      <c r="I184" s="34">
        <f t="shared" ref="I184:J184" si="363">I179</f>
        <v>-0.38723606642458147</v>
      </c>
      <c r="J184" s="34">
        <f t="shared" si="363"/>
        <v>0.86256056007166582</v>
      </c>
      <c r="K184" s="34">
        <f t="shared" si="354"/>
        <v>-0.38653932265552637</v>
      </c>
      <c r="L184" s="34">
        <f>$CE$6-$CE$7*SUMPRODUCT($B$6:$CD$6,Q183:CS183)</f>
        <v>-0.84812550587378155</v>
      </c>
    </row>
    <row r="185" spans="2:97" ht="13.5" thickBot="1" x14ac:dyDescent="0.4">
      <c r="B185" s="39" t="s">
        <v>367</v>
      </c>
      <c r="D185" s="39" t="s">
        <v>368</v>
      </c>
      <c r="E185" s="39" t="s">
        <v>369</v>
      </c>
      <c r="F185" s="39" t="s">
        <v>370</v>
      </c>
      <c r="H185" s="39" t="s">
        <v>347</v>
      </c>
      <c r="I185" s="39" t="s">
        <v>371</v>
      </c>
      <c r="J185" s="39" t="s">
        <v>372</v>
      </c>
      <c r="K185" s="39" t="s">
        <v>349</v>
      </c>
      <c r="L185" s="39" t="s">
        <v>373</v>
      </c>
      <c r="M185" s="39" t="s">
        <v>374</v>
      </c>
      <c r="O185" s="45" t="s">
        <v>336</v>
      </c>
    </row>
    <row r="186" spans="2:97" ht="13.9" thickTop="1" thickBot="1" x14ac:dyDescent="0.4">
      <c r="B186" s="32">
        <f>1+B181</f>
        <v>7</v>
      </c>
      <c r="D186" s="32">
        <f>IF(F181,IF(M186&lt;0,D181,H186),E181)</f>
        <v>0</v>
      </c>
      <c r="E186" s="32">
        <f>IF(F181,IF(M186&lt;0,H186,E181),H186)</f>
        <v>4.0388107299804688E-4</v>
      </c>
      <c r="F186" s="32" t="b">
        <f>OR(F181,M186*M181&lt;=0)</f>
        <v>1</v>
      </c>
      <c r="H186" s="32">
        <f>IF(F181,(D181+E181)/2,2*H181)</f>
        <v>4.0388107299804688E-4</v>
      </c>
      <c r="I186" s="32">
        <f>I181</f>
        <v>-0.47995932412180381</v>
      </c>
      <c r="J186" s="32">
        <f>J181</f>
        <v>-1</v>
      </c>
      <c r="K186" s="32">
        <f>I186+J186*H186</f>
        <v>-0.48036320519480186</v>
      </c>
      <c r="L186" s="32">
        <f>$CE$3-$CE$7*SUMPRODUCT($B$3:$CD$3,Q188:CS188)</f>
        <v>-0.36099071982661712</v>
      </c>
      <c r="M186" s="32">
        <f>SUMPRODUCT(L186:L189,J186:J189)</f>
        <v>-0.21841367455978072</v>
      </c>
      <c r="O186" s="46">
        <f>SUM(Q186:CS186)</f>
        <v>-1.2561441463570286</v>
      </c>
      <c r="P186" s="39" t="s">
        <v>363</v>
      </c>
      <c r="Q186" s="32">
        <f t="shared" ref="Q186:AV186" si="364">SUMPRODUCT(B$3:B$6,$K186:$K189)</f>
        <v>0.94725259669076167</v>
      </c>
      <c r="R186" s="32">
        <f t="shared" si="364"/>
        <v>0.56036490215070778</v>
      </c>
      <c r="S186" s="32">
        <f t="shared" si="364"/>
        <v>0.17347720761065383</v>
      </c>
      <c r="T186" s="32">
        <f t="shared" si="364"/>
        <v>0.54158389882747815</v>
      </c>
      <c r="U186" s="32">
        <f t="shared" si="364"/>
        <v>0.1546962042874242</v>
      </c>
      <c r="V186" s="32">
        <f t="shared" si="364"/>
        <v>-0.23219149025262975</v>
      </c>
      <c r="W186" s="32">
        <f t="shared" si="364"/>
        <v>0.13591520096419452</v>
      </c>
      <c r="X186" s="32">
        <f t="shared" si="364"/>
        <v>-0.25097249357585943</v>
      </c>
      <c r="Y186" s="32">
        <f t="shared" si="364"/>
        <v>-0.63786018811591338</v>
      </c>
      <c r="Z186" s="32">
        <f t="shared" si="364"/>
        <v>1.2263957403256569</v>
      </c>
      <c r="AA186" s="32">
        <f t="shared" si="364"/>
        <v>0.83950804578560301</v>
      </c>
      <c r="AB186" s="32">
        <f t="shared" si="364"/>
        <v>0.45262035124554906</v>
      </c>
      <c r="AC186" s="32">
        <f t="shared" si="364"/>
        <v>0.82072704246237327</v>
      </c>
      <c r="AD186" s="32">
        <f t="shared" si="364"/>
        <v>0.43383934792231932</v>
      </c>
      <c r="AE186" s="32">
        <f t="shared" si="364"/>
        <v>4.6951653382265368E-2</v>
      </c>
      <c r="AF186" s="32">
        <f t="shared" si="364"/>
        <v>0.41505834459908963</v>
      </c>
      <c r="AG186" s="32">
        <f t="shared" si="364"/>
        <v>2.8170650059035685E-2</v>
      </c>
      <c r="AH186" s="32">
        <f t="shared" si="364"/>
        <v>-0.35871704448101827</v>
      </c>
      <c r="AI186" s="32">
        <f t="shared" si="364"/>
        <v>1.598586598505517</v>
      </c>
      <c r="AJ186" s="32">
        <f t="shared" si="364"/>
        <v>1.2116989039654631</v>
      </c>
      <c r="AK186" s="32">
        <f t="shared" si="364"/>
        <v>0.8248112094254092</v>
      </c>
      <c r="AL186" s="32">
        <f t="shared" si="364"/>
        <v>1.1929179006422335</v>
      </c>
      <c r="AM186" s="32">
        <f t="shared" si="364"/>
        <v>0.80603020610217957</v>
      </c>
      <c r="AN186" s="32">
        <f t="shared" si="364"/>
        <v>0.41914251156212562</v>
      </c>
      <c r="AO186" s="32">
        <f t="shared" si="364"/>
        <v>0.78724920277894994</v>
      </c>
      <c r="AP186" s="32">
        <f t="shared" si="364"/>
        <v>0.40036150823889594</v>
      </c>
      <c r="AQ186" s="32">
        <f t="shared" si="364"/>
        <v>1.3473813698841985E-2</v>
      </c>
      <c r="AR186" s="32">
        <f t="shared" si="364"/>
        <v>0.46688939149595993</v>
      </c>
      <c r="AS186" s="32">
        <f t="shared" si="364"/>
        <v>8.0001696955905977E-2</v>
      </c>
      <c r="AT186" s="32">
        <f t="shared" si="364"/>
        <v>-0.30688599758414797</v>
      </c>
      <c r="AU186" s="32">
        <f t="shared" si="364"/>
        <v>6.1220693632676293E-2</v>
      </c>
      <c r="AV186" s="32">
        <f t="shared" si="364"/>
        <v>-0.32566700090737766</v>
      </c>
      <c r="AW186" s="32">
        <f t="shared" ref="AW186:CB186" si="365">SUMPRODUCT(AH$3:AH$6,$K186:$K189)</f>
        <v>-0.71255469544743155</v>
      </c>
      <c r="AX186" s="32">
        <f t="shared" si="365"/>
        <v>-0.34444800423060734</v>
      </c>
      <c r="AY186" s="32">
        <f t="shared" si="365"/>
        <v>-0.73133569877066129</v>
      </c>
      <c r="AZ186" s="32">
        <f t="shared" si="365"/>
        <v>-1.1182233933107153</v>
      </c>
      <c r="BA186" s="32">
        <f t="shared" si="365"/>
        <v>0.74603253513085499</v>
      </c>
      <c r="BB186" s="32">
        <f t="shared" si="365"/>
        <v>0.3591448405908011</v>
      </c>
      <c r="BC186" s="32">
        <f t="shared" si="365"/>
        <v>-2.7742853949252855E-2</v>
      </c>
      <c r="BD186" s="32">
        <f t="shared" si="365"/>
        <v>0.34036383726757141</v>
      </c>
      <c r="BE186" s="32">
        <f t="shared" si="365"/>
        <v>-4.6523857272482518E-2</v>
      </c>
      <c r="BF186" s="32">
        <f t="shared" si="365"/>
        <v>-0.43341155181253649</v>
      </c>
      <c r="BG186" s="32">
        <f t="shared" si="365"/>
        <v>-6.5304860595712222E-2</v>
      </c>
      <c r="BH186" s="32">
        <f t="shared" si="365"/>
        <v>-0.45219255513576617</v>
      </c>
      <c r="BI186" s="32">
        <f t="shared" si="365"/>
        <v>-0.83908024967582007</v>
      </c>
      <c r="BJ186" s="32">
        <f t="shared" si="365"/>
        <v>1.1182233933107153</v>
      </c>
      <c r="BK186" s="32">
        <f t="shared" si="365"/>
        <v>0.73133569877066129</v>
      </c>
      <c r="BL186" s="32">
        <f t="shared" si="365"/>
        <v>0.34444800423060734</v>
      </c>
      <c r="BM186" s="32">
        <f t="shared" si="365"/>
        <v>0.71255469544743155</v>
      </c>
      <c r="BN186" s="32">
        <f t="shared" si="365"/>
        <v>0.32566700090737766</v>
      </c>
      <c r="BO186" s="32">
        <f t="shared" si="365"/>
        <v>-6.1220693632676293E-2</v>
      </c>
      <c r="BP186" s="32">
        <f t="shared" si="365"/>
        <v>0.30688599758414797</v>
      </c>
      <c r="BQ186" s="32">
        <f t="shared" si="365"/>
        <v>-8.0001696955905977E-2</v>
      </c>
      <c r="BR186" s="32">
        <f t="shared" si="365"/>
        <v>-0.46688939149595993</v>
      </c>
      <c r="BS186" s="32">
        <f t="shared" si="365"/>
        <v>-1.3473813698841985E-2</v>
      </c>
      <c r="BT186" s="32">
        <f t="shared" si="365"/>
        <v>-0.40036150823889594</v>
      </c>
      <c r="BU186" s="32">
        <f t="shared" si="365"/>
        <v>-0.78724920277894994</v>
      </c>
      <c r="BV186" s="32">
        <f t="shared" si="365"/>
        <v>-0.41914251156212562</v>
      </c>
      <c r="BW186" s="32">
        <f t="shared" si="365"/>
        <v>-0.80603020610217957</v>
      </c>
      <c r="BX186" s="32">
        <f t="shared" si="365"/>
        <v>-1.1929179006422335</v>
      </c>
      <c r="BY186" s="32">
        <f t="shared" si="365"/>
        <v>-0.8248112094254092</v>
      </c>
      <c r="BZ186" s="32">
        <f t="shared" si="365"/>
        <v>-1.2116989039654631</v>
      </c>
      <c r="CA186" s="32">
        <f t="shared" si="365"/>
        <v>-1.598586598505517</v>
      </c>
      <c r="CB186" s="32">
        <f t="shared" si="365"/>
        <v>0.26566932993605324</v>
      </c>
      <c r="CC186" s="32">
        <f t="shared" ref="CC186:CS186" si="366">SUMPRODUCT(BN$3:BN$6,$K186:$K189)</f>
        <v>-0.12121836460400071</v>
      </c>
      <c r="CD186" s="32">
        <f t="shared" si="366"/>
        <v>-0.50810605914405471</v>
      </c>
      <c r="CE186" s="32">
        <f t="shared" si="366"/>
        <v>-0.13999936792723039</v>
      </c>
      <c r="CF186" s="32">
        <f t="shared" si="366"/>
        <v>-0.52688706246728434</v>
      </c>
      <c r="CG186" s="32">
        <f t="shared" si="366"/>
        <v>-0.91377475700733823</v>
      </c>
      <c r="CH186" s="32">
        <f t="shared" si="366"/>
        <v>-0.54566806579051397</v>
      </c>
      <c r="CI186" s="32">
        <f t="shared" si="366"/>
        <v>-0.93255576033056797</v>
      </c>
      <c r="CJ186" s="32">
        <f t="shared" si="366"/>
        <v>-1.319443454870622</v>
      </c>
      <c r="CK186" s="32">
        <f t="shared" si="366"/>
        <v>0.63786018811591338</v>
      </c>
      <c r="CL186" s="32">
        <f t="shared" si="366"/>
        <v>0.25097249357585943</v>
      </c>
      <c r="CM186" s="32">
        <f t="shared" si="366"/>
        <v>-0.13591520096419452</v>
      </c>
      <c r="CN186" s="32">
        <f t="shared" si="366"/>
        <v>0.23219149025262975</v>
      </c>
      <c r="CO186" s="32">
        <f t="shared" si="366"/>
        <v>-0.1546962042874242</v>
      </c>
      <c r="CP186" s="32">
        <f t="shared" si="366"/>
        <v>-0.54158389882747815</v>
      </c>
      <c r="CQ186" s="32">
        <f t="shared" si="366"/>
        <v>-0.17347720761065383</v>
      </c>
      <c r="CR186" s="32">
        <f t="shared" si="366"/>
        <v>-0.56036490215070778</v>
      </c>
      <c r="CS186" s="32">
        <f t="shared" si="366"/>
        <v>-0.94725259669076167</v>
      </c>
    </row>
    <row r="187" spans="2:97" ht="13.9" thickTop="1" thickBot="1" x14ac:dyDescent="0.4">
      <c r="H187" s="33">
        <f>H186</f>
        <v>4.0388107299804688E-4</v>
      </c>
      <c r="I187" s="33">
        <f t="shared" ref="I187:J187" si="367">I182</f>
        <v>0.32552793962968196</v>
      </c>
      <c r="J187" s="33">
        <f t="shared" si="367"/>
        <v>0.34431243995525018</v>
      </c>
      <c r="K187" s="33">
        <f t="shared" ref="K187:K189" si="368">I187+J187*H187</f>
        <v>0.32566700090737766</v>
      </c>
      <c r="L187" s="33">
        <f>$CE$4-$CE$7*SUMPRODUCT($B$4:$CD$4,Q188:CS188)</f>
        <v>1.2786938948698889</v>
      </c>
      <c r="M187" s="39" t="s">
        <v>375</v>
      </c>
      <c r="O187" s="47">
        <f t="shared" ref="O187:O188" si="369">SUM(Q187:CS187)</f>
        <v>98.854167689812513</v>
      </c>
      <c r="P187" s="39" t="s">
        <v>365</v>
      </c>
      <c r="Q187" s="33">
        <f>EXP(Q186)</f>
        <v>2.5786154218692388</v>
      </c>
      <c r="R187" s="33">
        <f>EXP(R186)</f>
        <v>1.7513114410249775</v>
      </c>
      <c r="S187" s="33">
        <f t="shared" ref="S187:CD187" si="370">EXP(S186)</f>
        <v>1.1894335764274795</v>
      </c>
      <c r="T187" s="33">
        <f t="shared" si="370"/>
        <v>1.71872699708238</v>
      </c>
      <c r="U187" s="33">
        <f t="shared" si="370"/>
        <v>1.1673032854999783</v>
      </c>
      <c r="V187" s="33">
        <f t="shared" si="370"/>
        <v>0.79279429639036114</v>
      </c>
      <c r="W187" s="33">
        <f t="shared" si="370"/>
        <v>1.1455847449940573</v>
      </c>
      <c r="X187" s="33">
        <f t="shared" si="370"/>
        <v>0.77804377246663015</v>
      </c>
      <c r="Y187" s="33">
        <f t="shared" si="370"/>
        <v>0.52842193868184373</v>
      </c>
      <c r="Z187" s="33">
        <f t="shared" si="370"/>
        <v>3.408920732023764</v>
      </c>
      <c r="AA187" s="33">
        <f t="shared" si="370"/>
        <v>2.3152277105411652</v>
      </c>
      <c r="AB187" s="33">
        <f t="shared" si="370"/>
        <v>1.5724271031891857</v>
      </c>
      <c r="AC187" s="33">
        <f t="shared" si="370"/>
        <v>2.2721511875531553</v>
      </c>
      <c r="AD187" s="33">
        <f t="shared" si="370"/>
        <v>1.5431709345846443</v>
      </c>
      <c r="AE187" s="33">
        <f t="shared" si="370"/>
        <v>1.0480713371504615</v>
      </c>
      <c r="AF187" s="33">
        <f t="shared" si="370"/>
        <v>1.5144590986233659</v>
      </c>
      <c r="AG187" s="33">
        <f t="shared" si="370"/>
        <v>1.0285711951807184</v>
      </c>
      <c r="AH187" s="33">
        <f t="shared" si="370"/>
        <v>0.69857198818850208</v>
      </c>
      <c r="AI187" s="33">
        <f t="shared" si="370"/>
        <v>4.946036745980023</v>
      </c>
      <c r="AJ187" s="33">
        <f t="shared" si="370"/>
        <v>3.3591867432040883</v>
      </c>
      <c r="AK187" s="33">
        <f t="shared" si="370"/>
        <v>2.2814500084111717</v>
      </c>
      <c r="AL187" s="33">
        <f t="shared" si="370"/>
        <v>3.2966865907111722</v>
      </c>
      <c r="AM187" s="33">
        <f t="shared" si="370"/>
        <v>2.2390019445400173</v>
      </c>
      <c r="AN187" s="33">
        <f t="shared" si="370"/>
        <v>1.5206570505607357</v>
      </c>
      <c r="AO187" s="33">
        <f t="shared" si="370"/>
        <v>2.1973436582751074</v>
      </c>
      <c r="AP187" s="33">
        <f t="shared" si="370"/>
        <v>1.4923641020541514</v>
      </c>
      <c r="AQ187" s="33">
        <f t="shared" si="370"/>
        <v>1.0135649945844996</v>
      </c>
      <c r="AR187" s="33">
        <f t="shared" si="370"/>
        <v>1.5950249703338055</v>
      </c>
      <c r="AS187" s="33">
        <f t="shared" si="370"/>
        <v>1.0832889059669057</v>
      </c>
      <c r="AT187" s="33">
        <f t="shared" si="370"/>
        <v>0.7357344716336216</v>
      </c>
      <c r="AU187" s="33">
        <f t="shared" si="370"/>
        <v>1.0631335150962462</v>
      </c>
      <c r="AV187" s="33">
        <f t="shared" si="370"/>
        <v>0.72204558792853291</v>
      </c>
      <c r="AW187" s="33">
        <f t="shared" si="370"/>
        <v>0.49038979925288367</v>
      </c>
      <c r="AX187" s="33">
        <f t="shared" si="370"/>
        <v>0.70861139602370105</v>
      </c>
      <c r="AY187" s="33">
        <f t="shared" si="370"/>
        <v>0.48126573453802901</v>
      </c>
      <c r="AZ187" s="33">
        <f t="shared" si="370"/>
        <v>0.32685998071738837</v>
      </c>
      <c r="BA187" s="33">
        <f t="shared" si="370"/>
        <v>2.1086175330189363</v>
      </c>
      <c r="BB187" s="33">
        <f t="shared" si="370"/>
        <v>1.4321042133708257</v>
      </c>
      <c r="BC187" s="33">
        <f t="shared" si="370"/>
        <v>0.97263844478146677</v>
      </c>
      <c r="BD187" s="33">
        <f t="shared" si="370"/>
        <v>1.4054588558590695</v>
      </c>
      <c r="BE187" s="33">
        <f t="shared" si="370"/>
        <v>0.95454178753479901</v>
      </c>
      <c r="BF187" s="33">
        <f t="shared" si="370"/>
        <v>0.64829363047643251</v>
      </c>
      <c r="BG187" s="33">
        <f t="shared" si="370"/>
        <v>0.93678183197338782</v>
      </c>
      <c r="BH187" s="33">
        <f t="shared" si="370"/>
        <v>0.63623164825798773</v>
      </c>
      <c r="BI187" s="33">
        <f t="shared" si="370"/>
        <v>0.43210777197969302</v>
      </c>
      <c r="BJ187" s="33">
        <f t="shared" si="370"/>
        <v>3.0594139967982987</v>
      </c>
      <c r="BK187" s="33">
        <f t="shared" si="370"/>
        <v>2.0778541421817791</v>
      </c>
      <c r="BL187" s="33">
        <f t="shared" si="370"/>
        <v>1.4112107222821926</v>
      </c>
      <c r="BM187" s="33">
        <f t="shared" si="370"/>
        <v>2.0391941299013872</v>
      </c>
      <c r="BN187" s="33">
        <f t="shared" si="370"/>
        <v>1.3849541036167632</v>
      </c>
      <c r="BO187" s="33">
        <f t="shared" si="370"/>
        <v>0.94061562898754947</v>
      </c>
      <c r="BP187" s="33">
        <f t="shared" si="370"/>
        <v>1.3591860087506902</v>
      </c>
      <c r="BQ187" s="33">
        <f t="shared" si="370"/>
        <v>0.92311477990022905</v>
      </c>
      <c r="BR187" s="33">
        <f t="shared" si="370"/>
        <v>0.62694943251623259</v>
      </c>
      <c r="BS187" s="33">
        <f t="shared" si="370"/>
        <v>0.98661655181761643</v>
      </c>
      <c r="BT187" s="33">
        <f t="shared" si="370"/>
        <v>0.67007776361248494</v>
      </c>
      <c r="BU187" s="33">
        <f t="shared" si="370"/>
        <v>0.45509494895531727</v>
      </c>
      <c r="BV187" s="33">
        <f t="shared" si="370"/>
        <v>0.65761047149405205</v>
      </c>
      <c r="BW187" s="33">
        <f t="shared" si="370"/>
        <v>0.44662757102046241</v>
      </c>
      <c r="BX187" s="33">
        <f t="shared" si="370"/>
        <v>0.30333487047802038</v>
      </c>
      <c r="BY187" s="33">
        <f t="shared" si="370"/>
        <v>0.43831773491123371</v>
      </c>
      <c r="BZ187" s="33">
        <f t="shared" si="370"/>
        <v>0.29769110098540441</v>
      </c>
      <c r="CA187" s="33">
        <f t="shared" si="370"/>
        <v>0.20218208059468368</v>
      </c>
      <c r="CB187" s="33">
        <f t="shared" si="370"/>
        <v>1.3043036931853977</v>
      </c>
      <c r="CC187" s="33">
        <f t="shared" si="370"/>
        <v>0.88584050226104349</v>
      </c>
      <c r="CD187" s="33">
        <f t="shared" si="370"/>
        <v>0.6016339595954483</v>
      </c>
      <c r="CE187" s="33">
        <f t="shared" ref="CE187:CS187" si="371">EXP(CE186)</f>
        <v>0.86935878489664709</v>
      </c>
      <c r="CF187" s="33">
        <f t="shared" si="371"/>
        <v>0.59044011504491689</v>
      </c>
      <c r="CG187" s="33">
        <f t="shared" si="371"/>
        <v>0.40100765703506414</v>
      </c>
      <c r="CH187" s="33">
        <f t="shared" si="371"/>
        <v>0.57945454024682053</v>
      </c>
      <c r="CI187" s="33">
        <f t="shared" si="371"/>
        <v>0.39354661314811046</v>
      </c>
      <c r="CJ187" s="33">
        <f t="shared" si="371"/>
        <v>0.2672840161962961</v>
      </c>
      <c r="CK187" s="33">
        <f t="shared" si="371"/>
        <v>1.8924271056847386</v>
      </c>
      <c r="CL187" s="33">
        <f t="shared" si="371"/>
        <v>1.285274730533094</v>
      </c>
      <c r="CM187" s="33">
        <f t="shared" si="371"/>
        <v>0.87291665184070477</v>
      </c>
      <c r="CN187" s="33">
        <f t="shared" si="371"/>
        <v>1.2613612440869701</v>
      </c>
      <c r="CO187" s="33">
        <f t="shared" si="371"/>
        <v>0.85667539226678435</v>
      </c>
      <c r="CP187" s="33">
        <f t="shared" si="371"/>
        <v>0.58182596869517211</v>
      </c>
      <c r="CQ187" s="33">
        <f t="shared" si="371"/>
        <v>0.84073631333289556</v>
      </c>
      <c r="CR187" s="33">
        <f t="shared" si="371"/>
        <v>0.57100066645755321</v>
      </c>
      <c r="CS187" s="33">
        <f t="shared" si="371"/>
        <v>0.38780501796390399</v>
      </c>
    </row>
    <row r="188" spans="2:97" ht="13.9" thickTop="1" thickBot="1" x14ac:dyDescent="0.4">
      <c r="H188" s="32">
        <f t="shared" ref="H188:H189" si="372">H187</f>
        <v>4.0388107299804688E-4</v>
      </c>
      <c r="I188" s="32">
        <f t="shared" ref="I188:J188" si="373">I183</f>
        <v>-0.4059424775294061</v>
      </c>
      <c r="J188" s="32">
        <f t="shared" si="373"/>
        <v>0.67787198862823206</v>
      </c>
      <c r="K188" s="32">
        <f t="shared" si="368"/>
        <v>-0.40566869786328363</v>
      </c>
      <c r="L188" s="32">
        <f>$CE$5-$CE$7*SUMPRODUCT($B$5:$CD$5,Q188:CS188)</f>
        <v>-0.63919058722899535</v>
      </c>
      <c r="M188" s="32">
        <f>SUMPRODUCT($B$7:$CD$7, LN(Q188:CS188))</f>
        <v>-3263.3868774487396</v>
      </c>
      <c r="O188" s="48">
        <f t="shared" si="369"/>
        <v>1.0000000000000002</v>
      </c>
      <c r="P188" s="39" t="s">
        <v>366</v>
      </c>
      <c r="Q188" s="32">
        <f t="shared" ref="Q188:AV188" si="374">Q187/$O187</f>
        <v>2.6085045093500694E-2</v>
      </c>
      <c r="R188" s="32">
        <f t="shared" si="374"/>
        <v>1.7716111338070172E-2</v>
      </c>
      <c r="S188" s="32">
        <f t="shared" si="374"/>
        <v>1.2032204652814626E-2</v>
      </c>
      <c r="T188" s="32">
        <f t="shared" si="374"/>
        <v>1.7386489990745272E-2</v>
      </c>
      <c r="U188" s="32">
        <f t="shared" si="374"/>
        <v>1.1808336590954633E-2</v>
      </c>
      <c r="V188" s="32">
        <f t="shared" si="374"/>
        <v>8.0198368457060319E-3</v>
      </c>
      <c r="W188" s="32">
        <f t="shared" si="374"/>
        <v>1.1588633759870463E-2</v>
      </c>
      <c r="X188" s="32">
        <f t="shared" si="374"/>
        <v>7.8706218528691533E-3</v>
      </c>
      <c r="Y188" s="32">
        <f t="shared" si="374"/>
        <v>5.3454695035209995E-3</v>
      </c>
      <c r="Z188" s="32">
        <f t="shared" si="374"/>
        <v>3.448434003025927E-2</v>
      </c>
      <c r="AA188" s="32">
        <f t="shared" si="374"/>
        <v>2.3420638346841927E-2</v>
      </c>
      <c r="AB188" s="32">
        <f t="shared" si="374"/>
        <v>1.5906533229061149E-2</v>
      </c>
      <c r="AC188" s="32">
        <f t="shared" si="374"/>
        <v>2.2984880057690411E-2</v>
      </c>
      <c r="AD188" s="32">
        <f t="shared" si="374"/>
        <v>1.561058042010784E-2</v>
      </c>
      <c r="AE188" s="32">
        <f t="shared" si="374"/>
        <v>1.0602196767658095E-2</v>
      </c>
      <c r="AF188" s="32">
        <f t="shared" si="374"/>
        <v>1.5320134031935606E-2</v>
      </c>
      <c r="AG188" s="32">
        <f t="shared" si="374"/>
        <v>1.0404935059573807E-2</v>
      </c>
      <c r="AH188" s="32">
        <f t="shared" si="374"/>
        <v>7.0666923258157575E-3</v>
      </c>
      <c r="AI188" s="32">
        <f t="shared" si="374"/>
        <v>5.0033669409870925E-2</v>
      </c>
      <c r="AJ188" s="32">
        <f t="shared" si="374"/>
        <v>3.3981235406732091E-2</v>
      </c>
      <c r="AK188" s="32">
        <f t="shared" si="374"/>
        <v>2.3078946105438588E-2</v>
      </c>
      <c r="AL188" s="32">
        <f t="shared" si="374"/>
        <v>3.3348989402810121E-2</v>
      </c>
      <c r="AM188" s="32">
        <f t="shared" si="374"/>
        <v>2.264954525301981E-2</v>
      </c>
      <c r="AN188" s="32">
        <f t="shared" si="374"/>
        <v>1.5382831964478197E-2</v>
      </c>
      <c r="AO188" s="32">
        <f t="shared" si="374"/>
        <v>2.2228133720876557E-2</v>
      </c>
      <c r="AP188" s="32">
        <f t="shared" si="374"/>
        <v>1.5096623004676292E-2</v>
      </c>
      <c r="AQ188" s="32">
        <f t="shared" si="374"/>
        <v>1.0253133664175832E-2</v>
      </c>
      <c r="AR188" s="32">
        <f t="shared" si="374"/>
        <v>1.6135131250497411E-2</v>
      </c>
      <c r="AS188" s="32">
        <f t="shared" si="374"/>
        <v>1.095845457286213E-2</v>
      </c>
      <c r="AT188" s="32">
        <f t="shared" si="374"/>
        <v>7.4426247150472264E-3</v>
      </c>
      <c r="AU188" s="32">
        <f t="shared" si="374"/>
        <v>1.0754564424963624E-2</v>
      </c>
      <c r="AV188" s="32">
        <f t="shared" si="374"/>
        <v>7.3041491805807173E-3</v>
      </c>
      <c r="AW188" s="32">
        <f t="shared" ref="AW188:CB188" si="375">AW187/$O187</f>
        <v>4.9607397514249783E-3</v>
      </c>
      <c r="AX188" s="32">
        <f t="shared" si="375"/>
        <v>7.1682500857950925E-3</v>
      </c>
      <c r="AY188" s="32">
        <f t="shared" si="375"/>
        <v>4.8684415213343223E-3</v>
      </c>
      <c r="AZ188" s="32">
        <f t="shared" si="375"/>
        <v>3.3064865989567496E-3</v>
      </c>
      <c r="BA188" s="32">
        <f t="shared" si="375"/>
        <v>2.1330588100599034E-2</v>
      </c>
      <c r="BB188" s="32">
        <f t="shared" si="375"/>
        <v>1.4487039310922368E-2</v>
      </c>
      <c r="BC188" s="32">
        <f t="shared" si="375"/>
        <v>9.8391243132352289E-3</v>
      </c>
      <c r="BD188" s="32">
        <f t="shared" si="375"/>
        <v>1.42174972356164E-2</v>
      </c>
      <c r="BE188" s="32">
        <f t="shared" si="375"/>
        <v>9.6560601322342628E-3</v>
      </c>
      <c r="BF188" s="32">
        <f t="shared" si="375"/>
        <v>6.5580809148145089E-3</v>
      </c>
      <c r="BG188" s="32">
        <f t="shared" si="375"/>
        <v>9.4764019956432091E-3</v>
      </c>
      <c r="BH188" s="32">
        <f t="shared" si="375"/>
        <v>6.4360629716126274E-3</v>
      </c>
      <c r="BI188" s="32">
        <f t="shared" si="375"/>
        <v>4.3711639284200274E-3</v>
      </c>
      <c r="BJ188" s="32">
        <f t="shared" si="375"/>
        <v>3.0948760869629867E-2</v>
      </c>
      <c r="BK188" s="32">
        <f t="shared" si="375"/>
        <v>2.1019388365108999E-2</v>
      </c>
      <c r="BL188" s="32">
        <f t="shared" si="375"/>
        <v>1.427568260662849E-2</v>
      </c>
      <c r="BM188" s="32">
        <f t="shared" si="375"/>
        <v>2.0628307106889312E-2</v>
      </c>
      <c r="BN188" s="32">
        <f t="shared" si="375"/>
        <v>1.4010072979042346E-2</v>
      </c>
      <c r="BO188" s="32">
        <f t="shared" si="375"/>
        <v>9.5151843464914964E-3</v>
      </c>
      <c r="BP188" s="32">
        <f t="shared" si="375"/>
        <v>1.3749405214918036E-2</v>
      </c>
      <c r="BQ188" s="32">
        <f t="shared" si="375"/>
        <v>9.3381473080306077E-3</v>
      </c>
      <c r="BR188" s="32">
        <f t="shared" si="375"/>
        <v>6.34216489974902E-3</v>
      </c>
      <c r="BS188" s="32">
        <f t="shared" si="375"/>
        <v>9.980525605288091E-3</v>
      </c>
      <c r="BT188" s="32">
        <f t="shared" si="375"/>
        <v>6.7784472751323387E-3</v>
      </c>
      <c r="BU188" s="32">
        <f t="shared" si="375"/>
        <v>4.6037001736065133E-3</v>
      </c>
      <c r="BV188" s="32">
        <f t="shared" si="375"/>
        <v>6.652329252900306E-3</v>
      </c>
      <c r="BW188" s="32">
        <f t="shared" si="375"/>
        <v>4.5180449287874581E-3</v>
      </c>
      <c r="BX188" s="32">
        <f t="shared" si="375"/>
        <v>3.0685086685452996E-3</v>
      </c>
      <c r="BY188" s="32">
        <f t="shared" si="375"/>
        <v>4.4339833631152495E-3</v>
      </c>
      <c r="BZ188" s="32">
        <f t="shared" si="375"/>
        <v>3.0114167965027859E-3</v>
      </c>
      <c r="CA188" s="32">
        <f t="shared" si="375"/>
        <v>2.0452560101370384E-3</v>
      </c>
      <c r="CB188" s="32">
        <f t="shared" si="375"/>
        <v>1.3194220574271383E-2</v>
      </c>
      <c r="CC188" s="32">
        <f t="shared" ref="CC188:CS188" si="376">CC187/$O187</f>
        <v>8.961084018639048E-3</v>
      </c>
      <c r="CD188" s="32">
        <f t="shared" si="376"/>
        <v>6.0860758191123802E-3</v>
      </c>
      <c r="CE188" s="32">
        <f t="shared" si="376"/>
        <v>8.794356426372902E-3</v>
      </c>
      <c r="CF188" s="32">
        <f t="shared" si="376"/>
        <v>5.9728398796256837E-3</v>
      </c>
      <c r="CG188" s="32">
        <f t="shared" si="376"/>
        <v>4.0565579216989382E-3</v>
      </c>
      <c r="CH188" s="32">
        <f t="shared" si="376"/>
        <v>5.8617107784979779E-3</v>
      </c>
      <c r="CI188" s="32">
        <f t="shared" si="376"/>
        <v>3.9810826629282084E-3</v>
      </c>
      <c r="CJ188" s="32">
        <f t="shared" si="376"/>
        <v>2.7038214214193546E-3</v>
      </c>
      <c r="CK188" s="32">
        <f t="shared" si="376"/>
        <v>1.9143624896249711E-2</v>
      </c>
      <c r="CL188" s="32">
        <f t="shared" si="376"/>
        <v>1.3001725274406907E-2</v>
      </c>
      <c r="CM188" s="32">
        <f t="shared" si="376"/>
        <v>8.8303474930846431E-3</v>
      </c>
      <c r="CN188" s="32">
        <f t="shared" si="376"/>
        <v>1.2759818564705398E-2</v>
      </c>
      <c r="CO188" s="32">
        <f t="shared" si="376"/>
        <v>8.6660523505178392E-3</v>
      </c>
      <c r="CP188" s="32">
        <f t="shared" si="376"/>
        <v>5.8856999385280603E-3</v>
      </c>
      <c r="CQ188" s="32">
        <f t="shared" si="376"/>
        <v>8.5048140405266717E-3</v>
      </c>
      <c r="CR188" s="32">
        <f t="shared" si="376"/>
        <v>5.7761921404189624E-3</v>
      </c>
      <c r="CS188" s="32">
        <f t="shared" si="376"/>
        <v>3.923001194858773E-3</v>
      </c>
    </row>
    <row r="189" spans="2:97" ht="13.15" thickTop="1" x14ac:dyDescent="0.35">
      <c r="H189" s="34">
        <f t="shared" si="372"/>
        <v>4.0388107299804688E-4</v>
      </c>
      <c r="I189" s="34">
        <f t="shared" ref="I189:J189" si="377">I184</f>
        <v>-0.38723606642458147</v>
      </c>
      <c r="J189" s="34">
        <f t="shared" si="377"/>
        <v>0.86256056007166582</v>
      </c>
      <c r="K189" s="34">
        <f t="shared" si="368"/>
        <v>-0.38688769454005395</v>
      </c>
      <c r="L189" s="34">
        <f>$CE$6-$CE$7*SUMPRODUCT($B$6:$CD$6,Q188:CS188)</f>
        <v>-0.67981918250336548</v>
      </c>
    </row>
    <row r="190" spans="2:97" ht="13.5" thickBot="1" x14ac:dyDescent="0.4">
      <c r="B190" s="39" t="s">
        <v>367</v>
      </c>
      <c r="D190" s="39" t="s">
        <v>368</v>
      </c>
      <c r="E190" s="39" t="s">
        <v>369</v>
      </c>
      <c r="F190" s="39" t="s">
        <v>370</v>
      </c>
      <c r="H190" s="39" t="s">
        <v>347</v>
      </c>
      <c r="I190" s="39" t="s">
        <v>371</v>
      </c>
      <c r="J190" s="39" t="s">
        <v>372</v>
      </c>
      <c r="K190" s="39" t="s">
        <v>349</v>
      </c>
      <c r="L190" s="39" t="s">
        <v>373</v>
      </c>
      <c r="M190" s="39" t="s">
        <v>374</v>
      </c>
      <c r="O190" s="45" t="s">
        <v>336</v>
      </c>
    </row>
    <row r="191" spans="2:97" ht="13.9" thickTop="1" thickBot="1" x14ac:dyDescent="0.4">
      <c r="B191" s="32">
        <f>1+B186</f>
        <v>8</v>
      </c>
      <c r="D191" s="32">
        <f>IF(F186,IF(M191&lt;0,D186,H191),E186)</f>
        <v>2.0194053649902344E-4</v>
      </c>
      <c r="E191" s="32">
        <f>IF(F186,IF(M191&lt;0,H191,E186),H191)</f>
        <v>4.0388107299804688E-4</v>
      </c>
      <c r="F191" s="32" t="b">
        <f>OR(F186,M191*M186&lt;=0)</f>
        <v>1</v>
      </c>
      <c r="H191" s="32">
        <f>IF(F186,(D186+E186)/2,2*H186)</f>
        <v>2.0194053649902344E-4</v>
      </c>
      <c r="I191" s="32">
        <f>I186</f>
        <v>-0.47995932412180381</v>
      </c>
      <c r="J191" s="32">
        <f>J186</f>
        <v>-1</v>
      </c>
      <c r="K191" s="32">
        <f>I191+J191*H191</f>
        <v>-0.48016126465830283</v>
      </c>
      <c r="L191" s="32">
        <f>$CE$3-$CE$7*SUMPRODUCT($B$3:$CD$3,Q193:CS193)</f>
        <v>-0.45482947874577917</v>
      </c>
      <c r="M191" s="32">
        <f>SUMPRODUCT(L191:L194,J191:J194)</f>
        <v>4.9284921974916962E-3</v>
      </c>
      <c r="O191" s="46">
        <f>SUM(Q191:CS191)</f>
        <v>-1.255875956750041</v>
      </c>
      <c r="P191" s="39" t="s">
        <v>363</v>
      </c>
      <c r="Q191" s="32">
        <f t="shared" ref="Q191:AV191" si="378">SUMPRODUCT(B$3:B$6,$K191:$K194)</f>
        <v>0.94743126256843557</v>
      </c>
      <c r="R191" s="32">
        <f t="shared" si="378"/>
        <v>0.56036938208611786</v>
      </c>
      <c r="S191" s="32">
        <f t="shared" si="378"/>
        <v>0.17330750160380015</v>
      </c>
      <c r="T191" s="32">
        <f t="shared" si="378"/>
        <v>0.54162567487209068</v>
      </c>
      <c r="U191" s="32">
        <f t="shared" si="378"/>
        <v>0.15456379438977302</v>
      </c>
      <c r="V191" s="32">
        <f t="shared" si="378"/>
        <v>-0.23249808609254469</v>
      </c>
      <c r="W191" s="32">
        <f t="shared" si="378"/>
        <v>0.1358200871757459</v>
      </c>
      <c r="X191" s="32">
        <f t="shared" si="378"/>
        <v>-0.25124179330657181</v>
      </c>
      <c r="Y191" s="32">
        <f t="shared" si="378"/>
        <v>-0.63830367378888953</v>
      </c>
      <c r="Z191" s="32">
        <f t="shared" si="378"/>
        <v>1.2265148085128899</v>
      </c>
      <c r="AA191" s="32">
        <f t="shared" si="378"/>
        <v>0.83945292803057203</v>
      </c>
      <c r="AB191" s="32">
        <f t="shared" si="378"/>
        <v>0.45239104754825432</v>
      </c>
      <c r="AC191" s="32">
        <f t="shared" si="378"/>
        <v>0.82070922081654485</v>
      </c>
      <c r="AD191" s="32">
        <f t="shared" si="378"/>
        <v>0.43364734033422714</v>
      </c>
      <c r="AE191" s="32">
        <f t="shared" si="378"/>
        <v>4.6585459851909428E-2</v>
      </c>
      <c r="AF191" s="32">
        <f t="shared" si="378"/>
        <v>0.41490363312020001</v>
      </c>
      <c r="AG191" s="32">
        <f t="shared" si="378"/>
        <v>2.78417526378823E-2</v>
      </c>
      <c r="AH191" s="32">
        <f t="shared" si="378"/>
        <v>-0.35922012784443541</v>
      </c>
      <c r="AI191" s="32">
        <f t="shared" si="378"/>
        <v>1.5986262031054954</v>
      </c>
      <c r="AJ191" s="32">
        <f t="shared" si="378"/>
        <v>1.2115643226231776</v>
      </c>
      <c r="AK191" s="32">
        <f t="shared" si="378"/>
        <v>0.82450244214085988</v>
      </c>
      <c r="AL191" s="32">
        <f t="shared" si="378"/>
        <v>1.1928206154091505</v>
      </c>
      <c r="AM191" s="32">
        <f t="shared" si="378"/>
        <v>0.8057587349268327</v>
      </c>
      <c r="AN191" s="32">
        <f t="shared" si="378"/>
        <v>0.41869685444451499</v>
      </c>
      <c r="AO191" s="32">
        <f t="shared" si="378"/>
        <v>0.78701502771280563</v>
      </c>
      <c r="AP191" s="32">
        <f t="shared" si="378"/>
        <v>0.39995314723048786</v>
      </c>
      <c r="AQ191" s="32">
        <f t="shared" si="378"/>
        <v>1.2891266748170149E-2</v>
      </c>
      <c r="AR191" s="32">
        <f t="shared" si="378"/>
        <v>0.46726999791013274</v>
      </c>
      <c r="AS191" s="32">
        <f t="shared" si="378"/>
        <v>8.0208117427815029E-2</v>
      </c>
      <c r="AT191" s="32">
        <f t="shared" si="378"/>
        <v>-0.30685376305450268</v>
      </c>
      <c r="AU191" s="32">
        <f t="shared" si="378"/>
        <v>6.1464410213787901E-2</v>
      </c>
      <c r="AV191" s="32">
        <f t="shared" si="378"/>
        <v>-0.32559747026852981</v>
      </c>
      <c r="AW191" s="32">
        <f t="shared" ref="AW191:CB191" si="379">SUMPRODUCT(AH$3:AH$6,$K191:$K194)</f>
        <v>-0.71265935075084752</v>
      </c>
      <c r="AX191" s="32">
        <f t="shared" si="379"/>
        <v>-0.34434117748255699</v>
      </c>
      <c r="AY191" s="32">
        <f t="shared" si="379"/>
        <v>-0.7314030579648747</v>
      </c>
      <c r="AZ191" s="32">
        <f t="shared" si="379"/>
        <v>-1.1184649384471923</v>
      </c>
      <c r="BA191" s="32">
        <f t="shared" si="379"/>
        <v>0.74635354385458685</v>
      </c>
      <c r="BB191" s="32">
        <f t="shared" si="379"/>
        <v>0.35929166337226914</v>
      </c>
      <c r="BC191" s="32">
        <f t="shared" si="379"/>
        <v>-2.7770217110048567E-2</v>
      </c>
      <c r="BD191" s="32">
        <f t="shared" si="379"/>
        <v>0.34054795615824202</v>
      </c>
      <c r="BE191" s="32">
        <f t="shared" si="379"/>
        <v>-4.6513924324075681E-2</v>
      </c>
      <c r="BF191" s="32">
        <f t="shared" si="379"/>
        <v>-0.43357580480639341</v>
      </c>
      <c r="BG191" s="32">
        <f t="shared" si="379"/>
        <v>-6.5257631538102823E-2</v>
      </c>
      <c r="BH191" s="32">
        <f t="shared" si="379"/>
        <v>-0.45231951202042053</v>
      </c>
      <c r="BI191" s="32">
        <f t="shared" si="379"/>
        <v>-0.83938139250273824</v>
      </c>
      <c r="BJ191" s="32">
        <f t="shared" si="379"/>
        <v>1.1184649384471923</v>
      </c>
      <c r="BK191" s="32">
        <f t="shared" si="379"/>
        <v>0.7314030579648747</v>
      </c>
      <c r="BL191" s="32">
        <f t="shared" si="379"/>
        <v>0.34434117748255699</v>
      </c>
      <c r="BM191" s="32">
        <f t="shared" si="379"/>
        <v>0.71265935075084752</v>
      </c>
      <c r="BN191" s="32">
        <f t="shared" si="379"/>
        <v>0.32559747026852981</v>
      </c>
      <c r="BO191" s="32">
        <f t="shared" si="379"/>
        <v>-6.1464410213787901E-2</v>
      </c>
      <c r="BP191" s="32">
        <f t="shared" si="379"/>
        <v>0.30685376305450268</v>
      </c>
      <c r="BQ191" s="32">
        <f t="shared" si="379"/>
        <v>-8.0208117427815029E-2</v>
      </c>
      <c r="BR191" s="32">
        <f t="shared" si="379"/>
        <v>-0.46726999791013274</v>
      </c>
      <c r="BS191" s="32">
        <f t="shared" si="379"/>
        <v>-1.2891266748170149E-2</v>
      </c>
      <c r="BT191" s="32">
        <f t="shared" si="379"/>
        <v>-0.39995314723048786</v>
      </c>
      <c r="BU191" s="32">
        <f t="shared" si="379"/>
        <v>-0.78701502771280563</v>
      </c>
      <c r="BV191" s="32">
        <f t="shared" si="379"/>
        <v>-0.41869685444451499</v>
      </c>
      <c r="BW191" s="32">
        <f t="shared" si="379"/>
        <v>-0.8057587349268327</v>
      </c>
      <c r="BX191" s="32">
        <f t="shared" si="379"/>
        <v>-1.1928206154091505</v>
      </c>
      <c r="BY191" s="32">
        <f t="shared" si="379"/>
        <v>-0.82450244214085988</v>
      </c>
      <c r="BZ191" s="32">
        <f t="shared" si="379"/>
        <v>-1.2115643226231776</v>
      </c>
      <c r="CA191" s="32">
        <f t="shared" si="379"/>
        <v>-1.5986262031054954</v>
      </c>
      <c r="CB191" s="32">
        <f t="shared" si="379"/>
        <v>0.26619227919628402</v>
      </c>
      <c r="CC191" s="32">
        <f t="shared" ref="CC191:CS191" si="380">SUMPRODUCT(BN$3:BN$6,$K191:$K194)</f>
        <v>-0.12086960128603369</v>
      </c>
      <c r="CD191" s="32">
        <f t="shared" si="380"/>
        <v>-0.50793148176835134</v>
      </c>
      <c r="CE191" s="32">
        <f t="shared" si="380"/>
        <v>-0.13961330850006082</v>
      </c>
      <c r="CF191" s="32">
        <f t="shared" si="380"/>
        <v>-0.52667518898237853</v>
      </c>
      <c r="CG191" s="32">
        <f t="shared" si="380"/>
        <v>-0.91373706946469624</v>
      </c>
      <c r="CH191" s="32">
        <f t="shared" si="380"/>
        <v>-0.5454188961964056</v>
      </c>
      <c r="CI191" s="32">
        <f t="shared" si="380"/>
        <v>-0.93248077667872331</v>
      </c>
      <c r="CJ191" s="32">
        <f t="shared" si="380"/>
        <v>-1.3195426571610409</v>
      </c>
      <c r="CK191" s="32">
        <f t="shared" si="380"/>
        <v>0.63830367378888953</v>
      </c>
      <c r="CL191" s="32">
        <f t="shared" si="380"/>
        <v>0.25124179330657181</v>
      </c>
      <c r="CM191" s="32">
        <f t="shared" si="380"/>
        <v>-0.1358200871757459</v>
      </c>
      <c r="CN191" s="32">
        <f t="shared" si="380"/>
        <v>0.23249808609254469</v>
      </c>
      <c r="CO191" s="32">
        <f t="shared" si="380"/>
        <v>-0.15456379438977302</v>
      </c>
      <c r="CP191" s="32">
        <f t="shared" si="380"/>
        <v>-0.54162567487209068</v>
      </c>
      <c r="CQ191" s="32">
        <f t="shared" si="380"/>
        <v>-0.17330750160380015</v>
      </c>
      <c r="CR191" s="32">
        <f t="shared" si="380"/>
        <v>-0.56036938208611786</v>
      </c>
      <c r="CS191" s="32">
        <f t="shared" si="380"/>
        <v>-0.94743126256843557</v>
      </c>
    </row>
    <row r="192" spans="2:97" ht="13.9" thickTop="1" thickBot="1" x14ac:dyDescent="0.4">
      <c r="H192" s="33">
        <f>H191</f>
        <v>2.0194053649902344E-4</v>
      </c>
      <c r="I192" s="33">
        <f t="shared" ref="I192:J192" si="381">I187</f>
        <v>0.32552793962968196</v>
      </c>
      <c r="J192" s="33">
        <f t="shared" si="381"/>
        <v>0.34431243995525018</v>
      </c>
      <c r="K192" s="33">
        <f t="shared" ref="K192:K194" si="382">I192+J192*H192</f>
        <v>0.32559747026852981</v>
      </c>
      <c r="L192" s="33">
        <f>$CE$4-$CE$7*SUMPRODUCT($B$4:$CD$4,Q193:CS193)</f>
        <v>1.3147596176862635</v>
      </c>
      <c r="M192" s="39" t="s">
        <v>375</v>
      </c>
      <c r="O192" s="47">
        <f t="shared" ref="O192:O193" si="383">SUM(Q192:CS192)</f>
        <v>98.854726379175077</v>
      </c>
      <c r="P192" s="39" t="s">
        <v>365</v>
      </c>
      <c r="Q192" s="33">
        <f>EXP(Q191)</f>
        <v>2.5790761736158525</v>
      </c>
      <c r="R192" s="33">
        <f>EXP(R191)</f>
        <v>1.7513192868046905</v>
      </c>
      <c r="S192" s="33">
        <f t="shared" ref="S192:CD192" si="384">EXP(S191)</f>
        <v>1.1892317395317575</v>
      </c>
      <c r="T192" s="33">
        <f t="shared" si="384"/>
        <v>1.7187988001979015</v>
      </c>
      <c r="U192" s="33">
        <f t="shared" si="384"/>
        <v>1.1671487332237687</v>
      </c>
      <c r="V192" s="33">
        <f t="shared" si="384"/>
        <v>0.79255126621510363</v>
      </c>
      <c r="W192" s="33">
        <f t="shared" si="384"/>
        <v>1.1454757892706497</v>
      </c>
      <c r="X192" s="33">
        <f t="shared" si="384"/>
        <v>0.77783427369846947</v>
      </c>
      <c r="Y192" s="33">
        <f t="shared" si="384"/>
        <v>0.52818764307996346</v>
      </c>
      <c r="Z192" s="33">
        <f t="shared" si="384"/>
        <v>3.4093266502012378</v>
      </c>
      <c r="AA192" s="33">
        <f t="shared" si="384"/>
        <v>2.3151001039041028</v>
      </c>
      <c r="AB192" s="33">
        <f t="shared" si="384"/>
        <v>1.5720665811767929</v>
      </c>
      <c r="AC192" s="33">
        <f t="shared" si="384"/>
        <v>2.2721106944402503</v>
      </c>
      <c r="AD192" s="33">
        <f t="shared" si="384"/>
        <v>1.5428746624996352</v>
      </c>
      <c r="AE192" s="33">
        <f t="shared" si="384"/>
        <v>1.0476876104708472</v>
      </c>
      <c r="AF192" s="33">
        <f t="shared" si="384"/>
        <v>1.5142248125403406</v>
      </c>
      <c r="AG192" s="33">
        <f t="shared" si="384"/>
        <v>1.0282329563931323</v>
      </c>
      <c r="AH192" s="33">
        <f t="shared" si="384"/>
        <v>0.69822063663006739</v>
      </c>
      <c r="AI192" s="33">
        <f t="shared" si="384"/>
        <v>4.9462326356658668</v>
      </c>
      <c r="AJ192" s="33">
        <f t="shared" si="384"/>
        <v>3.358734689762862</v>
      </c>
      <c r="AK192" s="33">
        <f t="shared" si="384"/>
        <v>2.2807456800296166</v>
      </c>
      <c r="AL192" s="33">
        <f t="shared" si="384"/>
        <v>3.2963658873878949</v>
      </c>
      <c r="AM192" s="33">
        <f t="shared" si="384"/>
        <v>2.2383942025464783</v>
      </c>
      <c r="AN192" s="33">
        <f t="shared" si="384"/>
        <v>1.5199795099093294</v>
      </c>
      <c r="AO192" s="33">
        <f t="shared" si="384"/>
        <v>2.1968291554228099</v>
      </c>
      <c r="AP192" s="33">
        <f t="shared" si="384"/>
        <v>1.491754803159947</v>
      </c>
      <c r="AQ192" s="33">
        <f t="shared" si="384"/>
        <v>1.0129747173363952</v>
      </c>
      <c r="AR192" s="33">
        <f t="shared" si="384"/>
        <v>1.5956321626115884</v>
      </c>
      <c r="AS192" s="33">
        <f t="shared" si="384"/>
        <v>1.0835125420548286</v>
      </c>
      <c r="AT192" s="33">
        <f t="shared" si="384"/>
        <v>0.73575818807050064</v>
      </c>
      <c r="AU192" s="33">
        <f t="shared" si="384"/>
        <v>1.0633926499382567</v>
      </c>
      <c r="AV192" s="33">
        <f t="shared" si="384"/>
        <v>0.7220957939649475</v>
      </c>
      <c r="AW192" s="33">
        <f t="shared" si="384"/>
        <v>0.49033848004511121</v>
      </c>
      <c r="AX192" s="33">
        <f t="shared" si="384"/>
        <v>0.70868709871823399</v>
      </c>
      <c r="AY192" s="33">
        <f t="shared" si="384"/>
        <v>0.48123331795773761</v>
      </c>
      <c r="AZ192" s="33">
        <f t="shared" si="384"/>
        <v>0.32678103881313747</v>
      </c>
      <c r="BA192" s="33">
        <f t="shared" si="384"/>
        <v>2.1092945262966096</v>
      </c>
      <c r="BB192" s="33">
        <f t="shared" si="384"/>
        <v>1.432314494331425</v>
      </c>
      <c r="BC192" s="33">
        <f t="shared" si="384"/>
        <v>0.97261183068343071</v>
      </c>
      <c r="BD192" s="33">
        <f t="shared" si="384"/>
        <v>1.4057176512083187</v>
      </c>
      <c r="BE192" s="33">
        <f t="shared" si="384"/>
        <v>0.95455126899621612</v>
      </c>
      <c r="BF192" s="33">
        <f t="shared" si="384"/>
        <v>0.64818715505142144</v>
      </c>
      <c r="BG192" s="33">
        <f t="shared" si="384"/>
        <v>0.93682607634129922</v>
      </c>
      <c r="BH192" s="33">
        <f t="shared" si="384"/>
        <v>0.63615087939719628</v>
      </c>
      <c r="BI192" s="33">
        <f t="shared" si="384"/>
        <v>0.43197766541501831</v>
      </c>
      <c r="BJ192" s="33">
        <f t="shared" si="384"/>
        <v>3.0601530726261874</v>
      </c>
      <c r="BK192" s="33">
        <f t="shared" si="384"/>
        <v>2.0779941094764784</v>
      </c>
      <c r="BL192" s="33">
        <f t="shared" si="384"/>
        <v>1.4110599752819668</v>
      </c>
      <c r="BM192" s="33">
        <f t="shared" si="384"/>
        <v>2.0394075535495397</v>
      </c>
      <c r="BN192" s="33">
        <f t="shared" si="384"/>
        <v>1.3848578102208733</v>
      </c>
      <c r="BO192" s="33">
        <f t="shared" si="384"/>
        <v>0.9403864132952795</v>
      </c>
      <c r="BP192" s="33">
        <f t="shared" si="384"/>
        <v>1.3591421967351311</v>
      </c>
      <c r="BQ192" s="33">
        <f t="shared" si="384"/>
        <v>0.92292424977707133</v>
      </c>
      <c r="BR192" s="33">
        <f t="shared" si="384"/>
        <v>0.62671085694543116</v>
      </c>
      <c r="BS192" s="33">
        <f t="shared" si="384"/>
        <v>0.98719146972343785</v>
      </c>
      <c r="BT192" s="33">
        <f t="shared" si="384"/>
        <v>0.67035145312200428</v>
      </c>
      <c r="BU192" s="33">
        <f t="shared" si="384"/>
        <v>0.45520153332430457</v>
      </c>
      <c r="BV192" s="33">
        <f t="shared" si="384"/>
        <v>0.65790360559508632</v>
      </c>
      <c r="BW192" s="33">
        <f t="shared" si="384"/>
        <v>0.44674883399106552</v>
      </c>
      <c r="BX192" s="33">
        <f t="shared" si="384"/>
        <v>0.30336438191708737</v>
      </c>
      <c r="BY192" s="33">
        <f t="shared" si="384"/>
        <v>0.43845309398416338</v>
      </c>
      <c r="BZ192" s="33">
        <f t="shared" si="384"/>
        <v>0.29773116734939353</v>
      </c>
      <c r="CA192" s="33">
        <f t="shared" si="384"/>
        <v>0.20217407341282057</v>
      </c>
      <c r="CB192" s="33">
        <f t="shared" si="384"/>
        <v>1.3049859562157904</v>
      </c>
      <c r="CC192" s="33">
        <f t="shared" si="384"/>
        <v>0.8861495048150474</v>
      </c>
      <c r="CD192" s="33">
        <f t="shared" si="384"/>
        <v>0.60173900044185946</v>
      </c>
      <c r="CE192" s="33">
        <f t="shared" ref="CE192:CS192" si="385">EXP(CE191)</f>
        <v>0.86969447384492138</v>
      </c>
      <c r="CF192" s="33">
        <f t="shared" si="385"/>
        <v>0.59056522690319435</v>
      </c>
      <c r="CG192" s="33">
        <f t="shared" si="385"/>
        <v>0.40102277031302774</v>
      </c>
      <c r="CH192" s="33">
        <f t="shared" si="385"/>
        <v>0.57959894068877071</v>
      </c>
      <c r="CI192" s="33">
        <f t="shared" si="385"/>
        <v>0.39357612381673041</v>
      </c>
      <c r="CJ192" s="33">
        <f t="shared" si="385"/>
        <v>0.26725750232483719</v>
      </c>
      <c r="CK192" s="33">
        <f t="shared" si="385"/>
        <v>1.893266556121624</v>
      </c>
      <c r="CL192" s="33">
        <f t="shared" si="385"/>
        <v>1.2856209012816706</v>
      </c>
      <c r="CM192" s="33">
        <f t="shared" si="385"/>
        <v>0.87299968219906465</v>
      </c>
      <c r="CN192" s="33">
        <f t="shared" si="385"/>
        <v>1.2617480314877112</v>
      </c>
      <c r="CO192" s="33">
        <f t="shared" si="385"/>
        <v>0.85678883207790579</v>
      </c>
      <c r="CP192" s="33">
        <f t="shared" si="385"/>
        <v>0.58180166281525247</v>
      </c>
      <c r="CQ192" s="33">
        <f t="shared" si="385"/>
        <v>0.8408790034427901</v>
      </c>
      <c r="CR192" s="33">
        <f t="shared" si="385"/>
        <v>0.57099810841717835</v>
      </c>
      <c r="CS192" s="33">
        <f t="shared" si="385"/>
        <v>0.38773573662929267</v>
      </c>
    </row>
    <row r="193" spans="1:111" ht="13.9" thickTop="1" thickBot="1" x14ac:dyDescent="0.4">
      <c r="H193" s="32">
        <f t="shared" ref="H193:H194" si="386">H192</f>
        <v>2.0194053649902344E-4</v>
      </c>
      <c r="I193" s="32">
        <f t="shared" ref="I193:J193" si="387">I188</f>
        <v>-0.4059424775294061</v>
      </c>
      <c r="J193" s="32">
        <f t="shared" si="387"/>
        <v>0.67787198862823206</v>
      </c>
      <c r="K193" s="32">
        <f t="shared" si="382"/>
        <v>-0.40580558769634484</v>
      </c>
      <c r="L193" s="32">
        <f>$CE$5-$CE$7*SUMPRODUCT($B$5:$CD$5,Q193:CS193)</f>
        <v>-0.5735359601115988</v>
      </c>
      <c r="M193" s="32">
        <f>SUMPRODUCT($B$7:$CD$7, LN(Q193:CS193))</f>
        <v>-3263.3868558930562</v>
      </c>
      <c r="O193" s="48">
        <f t="shared" si="383"/>
        <v>0.99999999999999978</v>
      </c>
      <c r="P193" s="39" t="s">
        <v>366</v>
      </c>
      <c r="Q193" s="32">
        <f t="shared" ref="Q193:AV193" si="388">Q192/$O192</f>
        <v>2.6089558568230132E-2</v>
      </c>
      <c r="R193" s="32">
        <f t="shared" si="388"/>
        <v>1.7716090580102265E-2</v>
      </c>
      <c r="S193" s="32">
        <f t="shared" si="388"/>
        <v>1.20300948987532E-2</v>
      </c>
      <c r="T193" s="32">
        <f t="shared" si="388"/>
        <v>1.7387118078756696E-2</v>
      </c>
      <c r="U193" s="32">
        <f t="shared" si="388"/>
        <v>1.1806706426427805E-2</v>
      </c>
      <c r="V193" s="32">
        <f t="shared" si="388"/>
        <v>8.0173330628131104E-3</v>
      </c>
      <c r="W193" s="32">
        <f t="shared" si="388"/>
        <v>1.1587466085101196E-2</v>
      </c>
      <c r="X193" s="32">
        <f t="shared" si="388"/>
        <v>7.8684581121083296E-3</v>
      </c>
      <c r="Y193" s="32">
        <f t="shared" si="388"/>
        <v>5.3430691928072795E-3</v>
      </c>
      <c r="Z193" s="32">
        <f t="shared" si="388"/>
        <v>3.4488251346973059E-2</v>
      </c>
      <c r="AA193" s="32">
        <f t="shared" si="388"/>
        <v>2.3419215132153826E-2</v>
      </c>
      <c r="AB193" s="32">
        <f t="shared" si="388"/>
        <v>1.5902796343260805E-2</v>
      </c>
      <c r="AC193" s="32">
        <f t="shared" si="388"/>
        <v>2.2984340533452708E-2</v>
      </c>
      <c r="AD193" s="32">
        <f t="shared" si="388"/>
        <v>1.5607495149818755E-2</v>
      </c>
      <c r="AE193" s="32">
        <f t="shared" si="388"/>
        <v>1.059825512492193E-2</v>
      </c>
      <c r="AF193" s="32">
        <f t="shared" si="388"/>
        <v>1.5317677444498294E-2</v>
      </c>
      <c r="AG193" s="32">
        <f t="shared" si="388"/>
        <v>1.040145468056995E-2</v>
      </c>
      <c r="AH193" s="32">
        <f t="shared" si="388"/>
        <v>7.0630981664135777E-3</v>
      </c>
      <c r="AI193" s="32">
        <f t="shared" si="388"/>
        <v>5.0035368230080396E-2</v>
      </c>
      <c r="AJ193" s="32">
        <f t="shared" si="388"/>
        <v>3.3976470450991197E-2</v>
      </c>
      <c r="AK193" s="32">
        <f t="shared" si="388"/>
        <v>2.307169078877834E-2</v>
      </c>
      <c r="AL193" s="32">
        <f t="shared" si="388"/>
        <v>3.3345556738927092E-2</v>
      </c>
      <c r="AM193" s="32">
        <f t="shared" si="388"/>
        <v>2.2643269416989884E-2</v>
      </c>
      <c r="AN193" s="32">
        <f t="shared" si="388"/>
        <v>1.5375891124104422E-2</v>
      </c>
      <c r="AO193" s="32">
        <f t="shared" si="388"/>
        <v>2.2222803460063979E-2</v>
      </c>
      <c r="AP193" s="32">
        <f t="shared" si="388"/>
        <v>1.5090374105513714E-2</v>
      </c>
      <c r="AQ193" s="32">
        <f t="shared" si="388"/>
        <v>1.0247104558773939E-2</v>
      </c>
      <c r="AR193" s="32">
        <f t="shared" si="388"/>
        <v>1.614118232942403E-2</v>
      </c>
      <c r="AS193" s="32">
        <f t="shared" si="388"/>
        <v>1.0960654909901035E-2</v>
      </c>
      <c r="AT193" s="32">
        <f t="shared" si="388"/>
        <v>7.4428225641773342E-3</v>
      </c>
      <c r="AU193" s="32">
        <f t="shared" si="388"/>
        <v>1.0757125014533174E-2</v>
      </c>
      <c r="AV193" s="32">
        <f t="shared" si="388"/>
        <v>7.3046157772489228E-3</v>
      </c>
      <c r="AW193" s="32">
        <f t="shared" ref="AW193:CB193" si="389">AW192/$O192</f>
        <v>4.9601925775843011E-3</v>
      </c>
      <c r="AX193" s="32">
        <f t="shared" si="389"/>
        <v>7.1689753709897209E-3</v>
      </c>
      <c r="AY193" s="32">
        <f t="shared" si="389"/>
        <v>4.8680860853519605E-3</v>
      </c>
      <c r="AZ193" s="32">
        <f t="shared" si="389"/>
        <v>3.3056693471560485E-3</v>
      </c>
      <c r="BA193" s="32">
        <f t="shared" si="389"/>
        <v>2.1337315913515668E-2</v>
      </c>
      <c r="BB193" s="32">
        <f t="shared" si="389"/>
        <v>1.4489084607219743E-2</v>
      </c>
      <c r="BC193" s="32">
        <f t="shared" si="389"/>
        <v>9.8387994819064406E-3</v>
      </c>
      <c r="BD193" s="32">
        <f t="shared" si="389"/>
        <v>1.4220034819745856E-2</v>
      </c>
      <c r="BE193" s="32">
        <f t="shared" si="389"/>
        <v>9.6561014729317357E-3</v>
      </c>
      <c r="BF193" s="32">
        <f t="shared" si="389"/>
        <v>6.5569667611559924E-3</v>
      </c>
      <c r="BG193" s="32">
        <f t="shared" si="389"/>
        <v>9.4767960081942309E-3</v>
      </c>
      <c r="BH193" s="32">
        <f t="shared" si="389"/>
        <v>6.4352095514090563E-3</v>
      </c>
      <c r="BI193" s="32">
        <f t="shared" si="389"/>
        <v>4.3698230852219477E-3</v>
      </c>
      <c r="BJ193" s="32">
        <f t="shared" si="389"/>
        <v>3.095606234231452E-2</v>
      </c>
      <c r="BK193" s="32">
        <f t="shared" si="389"/>
        <v>2.1020685460257697E-2</v>
      </c>
      <c r="BL193" s="32">
        <f t="shared" si="389"/>
        <v>1.4274076991216309E-2</v>
      </c>
      <c r="BM193" s="32">
        <f t="shared" si="389"/>
        <v>2.0630349486043038E-2</v>
      </c>
      <c r="BN193" s="32">
        <f t="shared" si="389"/>
        <v>1.4009019709477544E-2</v>
      </c>
      <c r="BO193" s="32">
        <f t="shared" si="389"/>
        <v>9.5128118577584072E-3</v>
      </c>
      <c r="BP193" s="32">
        <f t="shared" si="389"/>
        <v>1.3748884312540574E-2</v>
      </c>
      <c r="BQ193" s="32">
        <f t="shared" si="389"/>
        <v>9.3361671574207737E-3</v>
      </c>
      <c r="BR193" s="32">
        <f t="shared" si="389"/>
        <v>6.3397156605498961E-3</v>
      </c>
      <c r="BS193" s="32">
        <f t="shared" si="389"/>
        <v>9.9862849848664538E-3</v>
      </c>
      <c r="BT193" s="32">
        <f t="shared" si="389"/>
        <v>6.7811775691002446E-3</v>
      </c>
      <c r="BU193" s="32">
        <f t="shared" si="389"/>
        <v>4.6047523471796107E-3</v>
      </c>
      <c r="BV193" s="32">
        <f t="shared" si="389"/>
        <v>6.6552569582922997E-3</v>
      </c>
      <c r="BW193" s="32">
        <f t="shared" si="389"/>
        <v>4.5192460730454102E-3</v>
      </c>
      <c r="BX193" s="32">
        <f t="shared" si="389"/>
        <v>3.0687898599150308E-3</v>
      </c>
      <c r="BY193" s="32">
        <f t="shared" si="389"/>
        <v>4.4353275765733014E-3</v>
      </c>
      <c r="BZ193" s="32">
        <f t="shared" si="389"/>
        <v>3.0118050826157985E-3</v>
      </c>
      <c r="CA193" s="32">
        <f t="shared" si="389"/>
        <v>2.0451634516426209E-3</v>
      </c>
      <c r="CB193" s="32">
        <f t="shared" si="389"/>
        <v>1.320104767889683E-2</v>
      </c>
      <c r="CC193" s="32">
        <f t="shared" ref="CC193:CS193" si="390">CC192/$O192</f>
        <v>8.9641591987828853E-3</v>
      </c>
      <c r="CD193" s="32">
        <f t="shared" si="390"/>
        <v>6.0871040008120738E-3</v>
      </c>
      <c r="CE193" s="32">
        <f t="shared" si="390"/>
        <v>8.7977025044715801E-3</v>
      </c>
      <c r="CF193" s="32">
        <f t="shared" si="390"/>
        <v>5.9740717367217757E-3</v>
      </c>
      <c r="CG193" s="32">
        <f t="shared" si="390"/>
        <v>4.0566878792909992E-3</v>
      </c>
      <c r="CH193" s="32">
        <f t="shared" si="390"/>
        <v>5.8631383841538818E-3</v>
      </c>
      <c r="CI193" s="32">
        <f t="shared" si="390"/>
        <v>3.9813586889826435E-3</v>
      </c>
      <c r="CJ193" s="32">
        <f t="shared" si="390"/>
        <v>2.7035379299895383E-3</v>
      </c>
      <c r="CK193" s="32">
        <f t="shared" si="390"/>
        <v>1.9152008461989563E-2</v>
      </c>
      <c r="CL193" s="32">
        <f t="shared" si="390"/>
        <v>1.3005153606418782E-2</v>
      </c>
      <c r="CM193" s="32">
        <f t="shared" si="390"/>
        <v>8.8311375103150604E-3</v>
      </c>
      <c r="CN193" s="32">
        <f t="shared" si="390"/>
        <v>1.276365913601389E-2</v>
      </c>
      <c r="CO193" s="32">
        <f t="shared" si="390"/>
        <v>8.6671509138727294E-3</v>
      </c>
      <c r="CP193" s="32">
        <f t="shared" si="390"/>
        <v>5.8854208000500407E-3</v>
      </c>
      <c r="CQ193" s="32">
        <f t="shared" si="390"/>
        <v>8.5062094068972232E-3</v>
      </c>
      <c r="CR193" s="32">
        <f t="shared" si="390"/>
        <v>5.7761336188116331E-3</v>
      </c>
      <c r="CS193" s="32">
        <f t="shared" si="390"/>
        <v>3.9222781836658225E-3</v>
      </c>
    </row>
    <row r="194" spans="1:111" ht="13.15" thickTop="1" x14ac:dyDescent="0.35">
      <c r="H194" s="34">
        <f t="shared" si="386"/>
        <v>2.0194053649902344E-4</v>
      </c>
      <c r="I194" s="34">
        <f t="shared" ref="I194:J194" si="391">I189</f>
        <v>-0.38723606642458147</v>
      </c>
      <c r="J194" s="34">
        <f t="shared" si="391"/>
        <v>0.86256056007166582</v>
      </c>
      <c r="K194" s="34">
        <f t="shared" si="382"/>
        <v>-0.38706188048231771</v>
      </c>
      <c r="L194" s="34">
        <f>$CE$6-$CE$7*SUMPRODUCT($B$6:$CD$6,Q193:CS193)</f>
        <v>-0.59567425224628323</v>
      </c>
    </row>
    <row r="195" spans="1:111" ht="13.5" thickBot="1" x14ac:dyDescent="0.4">
      <c r="B195" s="39" t="s">
        <v>367</v>
      </c>
      <c r="D195" s="39" t="s">
        <v>368</v>
      </c>
      <c r="E195" s="39" t="s">
        <v>369</v>
      </c>
      <c r="F195" s="39" t="s">
        <v>370</v>
      </c>
      <c r="H195" s="39" t="s">
        <v>347</v>
      </c>
      <c r="I195" s="39" t="s">
        <v>371</v>
      </c>
      <c r="J195" s="39" t="s">
        <v>372</v>
      </c>
      <c r="K195" s="39" t="s">
        <v>349</v>
      </c>
      <c r="L195" s="39" t="s">
        <v>373</v>
      </c>
      <c r="M195" s="39" t="s">
        <v>374</v>
      </c>
      <c r="O195" s="45" t="s">
        <v>336</v>
      </c>
    </row>
    <row r="196" spans="1:111" ht="13.9" thickTop="1" thickBot="1" x14ac:dyDescent="0.4">
      <c r="B196" s="32">
        <f>1+B191</f>
        <v>9</v>
      </c>
      <c r="D196" s="32">
        <f>IF(F191,IF(M196&lt;0,D191,H196),E191)</f>
        <v>2.0194053649902344E-4</v>
      </c>
      <c r="E196" s="32">
        <f>IF(F191,IF(M196&lt;0,H196,E191),H196)</f>
        <v>3.0291080474853516E-4</v>
      </c>
      <c r="F196" s="32" t="b">
        <f>OR(F191,M196*M191&lt;=0)</f>
        <v>1</v>
      </c>
      <c r="H196" s="32">
        <f>IF(F191,(D191+E191)/2,2*H191)</f>
        <v>3.0291080474853516E-4</v>
      </c>
      <c r="I196" s="32">
        <f>I191</f>
        <v>-0.47995932412180381</v>
      </c>
      <c r="J196" s="32">
        <f>J191</f>
        <v>-1</v>
      </c>
      <c r="K196" s="32">
        <f>I196+J196*H196</f>
        <v>-0.48026223492655234</v>
      </c>
      <c r="L196" s="32">
        <f>$CE$3-$CE$7*SUMPRODUCT($B$3:$CD$3,Q198:CS198)</f>
        <v>-0.40790901710460048</v>
      </c>
      <c r="M196" s="32">
        <f>SUMPRODUCT(L196:L199,J196:J199)</f>
        <v>-0.1067428049391575</v>
      </c>
      <c r="O196" s="46">
        <f>SUM(Q196:CS196)</f>
        <v>-1.2560100515535348</v>
      </c>
      <c r="P196" s="39" t="s">
        <v>363</v>
      </c>
      <c r="Q196" s="32">
        <f t="shared" ref="Q196:AV196" si="392">SUMPRODUCT(B$3:B$6,$K196:$K199)</f>
        <v>0.94734192962959862</v>
      </c>
      <c r="R196" s="32">
        <f t="shared" si="392"/>
        <v>0.56036714211841288</v>
      </c>
      <c r="S196" s="32">
        <f t="shared" si="392"/>
        <v>0.17339235460722707</v>
      </c>
      <c r="T196" s="32">
        <f t="shared" si="392"/>
        <v>0.54160478684978441</v>
      </c>
      <c r="U196" s="32">
        <f t="shared" si="392"/>
        <v>0.15462999933859861</v>
      </c>
      <c r="V196" s="32">
        <f t="shared" si="392"/>
        <v>-0.23234478817258719</v>
      </c>
      <c r="W196" s="32">
        <f t="shared" si="392"/>
        <v>0.13586764406997021</v>
      </c>
      <c r="X196" s="32">
        <f t="shared" si="392"/>
        <v>-0.2511071434412156</v>
      </c>
      <c r="Y196" s="32">
        <f t="shared" si="392"/>
        <v>-0.6380819309524014</v>
      </c>
      <c r="Z196" s="32">
        <f t="shared" si="392"/>
        <v>1.2264552744192732</v>
      </c>
      <c r="AA196" s="32">
        <f t="shared" si="392"/>
        <v>0.83948048690808741</v>
      </c>
      <c r="AB196" s="32">
        <f t="shared" si="392"/>
        <v>0.45250569939690161</v>
      </c>
      <c r="AC196" s="32">
        <f t="shared" si="392"/>
        <v>0.82071813163945906</v>
      </c>
      <c r="AD196" s="32">
        <f t="shared" si="392"/>
        <v>0.43374334412827326</v>
      </c>
      <c r="AE196" s="32">
        <f t="shared" si="392"/>
        <v>4.6768556617087453E-2</v>
      </c>
      <c r="AF196" s="32">
        <f t="shared" si="392"/>
        <v>0.41498098885964485</v>
      </c>
      <c r="AG196" s="32">
        <f t="shared" si="392"/>
        <v>2.8006201348459048E-2</v>
      </c>
      <c r="AH196" s="32">
        <f t="shared" si="392"/>
        <v>-0.35896858616272675</v>
      </c>
      <c r="AI196" s="32">
        <f t="shared" si="392"/>
        <v>1.5986064008055061</v>
      </c>
      <c r="AJ196" s="32">
        <f t="shared" si="392"/>
        <v>1.2116316132943203</v>
      </c>
      <c r="AK196" s="32">
        <f t="shared" si="392"/>
        <v>0.82465682578313459</v>
      </c>
      <c r="AL196" s="32">
        <f t="shared" si="392"/>
        <v>1.1928692580256919</v>
      </c>
      <c r="AM196" s="32">
        <f t="shared" si="392"/>
        <v>0.80589447051450613</v>
      </c>
      <c r="AN196" s="32">
        <f t="shared" si="392"/>
        <v>0.41891968300332033</v>
      </c>
      <c r="AO196" s="32">
        <f t="shared" si="392"/>
        <v>0.78713211524587767</v>
      </c>
      <c r="AP196" s="32">
        <f t="shared" si="392"/>
        <v>0.40015732773469193</v>
      </c>
      <c r="AQ196" s="32">
        <f t="shared" si="392"/>
        <v>1.3182540223506123E-2</v>
      </c>
      <c r="AR196" s="32">
        <f t="shared" si="392"/>
        <v>0.46707969470304628</v>
      </c>
      <c r="AS196" s="32">
        <f t="shared" si="392"/>
        <v>8.0104907191860475E-2</v>
      </c>
      <c r="AT196" s="32">
        <f t="shared" si="392"/>
        <v>-0.30686988031932533</v>
      </c>
      <c r="AU196" s="32">
        <f t="shared" si="392"/>
        <v>6.1342551923232069E-2</v>
      </c>
      <c r="AV196" s="32">
        <f t="shared" si="392"/>
        <v>-0.32563223558795373</v>
      </c>
      <c r="AW196" s="32">
        <f t="shared" ref="AW196:CB196" si="393">SUMPRODUCT(AH$3:AH$6,$K196:$K199)</f>
        <v>-0.71260702309913948</v>
      </c>
      <c r="AX196" s="32">
        <f t="shared" si="393"/>
        <v>-0.34439459085658214</v>
      </c>
      <c r="AY196" s="32">
        <f t="shared" si="393"/>
        <v>-0.73136937836776794</v>
      </c>
      <c r="AZ196" s="32">
        <f t="shared" si="393"/>
        <v>-1.1183441658789537</v>
      </c>
      <c r="BA196" s="32">
        <f t="shared" si="393"/>
        <v>0.74619303949272098</v>
      </c>
      <c r="BB196" s="32">
        <f t="shared" si="393"/>
        <v>0.35921825198153512</v>
      </c>
      <c r="BC196" s="32">
        <f t="shared" si="393"/>
        <v>-2.7756535529650683E-2</v>
      </c>
      <c r="BD196" s="32">
        <f t="shared" si="393"/>
        <v>0.34045589671290671</v>
      </c>
      <c r="BE196" s="32">
        <f t="shared" si="393"/>
        <v>-4.6518890798279103E-2</v>
      </c>
      <c r="BF196" s="32">
        <f t="shared" si="393"/>
        <v>-0.43349367830946489</v>
      </c>
      <c r="BG196" s="32">
        <f t="shared" si="393"/>
        <v>-6.5281246066907495E-2</v>
      </c>
      <c r="BH196" s="32">
        <f t="shared" si="393"/>
        <v>-0.4522560335780933</v>
      </c>
      <c r="BI196" s="32">
        <f t="shared" si="393"/>
        <v>-0.83923082108927916</v>
      </c>
      <c r="BJ196" s="32">
        <f t="shared" si="393"/>
        <v>1.1183441658789537</v>
      </c>
      <c r="BK196" s="32">
        <f t="shared" si="393"/>
        <v>0.73136937836776794</v>
      </c>
      <c r="BL196" s="32">
        <f t="shared" si="393"/>
        <v>0.34439459085658214</v>
      </c>
      <c r="BM196" s="32">
        <f t="shared" si="393"/>
        <v>0.71260702309913948</v>
      </c>
      <c r="BN196" s="32">
        <f t="shared" si="393"/>
        <v>0.32563223558795373</v>
      </c>
      <c r="BO196" s="32">
        <f t="shared" si="393"/>
        <v>-6.1342551923232069E-2</v>
      </c>
      <c r="BP196" s="32">
        <f t="shared" si="393"/>
        <v>0.30686988031932533</v>
      </c>
      <c r="BQ196" s="32">
        <f t="shared" si="393"/>
        <v>-8.0104907191860475E-2</v>
      </c>
      <c r="BR196" s="32">
        <f t="shared" si="393"/>
        <v>-0.46707969470304628</v>
      </c>
      <c r="BS196" s="32">
        <f t="shared" si="393"/>
        <v>-1.3182540223506123E-2</v>
      </c>
      <c r="BT196" s="32">
        <f t="shared" si="393"/>
        <v>-0.40015732773469193</v>
      </c>
      <c r="BU196" s="32">
        <f t="shared" si="393"/>
        <v>-0.78713211524587767</v>
      </c>
      <c r="BV196" s="32">
        <f t="shared" si="393"/>
        <v>-0.41891968300332033</v>
      </c>
      <c r="BW196" s="32">
        <f t="shared" si="393"/>
        <v>-0.80589447051450613</v>
      </c>
      <c r="BX196" s="32">
        <f t="shared" si="393"/>
        <v>-1.1928692580256919</v>
      </c>
      <c r="BY196" s="32">
        <f t="shared" si="393"/>
        <v>-0.82465682578313459</v>
      </c>
      <c r="BZ196" s="32">
        <f t="shared" si="393"/>
        <v>-1.2116316132943203</v>
      </c>
      <c r="CA196" s="32">
        <f t="shared" si="393"/>
        <v>-1.5986064008055061</v>
      </c>
      <c r="CB196" s="32">
        <f t="shared" si="393"/>
        <v>0.26593080456616852</v>
      </c>
      <c r="CC196" s="32">
        <f t="shared" ref="CC196:CS196" si="394">SUMPRODUCT(BN$3:BN$6,$K196:$K199)</f>
        <v>-0.12104398294501728</v>
      </c>
      <c r="CD196" s="32">
        <f t="shared" si="394"/>
        <v>-0.50801877045620314</v>
      </c>
      <c r="CE196" s="32">
        <f t="shared" si="394"/>
        <v>-0.13980633821364569</v>
      </c>
      <c r="CF196" s="32">
        <f t="shared" si="394"/>
        <v>-0.52678112572483149</v>
      </c>
      <c r="CG196" s="32">
        <f t="shared" si="394"/>
        <v>-0.91375591323601735</v>
      </c>
      <c r="CH196" s="32">
        <f t="shared" si="394"/>
        <v>-0.54554348099345984</v>
      </c>
      <c r="CI196" s="32">
        <f t="shared" si="394"/>
        <v>-0.9325182685046457</v>
      </c>
      <c r="CJ196" s="32">
        <f t="shared" si="394"/>
        <v>-1.3194930560158316</v>
      </c>
      <c r="CK196" s="32">
        <f t="shared" si="394"/>
        <v>0.6380819309524014</v>
      </c>
      <c r="CL196" s="32">
        <f t="shared" si="394"/>
        <v>0.2511071434412156</v>
      </c>
      <c r="CM196" s="32">
        <f t="shared" si="394"/>
        <v>-0.13586764406997021</v>
      </c>
      <c r="CN196" s="32">
        <f t="shared" si="394"/>
        <v>0.23234478817258719</v>
      </c>
      <c r="CO196" s="32">
        <f t="shared" si="394"/>
        <v>-0.15462999933859861</v>
      </c>
      <c r="CP196" s="32">
        <f t="shared" si="394"/>
        <v>-0.54160478684978441</v>
      </c>
      <c r="CQ196" s="32">
        <f t="shared" si="394"/>
        <v>-0.17339235460722707</v>
      </c>
      <c r="CR196" s="32">
        <f t="shared" si="394"/>
        <v>-0.56036714211841288</v>
      </c>
      <c r="CS196" s="32">
        <f t="shared" si="394"/>
        <v>-0.94734192962959862</v>
      </c>
    </row>
    <row r="197" spans="1:111" ht="13.9" thickTop="1" thickBot="1" x14ac:dyDescent="0.4">
      <c r="H197" s="33">
        <f>H196</f>
        <v>3.0291080474853516E-4</v>
      </c>
      <c r="I197" s="33">
        <f t="shared" ref="I197:J197" si="395">I192</f>
        <v>0.32552793962968196</v>
      </c>
      <c r="J197" s="33">
        <f t="shared" si="395"/>
        <v>0.34431243995525018</v>
      </c>
      <c r="K197" s="33">
        <f t="shared" ref="K197:K199" si="396">I197+J197*H197</f>
        <v>0.32563223558795373</v>
      </c>
      <c r="L197" s="33">
        <f>$CE$4-$CE$7*SUMPRODUCT($B$4:$CD$4,Q198:CS198)</f>
        <v>1.2967266937945112</v>
      </c>
      <c r="M197" s="39" t="s">
        <v>375</v>
      </c>
      <c r="O197" s="47">
        <f t="shared" ref="O197:O198" si="397">SUM(Q197:CS197)</f>
        <v>98.854446319593151</v>
      </c>
      <c r="P197" s="39" t="s">
        <v>365</v>
      </c>
      <c r="Q197" s="33">
        <f>EXP(Q196)</f>
        <v>2.5788457874524688</v>
      </c>
      <c r="R197" s="33">
        <f>EXP(R196)</f>
        <v>1.7513153639104404</v>
      </c>
      <c r="S197" s="33">
        <f t="shared" ref="S197:CD197" si="398">EXP(S196)</f>
        <v>1.189332653698002</v>
      </c>
      <c r="T197" s="33">
        <f t="shared" si="398"/>
        <v>1.7187628982651846</v>
      </c>
      <c r="U197" s="33">
        <f t="shared" si="398"/>
        <v>1.167226006803842</v>
      </c>
      <c r="V197" s="33">
        <f t="shared" si="398"/>
        <v>0.79267277198872732</v>
      </c>
      <c r="W197" s="33">
        <f t="shared" si="398"/>
        <v>1.1455302658369546</v>
      </c>
      <c r="X197" s="33">
        <f t="shared" si="398"/>
        <v>0.77793901603030458</v>
      </c>
      <c r="Y197" s="33">
        <f t="shared" si="398"/>
        <v>0.52830477789256092</v>
      </c>
      <c r="Z197" s="33">
        <f t="shared" si="398"/>
        <v>3.4091236850710076</v>
      </c>
      <c r="AA197" s="33">
        <f t="shared" si="398"/>
        <v>2.3151639063434599</v>
      </c>
      <c r="AB197" s="33">
        <f t="shared" si="398"/>
        <v>1.5722468318493603</v>
      </c>
      <c r="AC197" s="33">
        <f t="shared" si="398"/>
        <v>2.272130940906496</v>
      </c>
      <c r="AD197" s="33">
        <f t="shared" si="398"/>
        <v>1.5430227914313288</v>
      </c>
      <c r="AE197" s="33">
        <f t="shared" si="398"/>
        <v>1.047879456245876</v>
      </c>
      <c r="AF197" s="33">
        <f t="shared" si="398"/>
        <v>1.5143419510510101</v>
      </c>
      <c r="AG197" s="33">
        <f t="shared" si="398"/>
        <v>1.0284020618811924</v>
      </c>
      <c r="AH197" s="33">
        <f t="shared" si="398"/>
        <v>0.69839629031439443</v>
      </c>
      <c r="AI197" s="33">
        <f t="shared" si="398"/>
        <v>4.9461346898531779</v>
      </c>
      <c r="AJ197" s="33">
        <f t="shared" si="398"/>
        <v>3.3589607088787301</v>
      </c>
      <c r="AK197" s="33">
        <f t="shared" si="398"/>
        <v>2.2810978170361991</v>
      </c>
      <c r="AL197" s="33">
        <f t="shared" si="398"/>
        <v>3.296526235149571</v>
      </c>
      <c r="AM197" s="33">
        <f t="shared" si="398"/>
        <v>2.2386980529201934</v>
      </c>
      <c r="AN197" s="33">
        <f t="shared" si="398"/>
        <v>1.520318242491181</v>
      </c>
      <c r="AO197" s="33">
        <f t="shared" si="398"/>
        <v>2.1970863917884906</v>
      </c>
      <c r="AP197" s="33">
        <f t="shared" si="398"/>
        <v>1.4920594215053105</v>
      </c>
      <c r="AQ197" s="33">
        <f t="shared" si="398"/>
        <v>1.0132698129774214</v>
      </c>
      <c r="AR197" s="33">
        <f t="shared" si="398"/>
        <v>1.5953285375850375</v>
      </c>
      <c r="AS197" s="33">
        <f t="shared" si="398"/>
        <v>1.0834007182404837</v>
      </c>
      <c r="AT197" s="33">
        <f t="shared" si="398"/>
        <v>0.73574632975650012</v>
      </c>
      <c r="AU197" s="33">
        <f t="shared" si="398"/>
        <v>1.0632630746228193</v>
      </c>
      <c r="AV197" s="33">
        <f t="shared" si="398"/>
        <v>0.72207069051038297</v>
      </c>
      <c r="AW197" s="33">
        <f t="shared" si="398"/>
        <v>0.49036413897764408</v>
      </c>
      <c r="AX197" s="33">
        <f t="shared" si="398"/>
        <v>0.70864924636008342</v>
      </c>
      <c r="AY197" s="33">
        <f t="shared" si="398"/>
        <v>0.48124952597493897</v>
      </c>
      <c r="AZ197" s="33">
        <f t="shared" si="398"/>
        <v>0.32682050738175883</v>
      </c>
      <c r="BA197" s="33">
        <f t="shared" si="398"/>
        <v>2.1089560024926794</v>
      </c>
      <c r="BB197" s="33">
        <f t="shared" si="398"/>
        <v>1.4322093499918709</v>
      </c>
      <c r="BC197" s="33">
        <f t="shared" si="398"/>
        <v>0.972625137641418</v>
      </c>
      <c r="BD197" s="33">
        <f t="shared" si="398"/>
        <v>1.405588247577555</v>
      </c>
      <c r="BE197" s="33">
        <f t="shared" si="398"/>
        <v>0.9545465282537352</v>
      </c>
      <c r="BF197" s="33">
        <f t="shared" si="398"/>
        <v>0.64824039057781357</v>
      </c>
      <c r="BG197" s="33">
        <f t="shared" si="398"/>
        <v>0.93680395389614113</v>
      </c>
      <c r="BH197" s="33">
        <f t="shared" si="398"/>
        <v>0.6361912625458217</v>
      </c>
      <c r="BI197" s="33">
        <f t="shared" si="398"/>
        <v>0.43204271379977333</v>
      </c>
      <c r="BJ197" s="33">
        <f t="shared" si="398"/>
        <v>3.059783512397221</v>
      </c>
      <c r="BK197" s="33">
        <f t="shared" si="398"/>
        <v>2.0779241246506182</v>
      </c>
      <c r="BL197" s="33">
        <f t="shared" si="398"/>
        <v>1.4111353467691032</v>
      </c>
      <c r="BM197" s="33">
        <f t="shared" si="398"/>
        <v>2.0393008389334737</v>
      </c>
      <c r="BN197" s="33">
        <f t="shared" si="398"/>
        <v>1.3849059560819006</v>
      </c>
      <c r="BO197" s="33">
        <f t="shared" si="398"/>
        <v>0.94050101415845644</v>
      </c>
      <c r="BP197" s="33">
        <f t="shared" si="398"/>
        <v>1.3591641025663783</v>
      </c>
      <c r="BQ197" s="33">
        <f t="shared" si="398"/>
        <v>0.92301950992248538</v>
      </c>
      <c r="BR197" s="33">
        <f t="shared" si="398"/>
        <v>0.62683013338040783</v>
      </c>
      <c r="BS197" s="33">
        <f t="shared" si="398"/>
        <v>0.98690396890594334</v>
      </c>
      <c r="BT197" s="33">
        <f t="shared" si="398"/>
        <v>0.67021459439672915</v>
      </c>
      <c r="BU197" s="33">
        <f t="shared" si="398"/>
        <v>0.45514823801988574</v>
      </c>
      <c r="BV197" s="33">
        <f t="shared" si="398"/>
        <v>0.65775702221490695</v>
      </c>
      <c r="BW197" s="33">
        <f t="shared" si="398"/>
        <v>0.44668819839083884</v>
      </c>
      <c r="BX197" s="33">
        <f t="shared" si="398"/>
        <v>0.30334962583867553</v>
      </c>
      <c r="BY197" s="33">
        <f t="shared" si="398"/>
        <v>0.43838540922339186</v>
      </c>
      <c r="BZ197" s="33">
        <f t="shared" si="398"/>
        <v>0.29771113349337586</v>
      </c>
      <c r="CA197" s="33">
        <f t="shared" si="398"/>
        <v>0.202178076964112</v>
      </c>
      <c r="CB197" s="33">
        <f t="shared" si="398"/>
        <v>1.3046447801019758</v>
      </c>
      <c r="CC197" s="33">
        <f t="shared" si="398"/>
        <v>0.88599499006695093</v>
      </c>
      <c r="CD197" s="33">
        <f t="shared" si="398"/>
        <v>0.60168647772643435</v>
      </c>
      <c r="CE197" s="33">
        <f t="shared" ref="CE197:CS197" si="399">EXP(CE196)</f>
        <v>0.86952661317129887</v>
      </c>
      <c r="CF197" s="33">
        <f t="shared" si="399"/>
        <v>0.59050266766056991</v>
      </c>
      <c r="CG197" s="33">
        <f t="shared" si="399"/>
        <v>0.40101521360284809</v>
      </c>
      <c r="CH197" s="33">
        <f t="shared" si="399"/>
        <v>0.57952673597027071</v>
      </c>
      <c r="CI197" s="33">
        <f t="shared" si="399"/>
        <v>0.39356136820581822</v>
      </c>
      <c r="CJ197" s="33">
        <f t="shared" si="399"/>
        <v>0.26727075893178703</v>
      </c>
      <c r="CK197" s="33">
        <f t="shared" si="399"/>
        <v>1.8928467843676511</v>
      </c>
      <c r="CL197" s="33">
        <f t="shared" si="399"/>
        <v>1.2854478042544211</v>
      </c>
      <c r="CM197" s="33">
        <f t="shared" si="399"/>
        <v>0.87295816603271814</v>
      </c>
      <c r="CN197" s="33">
        <f t="shared" si="399"/>
        <v>1.2615546229639145</v>
      </c>
      <c r="CO197" s="33">
        <f t="shared" si="399"/>
        <v>0.85673211029477581</v>
      </c>
      <c r="CP197" s="33">
        <f t="shared" si="399"/>
        <v>0.58181381562828682</v>
      </c>
      <c r="CQ197" s="33">
        <f t="shared" si="399"/>
        <v>0.84080765536092161</v>
      </c>
      <c r="CR197" s="33">
        <f t="shared" si="399"/>
        <v>0.57099938743593326</v>
      </c>
      <c r="CS197" s="33">
        <f t="shared" si="399"/>
        <v>0.38777037574932199</v>
      </c>
    </row>
    <row r="198" spans="1:111" ht="13.9" thickTop="1" thickBot="1" x14ac:dyDescent="0.4">
      <c r="H198" s="32">
        <f t="shared" ref="H198:H199" si="400">H197</f>
        <v>3.0291080474853516E-4</v>
      </c>
      <c r="I198" s="32">
        <f t="shared" ref="I198:J198" si="401">I193</f>
        <v>-0.4059424775294061</v>
      </c>
      <c r="J198" s="32">
        <f t="shared" si="401"/>
        <v>0.67787198862823206</v>
      </c>
      <c r="K198" s="32">
        <f t="shared" si="396"/>
        <v>-0.40573714277981421</v>
      </c>
      <c r="L198" s="32">
        <f>$CE$5-$CE$7*SUMPRODUCT($B$5:$CD$5,Q198:CS198)</f>
        <v>-0.60636283393159829</v>
      </c>
      <c r="M198" s="32">
        <f>SUMPRODUCT($B$7:$CD$7, LN(Q198:CS198))</f>
        <v>-3263.3868610331679</v>
      </c>
      <c r="O198" s="48">
        <f t="shared" si="397"/>
        <v>0.99999999999999944</v>
      </c>
      <c r="P198" s="39" t="s">
        <v>366</v>
      </c>
      <c r="Q198" s="32">
        <f t="shared" ref="Q198:AV198" si="402">Q197/$O197</f>
        <v>2.6087301921808817E-2</v>
      </c>
      <c r="R198" s="32">
        <f t="shared" si="402"/>
        <v>1.771610108713265E-2</v>
      </c>
      <c r="S198" s="32">
        <f t="shared" si="402"/>
        <v>1.2031149816498176E-2</v>
      </c>
      <c r="T198" s="32">
        <f t="shared" si="402"/>
        <v>1.7386804157584184E-2</v>
      </c>
      <c r="U198" s="32">
        <f t="shared" si="402"/>
        <v>1.1807521565901436E-2</v>
      </c>
      <c r="V198" s="32">
        <f t="shared" si="402"/>
        <v>8.0185849144917814E-3</v>
      </c>
      <c r="W198" s="32">
        <f t="shared" si="402"/>
        <v>1.158804999153496E-2</v>
      </c>
      <c r="X198" s="32">
        <f t="shared" si="402"/>
        <v>7.8695399650032284E-3</v>
      </c>
      <c r="Y198" s="32">
        <f t="shared" si="402"/>
        <v>5.3442692520331266E-3</v>
      </c>
      <c r="Z198" s="32">
        <f t="shared" si="402"/>
        <v>3.4486295882427215E-2</v>
      </c>
      <c r="AA198" s="32">
        <f t="shared" si="402"/>
        <v>2.3419926897962805E-2</v>
      </c>
      <c r="AB198" s="32">
        <f t="shared" si="402"/>
        <v>1.5904664791367484E-2</v>
      </c>
      <c r="AC198" s="32">
        <f t="shared" si="402"/>
        <v>2.2984610460118019E-2</v>
      </c>
      <c r="AD198" s="32">
        <f t="shared" si="402"/>
        <v>1.5609037821554199E-2</v>
      </c>
      <c r="AE198" s="32">
        <f t="shared" si="402"/>
        <v>1.0600225839696845E-2</v>
      </c>
      <c r="AF198" s="32">
        <f t="shared" si="402"/>
        <v>1.5318905799696584E-2</v>
      </c>
      <c r="AG198" s="32">
        <f t="shared" si="402"/>
        <v>1.040319479972001E-2</v>
      </c>
      <c r="AH198" s="32">
        <f t="shared" si="402"/>
        <v>7.0648950686193956E-3</v>
      </c>
      <c r="AI198" s="32">
        <f t="shared" si="402"/>
        <v>5.0034519174408085E-2</v>
      </c>
      <c r="AJ198" s="32">
        <f t="shared" si="402"/>
        <v>3.3978853090930489E-2</v>
      </c>
      <c r="AK198" s="32">
        <f t="shared" si="402"/>
        <v>2.3075318328742496E-2</v>
      </c>
      <c r="AL198" s="32">
        <f t="shared" si="402"/>
        <v>3.3347273267729516E-2</v>
      </c>
      <c r="AM198" s="32">
        <f t="shared" si="402"/>
        <v>2.2646407281292708E-2</v>
      </c>
      <c r="AN198" s="32">
        <f t="shared" si="402"/>
        <v>1.5379361263893407E-2</v>
      </c>
      <c r="AO198" s="32">
        <f t="shared" si="402"/>
        <v>2.2225468591320446E-2</v>
      </c>
      <c r="AP198" s="32">
        <f t="shared" si="402"/>
        <v>1.5093498340798265E-2</v>
      </c>
      <c r="AQ198" s="32">
        <f t="shared" si="402"/>
        <v>1.0250118742272387E-2</v>
      </c>
      <c r="AR198" s="32">
        <f t="shared" si="402"/>
        <v>1.6138156622994913E-2</v>
      </c>
      <c r="AS198" s="32">
        <f t="shared" si="402"/>
        <v>1.0959554765375804E-2</v>
      </c>
      <c r="AT198" s="32">
        <f t="shared" si="402"/>
        <v>7.442723692749809E-3</v>
      </c>
      <c r="AU198" s="32">
        <f t="shared" si="402"/>
        <v>1.0755844721291798E-2</v>
      </c>
      <c r="AV198" s="32">
        <f t="shared" si="402"/>
        <v>7.3043825279841467E-3</v>
      </c>
      <c r="AW198" s="32">
        <f t="shared" ref="AW198:CB198" si="403">AW197/$O197</f>
        <v>4.9604661928135544E-3</v>
      </c>
      <c r="AX198" s="32">
        <f t="shared" si="403"/>
        <v>7.1686127710335239E-3</v>
      </c>
      <c r="AY198" s="32">
        <f t="shared" si="403"/>
        <v>4.8682638352864288E-3</v>
      </c>
      <c r="AZ198" s="32">
        <f t="shared" si="403"/>
        <v>3.3060779716995122E-3</v>
      </c>
      <c r="BA198" s="32">
        <f t="shared" si="403"/>
        <v>2.1333951896048201E-2</v>
      </c>
      <c r="BB198" s="32">
        <f t="shared" si="403"/>
        <v>1.4488062027696615E-2</v>
      </c>
      <c r="BC198" s="32">
        <f t="shared" si="403"/>
        <v>9.8389619673449301E-3</v>
      </c>
      <c r="BD198" s="32">
        <f t="shared" si="403"/>
        <v>1.4218766073842898E-2</v>
      </c>
      <c r="BE198" s="32">
        <f t="shared" si="403"/>
        <v>9.6560808723536607E-3</v>
      </c>
      <c r="BF198" s="32">
        <f t="shared" si="403"/>
        <v>6.5575238617196219E-3</v>
      </c>
      <c r="BG198" s="32">
        <f t="shared" si="403"/>
        <v>9.4765990683664848E-3</v>
      </c>
      <c r="BH198" s="32">
        <f t="shared" si="403"/>
        <v>6.4356362938803625E-3</v>
      </c>
      <c r="BI198" s="32">
        <f t="shared" si="403"/>
        <v>4.3704934869898873E-3</v>
      </c>
      <c r="BJ198" s="32">
        <f t="shared" si="403"/>
        <v>3.0952411614395596E-2</v>
      </c>
      <c r="BK198" s="32">
        <f t="shared" si="403"/>
        <v>2.1020037054608129E-2</v>
      </c>
      <c r="BL198" s="32">
        <f t="shared" si="403"/>
        <v>1.4274879879524582E-2</v>
      </c>
      <c r="BM198" s="32">
        <f t="shared" si="403"/>
        <v>2.0629328420296661E-2</v>
      </c>
      <c r="BN198" s="32">
        <f t="shared" si="403"/>
        <v>1.4009546435620563E-2</v>
      </c>
      <c r="BO198" s="32">
        <f t="shared" si="403"/>
        <v>9.5139980969378736E-3</v>
      </c>
      <c r="BP198" s="32">
        <f t="shared" si="403"/>
        <v>1.3749144860639306E-2</v>
      </c>
      <c r="BQ198" s="32">
        <f t="shared" si="403"/>
        <v>9.3371572477215017E-3</v>
      </c>
      <c r="BR198" s="32">
        <f t="shared" si="403"/>
        <v>6.3409402077260818E-3</v>
      </c>
      <c r="BS198" s="32">
        <f t="shared" si="403"/>
        <v>9.9834049519160264E-3</v>
      </c>
      <c r="BT198" s="32">
        <f t="shared" si="403"/>
        <v>6.7798123336804449E-3</v>
      </c>
      <c r="BU198" s="32">
        <f t="shared" si="403"/>
        <v>4.6042262636159688E-3</v>
      </c>
      <c r="BV198" s="32">
        <f t="shared" si="403"/>
        <v>6.6537929926631751E-3</v>
      </c>
      <c r="BW198" s="32">
        <f t="shared" si="403"/>
        <v>4.5186454936656127E-3</v>
      </c>
      <c r="BX198" s="32">
        <f t="shared" si="403"/>
        <v>3.0686492831891064E-3</v>
      </c>
      <c r="BY198" s="32">
        <f t="shared" si="403"/>
        <v>4.4346554509658203E-3</v>
      </c>
      <c r="BZ198" s="32">
        <f t="shared" si="403"/>
        <v>3.0116109550690886E-3</v>
      </c>
      <c r="CA198" s="32">
        <f t="shared" si="403"/>
        <v>2.0452097451487106E-3</v>
      </c>
      <c r="CB198" s="32">
        <f t="shared" si="403"/>
        <v>1.3197633780519113E-2</v>
      </c>
      <c r="CC198" s="32">
        <f t="shared" ref="CC198:CS198" si="404">CC197/$O197</f>
        <v>8.9626215416002478E-3</v>
      </c>
      <c r="CD198" s="32">
        <f t="shared" si="404"/>
        <v>6.0865899322444421E-3</v>
      </c>
      <c r="CE198" s="32">
        <f t="shared" si="404"/>
        <v>8.796029369889425E-3</v>
      </c>
      <c r="CF198" s="32">
        <f t="shared" si="404"/>
        <v>5.9734558195945415E-3</v>
      </c>
      <c r="CG198" s="32">
        <f t="shared" si="404"/>
        <v>4.0566229292952503E-3</v>
      </c>
      <c r="CH198" s="32">
        <f t="shared" si="404"/>
        <v>5.8624245802427538E-3</v>
      </c>
      <c r="CI198" s="32">
        <f t="shared" si="404"/>
        <v>3.9812207023389454E-3</v>
      </c>
      <c r="CJ198" s="32">
        <f t="shared" si="404"/>
        <v>2.7036796915306119E-3</v>
      </c>
      <c r="CK198" s="32">
        <f t="shared" si="404"/>
        <v>1.914781635869104E-2</v>
      </c>
      <c r="CL198" s="32">
        <f t="shared" si="404"/>
        <v>1.3003439421415713E-2</v>
      </c>
      <c r="CM198" s="32">
        <f t="shared" si="404"/>
        <v>8.8307425566926268E-3</v>
      </c>
      <c r="CN198" s="32">
        <f t="shared" si="404"/>
        <v>1.2761738798124974E-2</v>
      </c>
      <c r="CO198" s="32">
        <f t="shared" si="404"/>
        <v>8.6666016774297559E-3</v>
      </c>
      <c r="CP198" s="32">
        <f t="shared" si="404"/>
        <v>5.8855604101741869E-3</v>
      </c>
      <c r="CQ198" s="32">
        <f t="shared" si="404"/>
        <v>8.5055117565740884E-3</v>
      </c>
      <c r="CR198" s="32">
        <f t="shared" si="404"/>
        <v>5.7761629212904715E-3</v>
      </c>
      <c r="CS198" s="32">
        <f t="shared" si="404"/>
        <v>3.922639700956629E-3</v>
      </c>
    </row>
    <row r="199" spans="1:111" ht="13.15" thickTop="1" x14ac:dyDescent="0.35">
      <c r="H199" s="34">
        <f t="shared" si="400"/>
        <v>3.0291080474853516E-4</v>
      </c>
      <c r="I199" s="34">
        <f t="shared" ref="I199:J199" si="405">I194</f>
        <v>-0.38723606642458147</v>
      </c>
      <c r="J199" s="34">
        <f t="shared" si="405"/>
        <v>0.86256056007166582</v>
      </c>
      <c r="K199" s="34">
        <f t="shared" si="396"/>
        <v>-0.3869747875111858</v>
      </c>
      <c r="L199" s="34">
        <f>$CE$6-$CE$7*SUMPRODUCT($B$6:$CD$6,Q198:CS198)</f>
        <v>-0.63774603121905216</v>
      </c>
    </row>
    <row r="200" spans="1:111" ht="13.5" thickBot="1" x14ac:dyDescent="0.4">
      <c r="B200" s="39" t="s">
        <v>367</v>
      </c>
      <c r="D200" s="39" t="s">
        <v>368</v>
      </c>
      <c r="E200" s="39" t="s">
        <v>369</v>
      </c>
      <c r="F200" s="39" t="s">
        <v>370</v>
      </c>
      <c r="H200" s="39" t="s">
        <v>347</v>
      </c>
      <c r="I200" s="39" t="s">
        <v>371</v>
      </c>
      <c r="J200" s="39" t="s">
        <v>372</v>
      </c>
      <c r="K200" s="39" t="s">
        <v>349</v>
      </c>
      <c r="L200" s="39" t="s">
        <v>373</v>
      </c>
      <c r="M200" s="39" t="s">
        <v>374</v>
      </c>
      <c r="O200" s="45" t="s">
        <v>336</v>
      </c>
    </row>
    <row r="201" spans="1:111" ht="13.9" thickTop="1" thickBot="1" x14ac:dyDescent="0.4">
      <c r="B201" s="32">
        <f>1+B196</f>
        <v>10</v>
      </c>
      <c r="D201" s="32">
        <f>IF(F196,IF(M201&lt;0,D196,H201),E196)</f>
        <v>2.0194053649902344E-4</v>
      </c>
      <c r="E201" s="32">
        <f>IF(F196,IF(M201&lt;0,H201,E196),H201)</f>
        <v>2.524256706237793E-4</v>
      </c>
      <c r="F201" s="32" t="b">
        <f>OR(F196,M201*M196&lt;=0)</f>
        <v>1</v>
      </c>
      <c r="H201" s="32">
        <f>IF(F196,(D196+E196)/2,2*H196)</f>
        <v>2.524256706237793E-4</v>
      </c>
      <c r="I201" s="32">
        <f>I196</f>
        <v>-0.47995932412180381</v>
      </c>
      <c r="J201" s="32">
        <f>J196</f>
        <v>-1</v>
      </c>
      <c r="K201" s="32">
        <f>I201+J201*H201</f>
        <v>-0.48021174979242759</v>
      </c>
      <c r="L201" s="32">
        <f>$CE$3-$CE$7*SUMPRODUCT($B$3:$CD$3,Q203:CS203)</f>
        <v>-0.43136897739910296</v>
      </c>
      <c r="M201" s="32">
        <f>SUMPRODUCT(L201:L204,J201:J204)</f>
        <v>-5.0907209772508843E-2</v>
      </c>
      <c r="O201" s="46">
        <f>SUM(Q201:CS201)</f>
        <v>-1.2559430041517896</v>
      </c>
      <c r="P201" s="39" t="s">
        <v>363</v>
      </c>
      <c r="Q201" s="32">
        <f t="shared" ref="Q201:AV201" si="406">SUMPRODUCT(B$3:B$6,$K201:$K204)</f>
        <v>0.94738659609901721</v>
      </c>
      <c r="R201" s="32">
        <f t="shared" si="406"/>
        <v>0.56036826210226542</v>
      </c>
      <c r="S201" s="32">
        <f t="shared" si="406"/>
        <v>0.17334992810551364</v>
      </c>
      <c r="T201" s="32">
        <f t="shared" si="406"/>
        <v>0.54161523086093766</v>
      </c>
      <c r="U201" s="32">
        <f t="shared" si="406"/>
        <v>0.15459689686418582</v>
      </c>
      <c r="V201" s="32">
        <f t="shared" si="406"/>
        <v>-0.23242143713256597</v>
      </c>
      <c r="W201" s="32">
        <f t="shared" si="406"/>
        <v>0.13584386562285805</v>
      </c>
      <c r="X201" s="32">
        <f t="shared" si="406"/>
        <v>-0.25117446837389373</v>
      </c>
      <c r="Y201" s="32">
        <f t="shared" si="406"/>
        <v>-0.63819280237064557</v>
      </c>
      <c r="Z201" s="32">
        <f t="shared" si="406"/>
        <v>1.2264850414660815</v>
      </c>
      <c r="AA201" s="32">
        <f t="shared" si="406"/>
        <v>0.83946670746932972</v>
      </c>
      <c r="AB201" s="32">
        <f t="shared" si="406"/>
        <v>0.45244837347257794</v>
      </c>
      <c r="AC201" s="32">
        <f t="shared" si="406"/>
        <v>0.82071367622800195</v>
      </c>
      <c r="AD201" s="32">
        <f t="shared" si="406"/>
        <v>0.43369534223125017</v>
      </c>
      <c r="AE201" s="32">
        <f t="shared" si="406"/>
        <v>4.6677008234498385E-2</v>
      </c>
      <c r="AF201" s="32">
        <f t="shared" si="406"/>
        <v>0.4149423109899224</v>
      </c>
      <c r="AG201" s="32">
        <f t="shared" si="406"/>
        <v>2.7923976993170618E-2</v>
      </c>
      <c r="AH201" s="32">
        <f t="shared" si="406"/>
        <v>-0.35909435700358117</v>
      </c>
      <c r="AI201" s="32">
        <f t="shared" si="406"/>
        <v>1.5986163019555009</v>
      </c>
      <c r="AJ201" s="32">
        <f t="shared" si="406"/>
        <v>1.211597967958749</v>
      </c>
      <c r="AK201" s="32">
        <f t="shared" si="406"/>
        <v>0.82457963396199718</v>
      </c>
      <c r="AL201" s="32">
        <f t="shared" si="406"/>
        <v>1.192844936717421</v>
      </c>
      <c r="AM201" s="32">
        <f t="shared" si="406"/>
        <v>0.8058266027206693</v>
      </c>
      <c r="AN201" s="32">
        <f t="shared" si="406"/>
        <v>0.41880826872391752</v>
      </c>
      <c r="AO201" s="32">
        <f t="shared" si="406"/>
        <v>0.78707357147934154</v>
      </c>
      <c r="AP201" s="32">
        <f t="shared" si="406"/>
        <v>0.40005523748258975</v>
      </c>
      <c r="AQ201" s="32">
        <f t="shared" si="406"/>
        <v>1.303690348583797E-2</v>
      </c>
      <c r="AR201" s="32">
        <f t="shared" si="406"/>
        <v>0.46717484630658956</v>
      </c>
      <c r="AS201" s="32">
        <f t="shared" si="406"/>
        <v>8.015651230983778E-2</v>
      </c>
      <c r="AT201" s="32">
        <f t="shared" si="406"/>
        <v>-0.306861821686914</v>
      </c>
      <c r="AU201" s="32">
        <f t="shared" si="406"/>
        <v>6.1403481068510013E-2</v>
      </c>
      <c r="AV201" s="32">
        <f t="shared" si="406"/>
        <v>-0.32561485292824177</v>
      </c>
      <c r="AW201" s="32">
        <f t="shared" ref="AW201:CB201" si="407">SUMPRODUCT(AH$3:AH$6,$K201:$K204)</f>
        <v>-0.71263318692499356</v>
      </c>
      <c r="AX201" s="32">
        <f t="shared" si="407"/>
        <v>-0.34436788416956954</v>
      </c>
      <c r="AY201" s="32">
        <f t="shared" si="407"/>
        <v>-0.73138621816632132</v>
      </c>
      <c r="AZ201" s="32">
        <f t="shared" si="407"/>
        <v>-1.118404552163073</v>
      </c>
      <c r="BA201" s="32">
        <f t="shared" si="407"/>
        <v>0.74627329167365397</v>
      </c>
      <c r="BB201" s="32">
        <f t="shared" si="407"/>
        <v>0.35925495767690219</v>
      </c>
      <c r="BC201" s="32">
        <f t="shared" si="407"/>
        <v>-2.7763376319849598E-2</v>
      </c>
      <c r="BD201" s="32">
        <f t="shared" si="407"/>
        <v>0.34050192643557442</v>
      </c>
      <c r="BE201" s="32">
        <f t="shared" si="407"/>
        <v>-4.6516407561177392E-2</v>
      </c>
      <c r="BF201" s="32">
        <f t="shared" si="407"/>
        <v>-0.43353474155792915</v>
      </c>
      <c r="BG201" s="32">
        <f t="shared" si="407"/>
        <v>-6.5269438802505131E-2</v>
      </c>
      <c r="BH201" s="32">
        <f t="shared" si="407"/>
        <v>-0.45228777279925692</v>
      </c>
      <c r="BI201" s="32">
        <f t="shared" si="407"/>
        <v>-0.8393061067960087</v>
      </c>
      <c r="BJ201" s="32">
        <f t="shared" si="407"/>
        <v>1.118404552163073</v>
      </c>
      <c r="BK201" s="32">
        <f t="shared" si="407"/>
        <v>0.73138621816632132</v>
      </c>
      <c r="BL201" s="32">
        <f t="shared" si="407"/>
        <v>0.34436788416956954</v>
      </c>
      <c r="BM201" s="32">
        <f t="shared" si="407"/>
        <v>0.71263318692499356</v>
      </c>
      <c r="BN201" s="32">
        <f t="shared" si="407"/>
        <v>0.32561485292824177</v>
      </c>
      <c r="BO201" s="32">
        <f t="shared" si="407"/>
        <v>-6.1403481068510013E-2</v>
      </c>
      <c r="BP201" s="32">
        <f t="shared" si="407"/>
        <v>0.306861821686914</v>
      </c>
      <c r="BQ201" s="32">
        <f t="shared" si="407"/>
        <v>-8.015651230983778E-2</v>
      </c>
      <c r="BR201" s="32">
        <f t="shared" si="407"/>
        <v>-0.46717484630658956</v>
      </c>
      <c r="BS201" s="32">
        <f t="shared" si="407"/>
        <v>-1.303690348583797E-2</v>
      </c>
      <c r="BT201" s="32">
        <f t="shared" si="407"/>
        <v>-0.40005523748258975</v>
      </c>
      <c r="BU201" s="32">
        <f t="shared" si="407"/>
        <v>-0.78707357147934154</v>
      </c>
      <c r="BV201" s="32">
        <f t="shared" si="407"/>
        <v>-0.41880826872391752</v>
      </c>
      <c r="BW201" s="32">
        <f t="shared" si="407"/>
        <v>-0.8058266027206693</v>
      </c>
      <c r="BX201" s="32">
        <f t="shared" si="407"/>
        <v>-1.192844936717421</v>
      </c>
      <c r="BY201" s="32">
        <f t="shared" si="407"/>
        <v>-0.82457963396199718</v>
      </c>
      <c r="BZ201" s="32">
        <f t="shared" si="407"/>
        <v>-1.211597967958749</v>
      </c>
      <c r="CA201" s="32">
        <f t="shared" si="407"/>
        <v>-1.5986163019555009</v>
      </c>
      <c r="CB201" s="32">
        <f t="shared" si="407"/>
        <v>0.26606154188122633</v>
      </c>
      <c r="CC201" s="32">
        <f t="shared" ref="CC201:CS201" si="408">SUMPRODUCT(BN$3:BN$6,$K201:$K204)</f>
        <v>-0.12095679211552546</v>
      </c>
      <c r="CD201" s="32">
        <f t="shared" si="408"/>
        <v>-0.50797512611227724</v>
      </c>
      <c r="CE201" s="32">
        <f t="shared" si="408"/>
        <v>-0.13970982335685322</v>
      </c>
      <c r="CF201" s="32">
        <f t="shared" si="408"/>
        <v>-0.52672815735360501</v>
      </c>
      <c r="CG201" s="32">
        <f t="shared" si="408"/>
        <v>-0.91374649135035679</v>
      </c>
      <c r="CH201" s="32">
        <f t="shared" si="408"/>
        <v>-0.54548118859493278</v>
      </c>
      <c r="CI201" s="32">
        <f t="shared" si="408"/>
        <v>-0.93249952259168456</v>
      </c>
      <c r="CJ201" s="32">
        <f t="shared" si="408"/>
        <v>-1.3195178565884365</v>
      </c>
      <c r="CK201" s="32">
        <f t="shared" si="408"/>
        <v>0.63819280237064557</v>
      </c>
      <c r="CL201" s="32">
        <f t="shared" si="408"/>
        <v>0.25117446837389373</v>
      </c>
      <c r="CM201" s="32">
        <f t="shared" si="408"/>
        <v>-0.13584386562285805</v>
      </c>
      <c r="CN201" s="32">
        <f t="shared" si="408"/>
        <v>0.23242143713256597</v>
      </c>
      <c r="CO201" s="32">
        <f t="shared" si="408"/>
        <v>-0.15459689686418582</v>
      </c>
      <c r="CP201" s="32">
        <f t="shared" si="408"/>
        <v>-0.54161523086093766</v>
      </c>
      <c r="CQ201" s="32">
        <f t="shared" si="408"/>
        <v>-0.17334992810551364</v>
      </c>
      <c r="CR201" s="32">
        <f t="shared" si="408"/>
        <v>-0.56036826210226542</v>
      </c>
      <c r="CS201" s="32">
        <f t="shared" si="408"/>
        <v>-0.94738659609901721</v>
      </c>
    </row>
    <row r="202" spans="1:111" ht="13.9" thickTop="1" thickBot="1" x14ac:dyDescent="0.4">
      <c r="H202" s="33">
        <f>H201</f>
        <v>2.524256706237793E-4</v>
      </c>
      <c r="I202" s="33">
        <f t="shared" ref="I202:J202" si="409">I197</f>
        <v>0.32552793962968196</v>
      </c>
      <c r="J202" s="33">
        <f t="shared" si="409"/>
        <v>0.34431243995525018</v>
      </c>
      <c r="K202" s="33">
        <f t="shared" ref="K202:K204" si="410">I202+J202*H202</f>
        <v>0.32561485292824177</v>
      </c>
      <c r="L202" s="33">
        <f>$CE$4-$CE$7*SUMPRODUCT($B$4:$CD$4,Q203:CS203)</f>
        <v>1.305743140120768</v>
      </c>
      <c r="M202" s="39" t="s">
        <v>375</v>
      </c>
      <c r="O202" s="47">
        <f t="shared" ref="O202:O203" si="411">SUM(Q202:CS202)</f>
        <v>98.854586170657839</v>
      </c>
      <c r="P202" s="39" t="s">
        <v>365</v>
      </c>
      <c r="Q202" s="33">
        <f>EXP(Q201)</f>
        <v>2.5789609779615268</v>
      </c>
      <c r="R202" s="33">
        <f>EXP(R201)</f>
        <v>1.7513173253564671</v>
      </c>
      <c r="S202" s="33">
        <f t="shared" ref="S202:CD202" si="412">EXP(S201)</f>
        <v>1.189282195544521</v>
      </c>
      <c r="T202" s="33">
        <f t="shared" si="412"/>
        <v>1.7187808491378032</v>
      </c>
      <c r="U202" s="33">
        <f t="shared" si="412"/>
        <v>1.1671873693743187</v>
      </c>
      <c r="V202" s="33">
        <f t="shared" si="412"/>
        <v>0.79261201677359272</v>
      </c>
      <c r="W202" s="33">
        <f t="shared" si="412"/>
        <v>1.1455030272299602</v>
      </c>
      <c r="X202" s="33">
        <f t="shared" si="412"/>
        <v>0.7778866431014444</v>
      </c>
      <c r="Y202" s="33">
        <f t="shared" si="412"/>
        <v>0.52824620723953641</v>
      </c>
      <c r="Z202" s="33">
        <f t="shared" si="412"/>
        <v>3.4092251661257045</v>
      </c>
      <c r="AA202" s="33">
        <f t="shared" si="412"/>
        <v>2.3151320049039907</v>
      </c>
      <c r="AB202" s="33">
        <f t="shared" si="412"/>
        <v>1.5721567039298174</v>
      </c>
      <c r="AC202" s="33">
        <f t="shared" si="412"/>
        <v>2.2721208176508214</v>
      </c>
      <c r="AD202" s="33">
        <f t="shared" si="412"/>
        <v>1.5429487251878644</v>
      </c>
      <c r="AE202" s="33">
        <f t="shared" si="412"/>
        <v>1.047783528967569</v>
      </c>
      <c r="AF202" s="33">
        <f t="shared" si="412"/>
        <v>1.5142833806630083</v>
      </c>
      <c r="AG202" s="33">
        <f t="shared" si="412"/>
        <v>1.0283175056610148</v>
      </c>
      <c r="AH202" s="33">
        <f t="shared" si="412"/>
        <v>0.69830845794920304</v>
      </c>
      <c r="AI202" s="33">
        <f t="shared" si="412"/>
        <v>4.946183662517079</v>
      </c>
      <c r="AJ202" s="33">
        <f t="shared" si="412"/>
        <v>3.3588476974196739</v>
      </c>
      <c r="AK202" s="33">
        <f t="shared" si="412"/>
        <v>2.2809217417373833</v>
      </c>
      <c r="AL202" s="33">
        <f t="shared" si="412"/>
        <v>3.2964460602937655</v>
      </c>
      <c r="AM202" s="33">
        <f t="shared" si="412"/>
        <v>2.238546122577922</v>
      </c>
      <c r="AN202" s="33">
        <f t="shared" si="412"/>
        <v>1.5201488667653433</v>
      </c>
      <c r="AO202" s="33">
        <f t="shared" si="412"/>
        <v>2.1969577698407536</v>
      </c>
      <c r="AP202" s="33">
        <f t="shared" si="412"/>
        <v>1.4919071045579877</v>
      </c>
      <c r="AQ202" s="33">
        <f t="shared" si="412"/>
        <v>1.0131222544127165</v>
      </c>
      <c r="AR202" s="33">
        <f t="shared" si="412"/>
        <v>1.5954803428757109</v>
      </c>
      <c r="AS202" s="33">
        <f t="shared" si="412"/>
        <v>1.0834566287049858</v>
      </c>
      <c r="AT202" s="33">
        <f t="shared" si="412"/>
        <v>0.73575225888960993</v>
      </c>
      <c r="AU202" s="33">
        <f t="shared" si="412"/>
        <v>1.0633278603068097</v>
      </c>
      <c r="AV202" s="33">
        <f t="shared" si="412"/>
        <v>0.722083242128574</v>
      </c>
      <c r="AW202" s="33">
        <f t="shared" si="412"/>
        <v>0.49035130934354365</v>
      </c>
      <c r="AX202" s="33">
        <f t="shared" si="412"/>
        <v>0.70866817228643098</v>
      </c>
      <c r="AY202" s="33">
        <f t="shared" si="412"/>
        <v>0.48124142189810337</v>
      </c>
      <c r="AZ202" s="33">
        <f t="shared" si="412"/>
        <v>0.32680077250160811</v>
      </c>
      <c r="BA202" s="33">
        <f t="shared" si="412"/>
        <v>2.1091252576028263</v>
      </c>
      <c r="BB202" s="33">
        <f t="shared" si="412"/>
        <v>1.4322619211967988</v>
      </c>
      <c r="BC202" s="33">
        <f t="shared" si="412"/>
        <v>0.97261848413966689</v>
      </c>
      <c r="BD202" s="33">
        <f t="shared" si="412"/>
        <v>1.4056529479038335</v>
      </c>
      <c r="BE202" s="33">
        <f t="shared" si="412"/>
        <v>0.95454889862203252</v>
      </c>
      <c r="BF202" s="33">
        <f t="shared" si="412"/>
        <v>0.64821377226811161</v>
      </c>
      <c r="BG202" s="33">
        <f t="shared" si="412"/>
        <v>0.9368150150534188</v>
      </c>
      <c r="BH202" s="33">
        <f t="shared" si="412"/>
        <v>0.63617107065107659</v>
      </c>
      <c r="BI202" s="33">
        <f t="shared" si="412"/>
        <v>0.43201018838309246</v>
      </c>
      <c r="BJ202" s="33">
        <f t="shared" si="412"/>
        <v>3.0599682869326119</v>
      </c>
      <c r="BK202" s="33">
        <f t="shared" si="412"/>
        <v>2.0779591167689158</v>
      </c>
      <c r="BL202" s="33">
        <f t="shared" si="412"/>
        <v>1.4110976605223042</v>
      </c>
      <c r="BM202" s="33">
        <f t="shared" si="412"/>
        <v>2.0393541955434911</v>
      </c>
      <c r="BN202" s="33">
        <f t="shared" si="412"/>
        <v>1.3848818829421612</v>
      </c>
      <c r="BO202" s="33">
        <f t="shared" si="412"/>
        <v>0.94044371198123478</v>
      </c>
      <c r="BP202" s="33">
        <f t="shared" si="412"/>
        <v>1.359153149606622</v>
      </c>
      <c r="BQ202" s="33">
        <f t="shared" si="412"/>
        <v>0.92297187862080055</v>
      </c>
      <c r="BR202" s="33">
        <f t="shared" si="412"/>
        <v>0.62677049232558346</v>
      </c>
      <c r="BS202" s="33">
        <f t="shared" si="412"/>
        <v>0.98704770884702053</v>
      </c>
      <c r="BT202" s="33">
        <f t="shared" si="412"/>
        <v>0.67028302026638142</v>
      </c>
      <c r="BU202" s="33">
        <f t="shared" si="412"/>
        <v>0.45517488489206825</v>
      </c>
      <c r="BV202" s="33">
        <f t="shared" si="412"/>
        <v>0.65783030982212631</v>
      </c>
      <c r="BW202" s="33">
        <f t="shared" si="412"/>
        <v>0.44671851516215111</v>
      </c>
      <c r="BX202" s="33">
        <f t="shared" si="412"/>
        <v>0.30335700378815972</v>
      </c>
      <c r="BY202" s="33">
        <f t="shared" si="412"/>
        <v>0.43841925029760015</v>
      </c>
      <c r="BZ202" s="33">
        <f t="shared" si="412"/>
        <v>0.29772115025287321</v>
      </c>
      <c r="CA202" s="33">
        <f t="shared" si="412"/>
        <v>0.20217607517855632</v>
      </c>
      <c r="CB202" s="33">
        <f t="shared" si="412"/>
        <v>1.304815357007771</v>
      </c>
      <c r="CC202" s="33">
        <f t="shared" si="412"/>
        <v>0.88607224407293195</v>
      </c>
      <c r="CD202" s="33">
        <f t="shared" si="412"/>
        <v>0.6017127385110671</v>
      </c>
      <c r="CE202" s="33">
        <f t="shared" ref="CE202:CS202" si="413">EXP(CE201)</f>
        <v>0.86961053945784794</v>
      </c>
      <c r="CF202" s="33">
        <f t="shared" si="413"/>
        <v>0.5905339464534668</v>
      </c>
      <c r="CG202" s="33">
        <f t="shared" si="413"/>
        <v>0.40101899194013835</v>
      </c>
      <c r="CH202" s="33">
        <f t="shared" si="413"/>
        <v>0.5795628372050694</v>
      </c>
      <c r="CI202" s="33">
        <f t="shared" si="413"/>
        <v>0.39356874594212243</v>
      </c>
      <c r="CJ202" s="33">
        <f t="shared" si="413"/>
        <v>0.26726413054611919</v>
      </c>
      <c r="CK202" s="33">
        <f t="shared" si="413"/>
        <v>1.8930566586094653</v>
      </c>
      <c r="CL202" s="33">
        <f t="shared" si="413"/>
        <v>1.2855343498546095</v>
      </c>
      <c r="CM202" s="33">
        <f t="shared" si="413"/>
        <v>0.87297892386909393</v>
      </c>
      <c r="CN202" s="33">
        <f t="shared" si="413"/>
        <v>1.2616513235196725</v>
      </c>
      <c r="CO202" s="33">
        <f t="shared" si="413"/>
        <v>0.85676047071693295</v>
      </c>
      <c r="CP202" s="33">
        <f t="shared" si="413"/>
        <v>0.58180773919003859</v>
      </c>
      <c r="CQ202" s="33">
        <f t="shared" si="413"/>
        <v>0.84084332864509348</v>
      </c>
      <c r="CR202" s="33">
        <f t="shared" si="413"/>
        <v>0.57099874792619765</v>
      </c>
      <c r="CS202" s="33">
        <f t="shared" si="413"/>
        <v>0.38775305580250546</v>
      </c>
    </row>
    <row r="203" spans="1:111" ht="13.9" thickTop="1" thickBot="1" x14ac:dyDescent="0.4">
      <c r="H203" s="32">
        <f t="shared" ref="H203:H204" si="414">H202</f>
        <v>2.524256706237793E-4</v>
      </c>
      <c r="I203" s="32">
        <f t="shared" ref="I203:J203" si="415">I198</f>
        <v>-0.4059424775294061</v>
      </c>
      <c r="J203" s="32">
        <f t="shared" si="415"/>
        <v>0.67787198862823206</v>
      </c>
      <c r="K203" s="32">
        <f t="shared" si="410"/>
        <v>-0.40577136523807955</v>
      </c>
      <c r="L203" s="32">
        <f>$CE$5-$CE$7*SUMPRODUCT($B$5:$CD$5,Q203:CS203)</f>
        <v>-0.58994928707980421</v>
      </c>
      <c r="M203" s="32">
        <f>SUMPRODUCT($B$7:$CD$7, LN(Q203:CS203))</f>
        <v>-3263.3868570536783</v>
      </c>
      <c r="O203" s="48">
        <f t="shared" si="411"/>
        <v>1</v>
      </c>
      <c r="P203" s="39" t="s">
        <v>366</v>
      </c>
      <c r="Q203" s="32">
        <f t="shared" ref="Q203:AV203" si="416">Q202/$O202</f>
        <v>2.6088430267760483E-2</v>
      </c>
      <c r="R203" s="32">
        <f t="shared" si="416"/>
        <v>1.7716095865629101E-2</v>
      </c>
      <c r="S203" s="32">
        <f t="shared" si="416"/>
        <v>1.2030622367801945E-2</v>
      </c>
      <c r="T203" s="32">
        <f t="shared" si="416"/>
        <v>1.7386961148879648E-2</v>
      </c>
      <c r="U203" s="32">
        <f t="shared" si="416"/>
        <v>1.1807114010465251E-2</v>
      </c>
      <c r="V203" s="32">
        <f t="shared" si="416"/>
        <v>8.0179589787090413E-3</v>
      </c>
      <c r="W203" s="32">
        <f t="shared" si="416"/>
        <v>1.1587758055578913E-2</v>
      </c>
      <c r="X203" s="32">
        <f t="shared" si="416"/>
        <v>7.8689990341827745E-3</v>
      </c>
      <c r="Y203" s="32">
        <f t="shared" si="416"/>
        <v>5.3436691983879975E-3</v>
      </c>
      <c r="Z203" s="32">
        <f t="shared" si="416"/>
        <v>3.448727366315793E-2</v>
      </c>
      <c r="AA203" s="32">
        <f t="shared" si="416"/>
        <v>2.3419571054672742E-2</v>
      </c>
      <c r="AB203" s="32">
        <f t="shared" si="416"/>
        <v>1.5903730568612377E-2</v>
      </c>
      <c r="AC203" s="32">
        <f t="shared" si="416"/>
        <v>2.298447553792133E-2</v>
      </c>
      <c r="AD203" s="32">
        <f t="shared" si="416"/>
        <v>1.5608266494831017E-2</v>
      </c>
      <c r="AE203" s="32">
        <f t="shared" si="416"/>
        <v>1.0599240455660049E-2</v>
      </c>
      <c r="AF203" s="32">
        <f t="shared" si="416"/>
        <v>1.5318291637464565E-2</v>
      </c>
      <c r="AG203" s="32">
        <f t="shared" si="416"/>
        <v>1.0402324722555376E-2</v>
      </c>
      <c r="AH203" s="32">
        <f t="shared" si="416"/>
        <v>7.0639965731450908E-3</v>
      </c>
      <c r="AI203" s="32">
        <f t="shared" si="416"/>
        <v>5.0034943790854818E-2</v>
      </c>
      <c r="AJ203" s="32">
        <f t="shared" si="416"/>
        <v>3.3977661811472458E-2</v>
      </c>
      <c r="AK203" s="32">
        <f t="shared" si="416"/>
        <v>2.3073504529164776E-2</v>
      </c>
      <c r="AL203" s="32">
        <f t="shared" si="416"/>
        <v>3.3346415052539276E-2</v>
      </c>
      <c r="AM203" s="32">
        <f t="shared" si="416"/>
        <v>2.26448383357086E-2</v>
      </c>
      <c r="AN203" s="32">
        <f t="shared" si="416"/>
        <v>1.5377626123901129E-2</v>
      </c>
      <c r="AO203" s="32">
        <f t="shared" si="416"/>
        <v>2.222413602590001E-2</v>
      </c>
      <c r="AP203" s="32">
        <f t="shared" si="416"/>
        <v>1.5091936169581759E-2</v>
      </c>
      <c r="AQ203" s="32">
        <f t="shared" si="416"/>
        <v>1.0248611558230699E-2</v>
      </c>
      <c r="AR203" s="32">
        <f t="shared" si="416"/>
        <v>1.6139669434469633E-2</v>
      </c>
      <c r="AS203" s="32">
        <f t="shared" si="416"/>
        <v>1.0960104843639303E-2</v>
      </c>
      <c r="AT203" s="32">
        <f t="shared" si="416"/>
        <v>7.4427731417482474E-3</v>
      </c>
      <c r="AU203" s="32">
        <f t="shared" si="416"/>
        <v>1.0756484868300711E-2</v>
      </c>
      <c r="AV203" s="32">
        <f t="shared" si="416"/>
        <v>7.3044991648845096E-3</v>
      </c>
      <c r="AW203" s="32">
        <f t="shared" ref="AW203:CB203" si="417">AW202/$O202</f>
        <v>4.9603293922754841E-3</v>
      </c>
      <c r="AX203" s="32">
        <f t="shared" si="417"/>
        <v>7.1687940816728525E-3</v>
      </c>
      <c r="AY203" s="32">
        <f t="shared" si="417"/>
        <v>4.8681749683045679E-3</v>
      </c>
      <c r="AZ203" s="32">
        <f t="shared" si="417"/>
        <v>3.3058736590878528E-3</v>
      </c>
      <c r="BA203" s="32">
        <f t="shared" si="417"/>
        <v>2.1335633877033616E-2</v>
      </c>
      <c r="BB203" s="32">
        <f t="shared" si="417"/>
        <v>1.4488573334617073E-2</v>
      </c>
      <c r="BC203" s="32">
        <f t="shared" si="417"/>
        <v>9.8388807420688069E-3</v>
      </c>
      <c r="BD203" s="32">
        <f t="shared" si="417"/>
        <v>1.4219400458337679E-2</v>
      </c>
      <c r="BE203" s="32">
        <f t="shared" si="417"/>
        <v>9.6560911900854546E-3</v>
      </c>
      <c r="BF203" s="32">
        <f t="shared" si="417"/>
        <v>6.5572453173701655E-3</v>
      </c>
      <c r="BG203" s="32">
        <f t="shared" si="417"/>
        <v>9.4766975548928618E-3</v>
      </c>
      <c r="BH203" s="32">
        <f t="shared" si="417"/>
        <v>6.4354229307360738E-3</v>
      </c>
      <c r="BI203" s="32">
        <f t="shared" si="417"/>
        <v>4.3701582811473275E-3</v>
      </c>
      <c r="BJ203" s="32">
        <f t="shared" si="417"/>
        <v>3.0954236980467741E-2</v>
      </c>
      <c r="BK203" s="32">
        <f t="shared" si="417"/>
        <v>2.1020361292915905E-2</v>
      </c>
      <c r="BL203" s="32">
        <f t="shared" si="417"/>
        <v>1.4274478455519024E-2</v>
      </c>
      <c r="BM203" s="32">
        <f t="shared" si="417"/>
        <v>2.0629838984130157E-2</v>
      </c>
      <c r="BN203" s="32">
        <f t="shared" si="417"/>
        <v>1.4009283095387879E-2</v>
      </c>
      <c r="BO203" s="32">
        <f t="shared" si="417"/>
        <v>9.5134049760493417E-3</v>
      </c>
      <c r="BP203" s="32">
        <f t="shared" si="417"/>
        <v>1.374901461081679E-2</v>
      </c>
      <c r="BQ203" s="32">
        <f t="shared" si="417"/>
        <v>9.336662206318137E-3</v>
      </c>
      <c r="BR203" s="32">
        <f t="shared" si="417"/>
        <v>6.3403279160317034E-3</v>
      </c>
      <c r="BS203" s="32">
        <f t="shared" si="417"/>
        <v>9.9848448825937981E-3</v>
      </c>
      <c r="BT203" s="32">
        <f t="shared" si="417"/>
        <v>6.7804949292816505E-3</v>
      </c>
      <c r="BU203" s="32">
        <f t="shared" si="417"/>
        <v>4.6044893062045303E-3</v>
      </c>
      <c r="BV203" s="32">
        <f t="shared" si="417"/>
        <v>6.6545249472440204E-3</v>
      </c>
      <c r="BW203" s="32">
        <f t="shared" si="417"/>
        <v>4.5189457815437879E-3</v>
      </c>
      <c r="BX203" s="32">
        <f t="shared" si="417"/>
        <v>3.0687195762921777E-3</v>
      </c>
      <c r="BY203" s="32">
        <f t="shared" si="417"/>
        <v>4.4349915090508198E-3</v>
      </c>
      <c r="BZ203" s="32">
        <f t="shared" si="417"/>
        <v>3.0117080227203786E-3</v>
      </c>
      <c r="CA203" s="32">
        <f t="shared" si="417"/>
        <v>2.045186601960269E-3</v>
      </c>
      <c r="CB203" s="32">
        <f t="shared" si="417"/>
        <v>1.3199340643186751E-2</v>
      </c>
      <c r="CC203" s="32">
        <f t="shared" ref="CC203:CS203" si="418">CC202/$O202</f>
        <v>8.9633903534152588E-3</v>
      </c>
      <c r="CD203" s="32">
        <f t="shared" si="418"/>
        <v>6.0868469720999994E-3</v>
      </c>
      <c r="CE203" s="32">
        <f t="shared" si="418"/>
        <v>8.7968659132980822E-3</v>
      </c>
      <c r="CF203" s="32">
        <f t="shared" si="418"/>
        <v>5.9737637810146427E-3</v>
      </c>
      <c r="CG203" s="32">
        <f t="shared" si="418"/>
        <v>4.0566554114933855E-3</v>
      </c>
      <c r="CH203" s="32">
        <f t="shared" si="418"/>
        <v>5.8627814819288181E-3</v>
      </c>
      <c r="CI203" s="32">
        <f t="shared" si="418"/>
        <v>3.9812897022570518E-3</v>
      </c>
      <c r="CJ203" s="32">
        <f t="shared" si="418"/>
        <v>2.7036088147162655E-3</v>
      </c>
      <c r="CK203" s="32">
        <f t="shared" si="418"/>
        <v>1.9149912330232031E-2</v>
      </c>
      <c r="CL203" s="32">
        <f t="shared" si="418"/>
        <v>1.3004296509170796E-2</v>
      </c>
      <c r="CM203" s="32">
        <f t="shared" si="418"/>
        <v>8.830940047253091E-3</v>
      </c>
      <c r="CN203" s="32">
        <f t="shared" si="418"/>
        <v>1.27626989540133E-2</v>
      </c>
      <c r="CO203" s="32">
        <f t="shared" si="418"/>
        <v>8.6668763069612433E-3</v>
      </c>
      <c r="CP203" s="32">
        <f t="shared" si="418"/>
        <v>5.885490615333046E-3</v>
      </c>
      <c r="CQ203" s="32">
        <f t="shared" si="418"/>
        <v>8.5058605899528197E-3</v>
      </c>
      <c r="CR203" s="32">
        <f t="shared" si="418"/>
        <v>5.7761482804697872E-3</v>
      </c>
      <c r="CS203" s="32">
        <f t="shared" si="418"/>
        <v>3.9224589452340336E-3</v>
      </c>
    </row>
    <row r="204" spans="1:111" ht="13.15" thickTop="1" x14ac:dyDescent="0.35">
      <c r="H204" s="34">
        <f t="shared" si="414"/>
        <v>2.524256706237793E-4</v>
      </c>
      <c r="I204" s="34">
        <f t="shared" ref="I204:J204" si="419">I199</f>
        <v>-0.38723606642458147</v>
      </c>
      <c r="J204" s="34">
        <f t="shared" si="419"/>
        <v>0.86256056007166582</v>
      </c>
      <c r="K204" s="34">
        <f t="shared" si="410"/>
        <v>-0.38701833399675178</v>
      </c>
      <c r="L204" s="34">
        <f>$CE$6-$CE$7*SUMPRODUCT($B$6:$CD$6,Q203:CS203)</f>
        <v>-0.61670997017836271</v>
      </c>
    </row>
    <row r="206" spans="1:111" ht="27.75" customHeight="1" x14ac:dyDescent="0.35">
      <c r="A206" s="40" t="s">
        <v>354</v>
      </c>
      <c r="B206" s="40"/>
      <c r="C206" s="40">
        <f>1+C148</f>
        <v>4</v>
      </c>
      <c r="D206" s="40"/>
    </row>
    <row r="207" spans="1:111" ht="13.15" x14ac:dyDescent="0.35">
      <c r="B207" s="37" t="s">
        <v>349</v>
      </c>
      <c r="D207" s="37" t="s">
        <v>350</v>
      </c>
      <c r="F207" s="37" t="s">
        <v>348</v>
      </c>
      <c r="H207" s="37" t="s">
        <v>355</v>
      </c>
      <c r="I207" s="37"/>
      <c r="J207" s="37"/>
      <c r="K207" s="37"/>
      <c r="M207" s="37" t="s">
        <v>356</v>
      </c>
      <c r="N207" s="37" t="s">
        <v>357</v>
      </c>
      <c r="P207" s="37" t="s">
        <v>358</v>
      </c>
      <c r="R207" s="37" t="s">
        <v>359</v>
      </c>
      <c r="T207" s="37" t="s">
        <v>360</v>
      </c>
      <c r="V207" s="37" t="s">
        <v>361</v>
      </c>
      <c r="X207" s="37" t="s">
        <v>362</v>
      </c>
      <c r="Y207" s="37"/>
      <c r="Z207" s="37"/>
      <c r="AA207" s="37"/>
      <c r="AC207" s="37" t="s">
        <v>336</v>
      </c>
    </row>
    <row r="208" spans="1:111" ht="13.15" x14ac:dyDescent="0.35">
      <c r="B208" s="36">
        <f>K201</f>
        <v>-0.48021174979242759</v>
      </c>
      <c r="D208" s="36">
        <f>$CE$3-$CE$7*SUMPRODUCT($B$3:$CD$3,AE210:DG210)</f>
        <v>-0.43136897739910296</v>
      </c>
      <c r="F208" s="36">
        <f>SUMPRODUCT(D208:D211,D208:D211)</f>
        <v>2.6194156912781574</v>
      </c>
      <c r="H208" s="36">
        <f t="shared" ref="H208:K211" si="420">X150</f>
        <v>6.2075340089877695E-3</v>
      </c>
      <c r="I208" s="36">
        <f t="shared" si="420"/>
        <v>1.1246265175270387E-3</v>
      </c>
      <c r="J208" s="36">
        <f t="shared" si="420"/>
        <v>-6.7067699937611525E-2</v>
      </c>
      <c r="K208" s="36">
        <f t="shared" si="420"/>
        <v>6.1172147742808436E-2</v>
      </c>
      <c r="M208" s="36">
        <f t="array" ref="M208:M211">MMULT(H208:K211,D208:D211)</f>
        <v>6.3180411689398724E-4</v>
      </c>
      <c r="N208" s="36">
        <f>IFERROR(M208/(MAX(ABS(M208),ABS(M209),ABS(M210),ABS(M211))),0)</f>
        <v>0.30375939340012081</v>
      </c>
      <c r="P208" s="36">
        <f>L259</f>
        <v>-9.2927705408925476E-2</v>
      </c>
      <c r="R208" s="36">
        <f>H259*J259</f>
        <v>-7.2842835157933003E-4</v>
      </c>
      <c r="T208" s="36">
        <f>P208-D208</f>
        <v>0.33844127199017748</v>
      </c>
      <c r="V208" s="36">
        <f t="array" ref="V208:V211">MMULT(H208:K211,T208:T211)</f>
        <v>-3.7069298701634515E-2</v>
      </c>
      <c r="X208" s="36">
        <f t="array" ref="X208:AA211">H208:K211+MMULT(R208:R211,TRANSPOSE(R208:R211))*((SUMPRODUCT(R208:R211,T208:T211)+SUMPRODUCT(V208:V211,T208:T211))/SUMPRODUCT(R208:R211,T208:T211)^2)-(MMULT(V208:V211,TRANSPOSE(R208:R211))+MMULT(R208:R211,TRANSPOSE(V208:V211)))/SUMPRODUCT(R208:R211,T208:T211)</f>
        <v>2.0689965931305652E-2</v>
      </c>
      <c r="Y208" s="36">
        <v>-2.7804317822234949E-2</v>
      </c>
      <c r="Z208" s="36">
        <v>-8.9654252832736592E-2</v>
      </c>
      <c r="AA208" s="36">
        <v>0.10909916005389184</v>
      </c>
      <c r="AC208" s="43">
        <f>SUM(AE208:DG208)</f>
        <v>-1.2559430041517896</v>
      </c>
      <c r="AD208" s="37" t="s">
        <v>363</v>
      </c>
      <c r="AE208" s="36">
        <f t="shared" ref="AE208:BJ208" si="421">SUMPRODUCT(B$3:B$6,$B208:$B211)</f>
        <v>0.94738659609901721</v>
      </c>
      <c r="AF208" s="36">
        <f t="shared" si="421"/>
        <v>0.56036826210226542</v>
      </c>
      <c r="AG208" s="36">
        <f t="shared" si="421"/>
        <v>0.17334992810551364</v>
      </c>
      <c r="AH208" s="36">
        <f t="shared" si="421"/>
        <v>0.54161523086093766</v>
      </c>
      <c r="AI208" s="36">
        <f t="shared" si="421"/>
        <v>0.15459689686418582</v>
      </c>
      <c r="AJ208" s="36">
        <f t="shared" si="421"/>
        <v>-0.23242143713256597</v>
      </c>
      <c r="AK208" s="36">
        <f t="shared" si="421"/>
        <v>0.13584386562285805</v>
      </c>
      <c r="AL208" s="36">
        <f t="shared" si="421"/>
        <v>-0.25117446837389373</v>
      </c>
      <c r="AM208" s="36">
        <f t="shared" si="421"/>
        <v>-0.63819280237064557</v>
      </c>
      <c r="AN208" s="36">
        <f t="shared" si="421"/>
        <v>1.2264850414660815</v>
      </c>
      <c r="AO208" s="36">
        <f t="shared" si="421"/>
        <v>0.83946670746932972</v>
      </c>
      <c r="AP208" s="36">
        <f t="shared" si="421"/>
        <v>0.45244837347257794</v>
      </c>
      <c r="AQ208" s="36">
        <f t="shared" si="421"/>
        <v>0.82071367622800195</v>
      </c>
      <c r="AR208" s="36">
        <f t="shared" si="421"/>
        <v>0.43369534223125017</v>
      </c>
      <c r="AS208" s="36">
        <f t="shared" si="421"/>
        <v>4.6677008234498385E-2</v>
      </c>
      <c r="AT208" s="36">
        <f t="shared" si="421"/>
        <v>0.4149423109899224</v>
      </c>
      <c r="AU208" s="36">
        <f t="shared" si="421"/>
        <v>2.7923976993170618E-2</v>
      </c>
      <c r="AV208" s="36">
        <f t="shared" si="421"/>
        <v>-0.35909435700358117</v>
      </c>
      <c r="AW208" s="36">
        <f t="shared" si="421"/>
        <v>1.5986163019555009</v>
      </c>
      <c r="AX208" s="36">
        <f t="shared" si="421"/>
        <v>1.211597967958749</v>
      </c>
      <c r="AY208" s="36">
        <f t="shared" si="421"/>
        <v>0.82457963396199718</v>
      </c>
      <c r="AZ208" s="36">
        <f t="shared" si="421"/>
        <v>1.192844936717421</v>
      </c>
      <c r="BA208" s="36">
        <f t="shared" si="421"/>
        <v>0.8058266027206693</v>
      </c>
      <c r="BB208" s="36">
        <f t="shared" si="421"/>
        <v>0.41880826872391752</v>
      </c>
      <c r="BC208" s="36">
        <f t="shared" si="421"/>
        <v>0.78707357147934154</v>
      </c>
      <c r="BD208" s="36">
        <f t="shared" si="421"/>
        <v>0.40005523748258975</v>
      </c>
      <c r="BE208" s="36">
        <f t="shared" si="421"/>
        <v>1.303690348583797E-2</v>
      </c>
      <c r="BF208" s="36">
        <f t="shared" si="421"/>
        <v>0.46717484630658956</v>
      </c>
      <c r="BG208" s="36">
        <f t="shared" si="421"/>
        <v>8.015651230983778E-2</v>
      </c>
      <c r="BH208" s="36">
        <f t="shared" si="421"/>
        <v>-0.306861821686914</v>
      </c>
      <c r="BI208" s="36">
        <f t="shared" si="421"/>
        <v>6.1403481068510013E-2</v>
      </c>
      <c r="BJ208" s="36">
        <f t="shared" si="421"/>
        <v>-0.32561485292824177</v>
      </c>
      <c r="BK208" s="36">
        <f t="shared" ref="BK208:CP208" si="422">SUMPRODUCT(AH$3:AH$6,$B208:$B211)</f>
        <v>-0.71263318692499356</v>
      </c>
      <c r="BL208" s="36">
        <f t="shared" si="422"/>
        <v>-0.34436788416956954</v>
      </c>
      <c r="BM208" s="36">
        <f t="shared" si="422"/>
        <v>-0.73138621816632132</v>
      </c>
      <c r="BN208" s="36">
        <f t="shared" si="422"/>
        <v>-1.118404552163073</v>
      </c>
      <c r="BO208" s="36">
        <f t="shared" si="422"/>
        <v>0.74627329167365397</v>
      </c>
      <c r="BP208" s="36">
        <f t="shared" si="422"/>
        <v>0.35925495767690219</v>
      </c>
      <c r="BQ208" s="36">
        <f t="shared" si="422"/>
        <v>-2.7763376319849598E-2</v>
      </c>
      <c r="BR208" s="36">
        <f t="shared" si="422"/>
        <v>0.34050192643557442</v>
      </c>
      <c r="BS208" s="36">
        <f t="shared" si="422"/>
        <v>-4.6516407561177392E-2</v>
      </c>
      <c r="BT208" s="36">
        <f t="shared" si="422"/>
        <v>-0.43353474155792915</v>
      </c>
      <c r="BU208" s="36">
        <f t="shared" si="422"/>
        <v>-6.5269438802505131E-2</v>
      </c>
      <c r="BV208" s="36">
        <f t="shared" si="422"/>
        <v>-0.45228777279925692</v>
      </c>
      <c r="BW208" s="36">
        <f t="shared" si="422"/>
        <v>-0.8393061067960087</v>
      </c>
      <c r="BX208" s="36">
        <f t="shared" si="422"/>
        <v>1.118404552163073</v>
      </c>
      <c r="BY208" s="36">
        <f t="shared" si="422"/>
        <v>0.73138621816632132</v>
      </c>
      <c r="BZ208" s="36">
        <f t="shared" si="422"/>
        <v>0.34436788416956954</v>
      </c>
      <c r="CA208" s="36">
        <f t="shared" si="422"/>
        <v>0.71263318692499356</v>
      </c>
      <c r="CB208" s="36">
        <f t="shared" si="422"/>
        <v>0.32561485292824177</v>
      </c>
      <c r="CC208" s="36">
        <f t="shared" si="422"/>
        <v>-6.1403481068510013E-2</v>
      </c>
      <c r="CD208" s="36">
        <f t="shared" si="422"/>
        <v>0.306861821686914</v>
      </c>
      <c r="CE208" s="36">
        <f t="shared" si="422"/>
        <v>-8.015651230983778E-2</v>
      </c>
      <c r="CF208" s="36">
        <f t="shared" si="422"/>
        <v>-0.46717484630658956</v>
      </c>
      <c r="CG208" s="36">
        <f t="shared" si="422"/>
        <v>-1.303690348583797E-2</v>
      </c>
      <c r="CH208" s="36">
        <f t="shared" si="422"/>
        <v>-0.40005523748258975</v>
      </c>
      <c r="CI208" s="36">
        <f t="shared" si="422"/>
        <v>-0.78707357147934154</v>
      </c>
      <c r="CJ208" s="36">
        <f t="shared" si="422"/>
        <v>-0.41880826872391752</v>
      </c>
      <c r="CK208" s="36">
        <f t="shared" si="422"/>
        <v>-0.8058266027206693</v>
      </c>
      <c r="CL208" s="36">
        <f t="shared" si="422"/>
        <v>-1.192844936717421</v>
      </c>
      <c r="CM208" s="36">
        <f t="shared" si="422"/>
        <v>-0.82457963396199718</v>
      </c>
      <c r="CN208" s="36">
        <f t="shared" si="422"/>
        <v>-1.211597967958749</v>
      </c>
      <c r="CO208" s="36">
        <f t="shared" si="422"/>
        <v>-1.5986163019555009</v>
      </c>
      <c r="CP208" s="36">
        <f t="shared" si="422"/>
        <v>0.26606154188122633</v>
      </c>
      <c r="CQ208" s="36">
        <f t="shared" ref="CQ208:DG208" si="423">SUMPRODUCT(BN$3:BN$6,$B208:$B211)</f>
        <v>-0.12095679211552546</v>
      </c>
      <c r="CR208" s="36">
        <f t="shared" si="423"/>
        <v>-0.50797512611227724</v>
      </c>
      <c r="CS208" s="36">
        <f t="shared" si="423"/>
        <v>-0.13970982335685322</v>
      </c>
      <c r="CT208" s="36">
        <f t="shared" si="423"/>
        <v>-0.52672815735360501</v>
      </c>
      <c r="CU208" s="36">
        <f t="shared" si="423"/>
        <v>-0.91374649135035679</v>
      </c>
      <c r="CV208" s="36">
        <f t="shared" si="423"/>
        <v>-0.54548118859493278</v>
      </c>
      <c r="CW208" s="36">
        <f t="shared" si="423"/>
        <v>-0.93249952259168456</v>
      </c>
      <c r="CX208" s="36">
        <f t="shared" si="423"/>
        <v>-1.3195178565884365</v>
      </c>
      <c r="CY208" s="36">
        <f t="shared" si="423"/>
        <v>0.63819280237064557</v>
      </c>
      <c r="CZ208" s="36">
        <f t="shared" si="423"/>
        <v>0.25117446837389373</v>
      </c>
      <c r="DA208" s="36">
        <f t="shared" si="423"/>
        <v>-0.13584386562285805</v>
      </c>
      <c r="DB208" s="36">
        <f t="shared" si="423"/>
        <v>0.23242143713256597</v>
      </c>
      <c r="DC208" s="36">
        <f t="shared" si="423"/>
        <v>-0.15459689686418582</v>
      </c>
      <c r="DD208" s="36">
        <f t="shared" si="423"/>
        <v>-0.54161523086093766</v>
      </c>
      <c r="DE208" s="36">
        <f t="shared" si="423"/>
        <v>-0.17334992810551364</v>
      </c>
      <c r="DF208" s="36">
        <f t="shared" si="423"/>
        <v>-0.56036826210226542</v>
      </c>
      <c r="DG208" s="36">
        <f t="shared" si="423"/>
        <v>-0.94738659609901721</v>
      </c>
    </row>
    <row r="209" spans="2:111" ht="13.15" x14ac:dyDescent="0.35">
      <c r="B209" s="35">
        <f t="shared" ref="B209:B211" si="424">K202</f>
        <v>0.32561485292824177</v>
      </c>
      <c r="D209" s="35">
        <f>$CE$4-$CE$7*SUMPRODUCT($B$4:$CD$4,AE210:DG210)</f>
        <v>1.305743140120768</v>
      </c>
      <c r="F209" s="37" t="s">
        <v>364</v>
      </c>
      <c r="H209" s="35">
        <f t="shared" si="420"/>
        <v>1.1246265175270387E-3</v>
      </c>
      <c r="I209" s="35">
        <f t="shared" si="420"/>
        <v>-1.5393190451664512E-3</v>
      </c>
      <c r="J209" s="35">
        <f t="shared" si="420"/>
        <v>-9.9859881920248972E-3</v>
      </c>
      <c r="K209" s="35">
        <f t="shared" si="420"/>
        <v>8.87952495754879E-3</v>
      </c>
      <c r="M209" s="35">
        <v>-2.0799492316004079E-3</v>
      </c>
      <c r="N209" s="35">
        <f>IFERROR(M209/(MAX(ABS(M208),ABS(M209),ABS(M210),ABS(M211))),0)</f>
        <v>-1</v>
      </c>
      <c r="P209" s="35">
        <f>L260</f>
        <v>6.2165713373531162E-2</v>
      </c>
      <c r="R209" s="35">
        <f>H260*J260</f>
        <v>2.3980438709259033E-3</v>
      </c>
      <c r="T209" s="35">
        <f>P209-D209</f>
        <v>-1.2435774267472368</v>
      </c>
      <c r="V209" s="35">
        <v>-3.3975751791059357E-3</v>
      </c>
      <c r="X209" s="35">
        <v>-2.7804317822234949E-2</v>
      </c>
      <c r="Y209" s="35">
        <v>3.1975940364930497E-2</v>
      </c>
      <c r="Z209" s="35">
        <v>0.10926965774830645</v>
      </c>
      <c r="AA209" s="35">
        <v>-0.13293990099775585</v>
      </c>
      <c r="AC209" s="43">
        <f t="shared" ref="AC209:AC210" si="425">SUM(AE209:DG209)</f>
        <v>98.854586170657839</v>
      </c>
      <c r="AD209" s="37" t="s">
        <v>365</v>
      </c>
      <c r="AE209" s="35">
        <f>EXP(AE208)</f>
        <v>2.5789609779615268</v>
      </c>
      <c r="AF209" s="35">
        <f t="shared" ref="AF209:CQ209" si="426">EXP(AF208)</f>
        <v>1.7513173253564671</v>
      </c>
      <c r="AG209" s="35">
        <f t="shared" si="426"/>
        <v>1.189282195544521</v>
      </c>
      <c r="AH209" s="35">
        <f t="shared" si="426"/>
        <v>1.7187808491378032</v>
      </c>
      <c r="AI209" s="35">
        <f t="shared" si="426"/>
        <v>1.1671873693743187</v>
      </c>
      <c r="AJ209" s="35">
        <f t="shared" si="426"/>
        <v>0.79261201677359272</v>
      </c>
      <c r="AK209" s="35">
        <f t="shared" si="426"/>
        <v>1.1455030272299602</v>
      </c>
      <c r="AL209" s="35">
        <f t="shared" si="426"/>
        <v>0.7778866431014444</v>
      </c>
      <c r="AM209" s="35">
        <f t="shared" si="426"/>
        <v>0.52824620723953641</v>
      </c>
      <c r="AN209" s="35">
        <f t="shared" si="426"/>
        <v>3.4092251661257045</v>
      </c>
      <c r="AO209" s="35">
        <f t="shared" si="426"/>
        <v>2.3151320049039907</v>
      </c>
      <c r="AP209" s="35">
        <f t="shared" si="426"/>
        <v>1.5721567039298174</v>
      </c>
      <c r="AQ209" s="35">
        <f t="shared" si="426"/>
        <v>2.2721208176508214</v>
      </c>
      <c r="AR209" s="35">
        <f t="shared" si="426"/>
        <v>1.5429487251878644</v>
      </c>
      <c r="AS209" s="35">
        <f t="shared" si="426"/>
        <v>1.047783528967569</v>
      </c>
      <c r="AT209" s="35">
        <f t="shared" si="426"/>
        <v>1.5142833806630083</v>
      </c>
      <c r="AU209" s="35">
        <f t="shared" si="426"/>
        <v>1.0283175056610148</v>
      </c>
      <c r="AV209" s="35">
        <f t="shared" si="426"/>
        <v>0.69830845794920304</v>
      </c>
      <c r="AW209" s="35">
        <f t="shared" si="426"/>
        <v>4.946183662517079</v>
      </c>
      <c r="AX209" s="35">
        <f t="shared" si="426"/>
        <v>3.3588476974196739</v>
      </c>
      <c r="AY209" s="35">
        <f t="shared" si="426"/>
        <v>2.2809217417373833</v>
      </c>
      <c r="AZ209" s="35">
        <f t="shared" si="426"/>
        <v>3.2964460602937655</v>
      </c>
      <c r="BA209" s="35">
        <f t="shared" si="426"/>
        <v>2.238546122577922</v>
      </c>
      <c r="BB209" s="35">
        <f t="shared" si="426"/>
        <v>1.5201488667653433</v>
      </c>
      <c r="BC209" s="35">
        <f t="shared" si="426"/>
        <v>2.1969577698407536</v>
      </c>
      <c r="BD209" s="35">
        <f t="shared" si="426"/>
        <v>1.4919071045579877</v>
      </c>
      <c r="BE209" s="35">
        <f t="shared" si="426"/>
        <v>1.0131222544127165</v>
      </c>
      <c r="BF209" s="35">
        <f t="shared" si="426"/>
        <v>1.5954803428757109</v>
      </c>
      <c r="BG209" s="35">
        <f t="shared" si="426"/>
        <v>1.0834566287049858</v>
      </c>
      <c r="BH209" s="35">
        <f t="shared" si="426"/>
        <v>0.73575225888960993</v>
      </c>
      <c r="BI209" s="35">
        <f t="shared" si="426"/>
        <v>1.0633278603068097</v>
      </c>
      <c r="BJ209" s="35">
        <f t="shared" si="426"/>
        <v>0.722083242128574</v>
      </c>
      <c r="BK209" s="35">
        <f t="shared" si="426"/>
        <v>0.49035130934354365</v>
      </c>
      <c r="BL209" s="35">
        <f t="shared" si="426"/>
        <v>0.70866817228643098</v>
      </c>
      <c r="BM209" s="35">
        <f t="shared" si="426"/>
        <v>0.48124142189810337</v>
      </c>
      <c r="BN209" s="35">
        <f t="shared" si="426"/>
        <v>0.32680077250160811</v>
      </c>
      <c r="BO209" s="35">
        <f t="shared" si="426"/>
        <v>2.1091252576028263</v>
      </c>
      <c r="BP209" s="35">
        <f t="shared" si="426"/>
        <v>1.4322619211967988</v>
      </c>
      <c r="BQ209" s="35">
        <f t="shared" si="426"/>
        <v>0.97261848413966689</v>
      </c>
      <c r="BR209" s="35">
        <f t="shared" si="426"/>
        <v>1.4056529479038335</v>
      </c>
      <c r="BS209" s="35">
        <f t="shared" si="426"/>
        <v>0.95454889862203252</v>
      </c>
      <c r="BT209" s="35">
        <f t="shared" si="426"/>
        <v>0.64821377226811161</v>
      </c>
      <c r="BU209" s="35">
        <f t="shared" si="426"/>
        <v>0.9368150150534188</v>
      </c>
      <c r="BV209" s="35">
        <f t="shared" si="426"/>
        <v>0.63617107065107659</v>
      </c>
      <c r="BW209" s="35">
        <f t="shared" si="426"/>
        <v>0.43201018838309246</v>
      </c>
      <c r="BX209" s="35">
        <f t="shared" si="426"/>
        <v>3.0599682869326119</v>
      </c>
      <c r="BY209" s="35">
        <f t="shared" si="426"/>
        <v>2.0779591167689158</v>
      </c>
      <c r="BZ209" s="35">
        <f t="shared" si="426"/>
        <v>1.4110976605223042</v>
      </c>
      <c r="CA209" s="35">
        <f t="shared" si="426"/>
        <v>2.0393541955434911</v>
      </c>
      <c r="CB209" s="35">
        <f t="shared" si="426"/>
        <v>1.3848818829421612</v>
      </c>
      <c r="CC209" s="35">
        <f t="shared" si="426"/>
        <v>0.94044371198123478</v>
      </c>
      <c r="CD209" s="35">
        <f t="shared" si="426"/>
        <v>1.359153149606622</v>
      </c>
      <c r="CE209" s="35">
        <f t="shared" si="426"/>
        <v>0.92297187862080055</v>
      </c>
      <c r="CF209" s="35">
        <f t="shared" si="426"/>
        <v>0.62677049232558346</v>
      </c>
      <c r="CG209" s="35">
        <f t="shared" si="426"/>
        <v>0.98704770884702053</v>
      </c>
      <c r="CH209" s="35">
        <f t="shared" si="426"/>
        <v>0.67028302026638142</v>
      </c>
      <c r="CI209" s="35">
        <f t="shared" si="426"/>
        <v>0.45517488489206825</v>
      </c>
      <c r="CJ209" s="35">
        <f t="shared" si="426"/>
        <v>0.65783030982212631</v>
      </c>
      <c r="CK209" s="35">
        <f t="shared" si="426"/>
        <v>0.44671851516215111</v>
      </c>
      <c r="CL209" s="35">
        <f t="shared" si="426"/>
        <v>0.30335700378815972</v>
      </c>
      <c r="CM209" s="35">
        <f t="shared" si="426"/>
        <v>0.43841925029760015</v>
      </c>
      <c r="CN209" s="35">
        <f t="shared" si="426"/>
        <v>0.29772115025287321</v>
      </c>
      <c r="CO209" s="35">
        <f t="shared" si="426"/>
        <v>0.20217607517855632</v>
      </c>
      <c r="CP209" s="35">
        <f t="shared" si="426"/>
        <v>1.304815357007771</v>
      </c>
      <c r="CQ209" s="35">
        <f t="shared" si="426"/>
        <v>0.88607224407293195</v>
      </c>
      <c r="CR209" s="35">
        <f t="shared" ref="CR209:DG209" si="427">EXP(CR208)</f>
        <v>0.6017127385110671</v>
      </c>
      <c r="CS209" s="35">
        <f t="shared" si="427"/>
        <v>0.86961053945784794</v>
      </c>
      <c r="CT209" s="35">
        <f t="shared" si="427"/>
        <v>0.5905339464534668</v>
      </c>
      <c r="CU209" s="35">
        <f t="shared" si="427"/>
        <v>0.40101899194013835</v>
      </c>
      <c r="CV209" s="35">
        <f t="shared" si="427"/>
        <v>0.5795628372050694</v>
      </c>
      <c r="CW209" s="35">
        <f t="shared" si="427"/>
        <v>0.39356874594212243</v>
      </c>
      <c r="CX209" s="35">
        <f t="shared" si="427"/>
        <v>0.26726413054611919</v>
      </c>
      <c r="CY209" s="35">
        <f t="shared" si="427"/>
        <v>1.8930566586094653</v>
      </c>
      <c r="CZ209" s="35">
        <f t="shared" si="427"/>
        <v>1.2855343498546095</v>
      </c>
      <c r="DA209" s="35">
        <f t="shared" si="427"/>
        <v>0.87297892386909393</v>
      </c>
      <c r="DB209" s="35">
        <f t="shared" si="427"/>
        <v>1.2616513235196725</v>
      </c>
      <c r="DC209" s="35">
        <f t="shared" si="427"/>
        <v>0.85676047071693295</v>
      </c>
      <c r="DD209" s="35">
        <f t="shared" si="427"/>
        <v>0.58180773919003859</v>
      </c>
      <c r="DE209" s="35">
        <f t="shared" si="427"/>
        <v>0.84084332864509348</v>
      </c>
      <c r="DF209" s="35">
        <f t="shared" si="427"/>
        <v>0.57099874792619765</v>
      </c>
      <c r="DG209" s="35">
        <f t="shared" si="427"/>
        <v>0.38775305580250546</v>
      </c>
    </row>
    <row r="210" spans="2:111" ht="13.15" x14ac:dyDescent="0.35">
      <c r="B210" s="36">
        <f t="shared" si="424"/>
        <v>-0.40577136523807955</v>
      </c>
      <c r="D210" s="36">
        <f>$CE$5-$CE$7*SUMPRODUCT($B$5:$CD$5,AE210:DG210)</f>
        <v>-0.58994928707980421</v>
      </c>
      <c r="F210" s="36">
        <f>SUMPRODUCT($B$7:$CD$7, LN(AE210:DG210))</f>
        <v>-3263.3868570536783</v>
      </c>
      <c r="H210" s="36">
        <f t="shared" si="420"/>
        <v>-6.7067699937611525E-2</v>
      </c>
      <c r="I210" s="36">
        <f t="shared" si="420"/>
        <v>-9.9859881920248972E-3</v>
      </c>
      <c r="J210" s="36">
        <f t="shared" si="420"/>
        <v>0.54136679650665576</v>
      </c>
      <c r="K210" s="36">
        <f t="shared" si="420"/>
        <v>-0.49456022506525799</v>
      </c>
      <c r="M210" s="36">
        <v>1.5130555631544529E-3</v>
      </c>
      <c r="N210" s="36">
        <f>IFERROR(M210/(MAX(ABS(M208),ABS(M209),ABS(M210),ABS(M211))),0)</f>
        <v>0.72744831468325732</v>
      </c>
      <c r="P210" s="36">
        <f>L261</f>
        <v>0.24642201031559807</v>
      </c>
      <c r="R210" s="36">
        <f>H261*J261</f>
        <v>-1.7444529724415631E-3</v>
      </c>
      <c r="T210" s="36">
        <f>P210-D210</f>
        <v>0.83637129739540228</v>
      </c>
      <c r="V210" s="36">
        <v>0.29437613154398989</v>
      </c>
      <c r="X210" s="36">
        <v>-8.9654252832736592E-2</v>
      </c>
      <c r="Y210" s="36">
        <v>0.10926965774830645</v>
      </c>
      <c r="Z210" s="36">
        <v>0.35012651901153591</v>
      </c>
      <c r="AA210" s="36">
        <v>-0.42853597131810828</v>
      </c>
      <c r="AC210" s="44">
        <f t="shared" si="425"/>
        <v>1</v>
      </c>
      <c r="AD210" s="37" t="s">
        <v>366</v>
      </c>
      <c r="AE210" s="36">
        <f t="shared" ref="AE210:BJ210" si="428">AE209/$AC209</f>
        <v>2.6088430267760483E-2</v>
      </c>
      <c r="AF210" s="36">
        <f t="shared" si="428"/>
        <v>1.7716095865629101E-2</v>
      </c>
      <c r="AG210" s="36">
        <f t="shared" si="428"/>
        <v>1.2030622367801945E-2</v>
      </c>
      <c r="AH210" s="36">
        <f t="shared" si="428"/>
        <v>1.7386961148879648E-2</v>
      </c>
      <c r="AI210" s="36">
        <f t="shared" si="428"/>
        <v>1.1807114010465251E-2</v>
      </c>
      <c r="AJ210" s="36">
        <f t="shared" si="428"/>
        <v>8.0179589787090413E-3</v>
      </c>
      <c r="AK210" s="36">
        <f t="shared" si="428"/>
        <v>1.1587758055578913E-2</v>
      </c>
      <c r="AL210" s="36">
        <f t="shared" si="428"/>
        <v>7.8689990341827745E-3</v>
      </c>
      <c r="AM210" s="36">
        <f t="shared" si="428"/>
        <v>5.3436691983879975E-3</v>
      </c>
      <c r="AN210" s="36">
        <f t="shared" si="428"/>
        <v>3.448727366315793E-2</v>
      </c>
      <c r="AO210" s="36">
        <f t="shared" si="428"/>
        <v>2.3419571054672742E-2</v>
      </c>
      <c r="AP210" s="36">
        <f t="shared" si="428"/>
        <v>1.5903730568612377E-2</v>
      </c>
      <c r="AQ210" s="36">
        <f t="shared" si="428"/>
        <v>2.298447553792133E-2</v>
      </c>
      <c r="AR210" s="36">
        <f t="shared" si="428"/>
        <v>1.5608266494831017E-2</v>
      </c>
      <c r="AS210" s="36">
        <f t="shared" si="428"/>
        <v>1.0599240455660049E-2</v>
      </c>
      <c r="AT210" s="36">
        <f t="shared" si="428"/>
        <v>1.5318291637464565E-2</v>
      </c>
      <c r="AU210" s="36">
        <f t="shared" si="428"/>
        <v>1.0402324722555376E-2</v>
      </c>
      <c r="AV210" s="36">
        <f t="shared" si="428"/>
        <v>7.0639965731450908E-3</v>
      </c>
      <c r="AW210" s="36">
        <f t="shared" si="428"/>
        <v>5.0034943790854818E-2</v>
      </c>
      <c r="AX210" s="36">
        <f t="shared" si="428"/>
        <v>3.3977661811472458E-2</v>
      </c>
      <c r="AY210" s="36">
        <f t="shared" si="428"/>
        <v>2.3073504529164776E-2</v>
      </c>
      <c r="AZ210" s="36">
        <f t="shared" si="428"/>
        <v>3.3346415052539276E-2</v>
      </c>
      <c r="BA210" s="36">
        <f t="shared" si="428"/>
        <v>2.26448383357086E-2</v>
      </c>
      <c r="BB210" s="36">
        <f t="shared" si="428"/>
        <v>1.5377626123901129E-2</v>
      </c>
      <c r="BC210" s="36">
        <f t="shared" si="428"/>
        <v>2.222413602590001E-2</v>
      </c>
      <c r="BD210" s="36">
        <f t="shared" si="428"/>
        <v>1.5091936169581759E-2</v>
      </c>
      <c r="BE210" s="36">
        <f t="shared" si="428"/>
        <v>1.0248611558230699E-2</v>
      </c>
      <c r="BF210" s="36">
        <f t="shared" si="428"/>
        <v>1.6139669434469633E-2</v>
      </c>
      <c r="BG210" s="36">
        <f t="shared" si="428"/>
        <v>1.0960104843639303E-2</v>
      </c>
      <c r="BH210" s="36">
        <f t="shared" si="428"/>
        <v>7.4427731417482474E-3</v>
      </c>
      <c r="BI210" s="36">
        <f t="shared" si="428"/>
        <v>1.0756484868300711E-2</v>
      </c>
      <c r="BJ210" s="36">
        <f t="shared" si="428"/>
        <v>7.3044991648845096E-3</v>
      </c>
      <c r="BK210" s="36">
        <f t="shared" ref="BK210:CP210" si="429">BK209/$AC209</f>
        <v>4.9603293922754841E-3</v>
      </c>
      <c r="BL210" s="36">
        <f t="shared" si="429"/>
        <v>7.1687940816728525E-3</v>
      </c>
      <c r="BM210" s="36">
        <f t="shared" si="429"/>
        <v>4.8681749683045679E-3</v>
      </c>
      <c r="BN210" s="36">
        <f t="shared" si="429"/>
        <v>3.3058736590878528E-3</v>
      </c>
      <c r="BO210" s="36">
        <f t="shared" si="429"/>
        <v>2.1335633877033616E-2</v>
      </c>
      <c r="BP210" s="36">
        <f t="shared" si="429"/>
        <v>1.4488573334617073E-2</v>
      </c>
      <c r="BQ210" s="36">
        <f t="shared" si="429"/>
        <v>9.8388807420688069E-3</v>
      </c>
      <c r="BR210" s="36">
        <f t="shared" si="429"/>
        <v>1.4219400458337679E-2</v>
      </c>
      <c r="BS210" s="36">
        <f t="shared" si="429"/>
        <v>9.6560911900854546E-3</v>
      </c>
      <c r="BT210" s="36">
        <f t="shared" si="429"/>
        <v>6.5572453173701655E-3</v>
      </c>
      <c r="BU210" s="36">
        <f t="shared" si="429"/>
        <v>9.4766975548928618E-3</v>
      </c>
      <c r="BV210" s="36">
        <f t="shared" si="429"/>
        <v>6.4354229307360738E-3</v>
      </c>
      <c r="BW210" s="36">
        <f t="shared" si="429"/>
        <v>4.3701582811473275E-3</v>
      </c>
      <c r="BX210" s="36">
        <f t="shared" si="429"/>
        <v>3.0954236980467741E-2</v>
      </c>
      <c r="BY210" s="36">
        <f t="shared" si="429"/>
        <v>2.1020361292915905E-2</v>
      </c>
      <c r="BZ210" s="36">
        <f t="shared" si="429"/>
        <v>1.4274478455519024E-2</v>
      </c>
      <c r="CA210" s="36">
        <f t="shared" si="429"/>
        <v>2.0629838984130157E-2</v>
      </c>
      <c r="CB210" s="36">
        <f t="shared" si="429"/>
        <v>1.4009283095387879E-2</v>
      </c>
      <c r="CC210" s="36">
        <f t="shared" si="429"/>
        <v>9.5134049760493417E-3</v>
      </c>
      <c r="CD210" s="36">
        <f t="shared" si="429"/>
        <v>1.374901461081679E-2</v>
      </c>
      <c r="CE210" s="36">
        <f t="shared" si="429"/>
        <v>9.336662206318137E-3</v>
      </c>
      <c r="CF210" s="36">
        <f t="shared" si="429"/>
        <v>6.3403279160317034E-3</v>
      </c>
      <c r="CG210" s="36">
        <f t="shared" si="429"/>
        <v>9.9848448825937981E-3</v>
      </c>
      <c r="CH210" s="36">
        <f t="shared" si="429"/>
        <v>6.7804949292816505E-3</v>
      </c>
      <c r="CI210" s="36">
        <f t="shared" si="429"/>
        <v>4.6044893062045303E-3</v>
      </c>
      <c r="CJ210" s="36">
        <f t="shared" si="429"/>
        <v>6.6545249472440204E-3</v>
      </c>
      <c r="CK210" s="36">
        <f t="shared" si="429"/>
        <v>4.5189457815437879E-3</v>
      </c>
      <c r="CL210" s="36">
        <f t="shared" si="429"/>
        <v>3.0687195762921777E-3</v>
      </c>
      <c r="CM210" s="36">
        <f t="shared" si="429"/>
        <v>4.4349915090508198E-3</v>
      </c>
      <c r="CN210" s="36">
        <f t="shared" si="429"/>
        <v>3.0117080227203786E-3</v>
      </c>
      <c r="CO210" s="36">
        <f t="shared" si="429"/>
        <v>2.045186601960269E-3</v>
      </c>
      <c r="CP210" s="36">
        <f t="shared" si="429"/>
        <v>1.3199340643186751E-2</v>
      </c>
      <c r="CQ210" s="36">
        <f t="shared" ref="CQ210:DG210" si="430">CQ209/$AC209</f>
        <v>8.9633903534152588E-3</v>
      </c>
      <c r="CR210" s="36">
        <f t="shared" si="430"/>
        <v>6.0868469720999994E-3</v>
      </c>
      <c r="CS210" s="36">
        <f t="shared" si="430"/>
        <v>8.7968659132980822E-3</v>
      </c>
      <c r="CT210" s="36">
        <f t="shared" si="430"/>
        <v>5.9737637810146427E-3</v>
      </c>
      <c r="CU210" s="36">
        <f t="shared" si="430"/>
        <v>4.0566554114933855E-3</v>
      </c>
      <c r="CV210" s="36">
        <f t="shared" si="430"/>
        <v>5.8627814819288181E-3</v>
      </c>
      <c r="CW210" s="36">
        <f t="shared" si="430"/>
        <v>3.9812897022570518E-3</v>
      </c>
      <c r="CX210" s="36">
        <f t="shared" si="430"/>
        <v>2.7036088147162655E-3</v>
      </c>
      <c r="CY210" s="36">
        <f t="shared" si="430"/>
        <v>1.9149912330232031E-2</v>
      </c>
      <c r="CZ210" s="36">
        <f t="shared" si="430"/>
        <v>1.3004296509170796E-2</v>
      </c>
      <c r="DA210" s="36">
        <f t="shared" si="430"/>
        <v>8.830940047253091E-3</v>
      </c>
      <c r="DB210" s="36">
        <f t="shared" si="430"/>
        <v>1.27626989540133E-2</v>
      </c>
      <c r="DC210" s="36">
        <f t="shared" si="430"/>
        <v>8.6668763069612433E-3</v>
      </c>
      <c r="DD210" s="36">
        <f t="shared" si="430"/>
        <v>5.885490615333046E-3</v>
      </c>
      <c r="DE210" s="36">
        <f t="shared" si="430"/>
        <v>8.5058605899528197E-3</v>
      </c>
      <c r="DF210" s="36">
        <f t="shared" si="430"/>
        <v>5.7761482804697872E-3</v>
      </c>
      <c r="DG210" s="36">
        <f t="shared" si="430"/>
        <v>3.9224589452340336E-3</v>
      </c>
    </row>
    <row r="211" spans="2:111" x14ac:dyDescent="0.35">
      <c r="B211" s="35">
        <f t="shared" si="424"/>
        <v>-0.38701833399675178</v>
      </c>
      <c r="D211" s="35">
        <f>$CE$6-$CE$7*SUMPRODUCT($B$6:$CD$6,AE210:DG210)</f>
        <v>-0.61670997017836271</v>
      </c>
      <c r="H211" s="35">
        <f t="shared" si="420"/>
        <v>6.1172147742808436E-2</v>
      </c>
      <c r="I211" s="35">
        <f t="shared" si="420"/>
        <v>8.87952495754879E-3</v>
      </c>
      <c r="J211" s="35">
        <f t="shared" si="420"/>
        <v>-0.49456022506525799</v>
      </c>
      <c r="K211" s="35">
        <f t="shared" si="420"/>
        <v>0.44824023581227646</v>
      </c>
      <c r="M211" s="35">
        <v>5.3784171847354179E-4</v>
      </c>
      <c r="N211" s="35">
        <f>IFERROR(M211/(MAX(ABS(M208),ABS(M209),ABS(M210),ABS(M211))),0)</f>
        <v>0.25858406075599344</v>
      </c>
      <c r="P211" s="35">
        <f>L262</f>
        <v>-0.31719661926027243</v>
      </c>
      <c r="R211" s="35">
        <f>H262*J262</f>
        <v>-6.2009592201504144E-4</v>
      </c>
      <c r="T211" s="35">
        <f>P211-D211</f>
        <v>0.29951335091809028</v>
      </c>
      <c r="V211" s="35">
        <v>-0.26972123933854131</v>
      </c>
      <c r="X211" s="35">
        <v>0.10909916005389184</v>
      </c>
      <c r="Y211" s="35">
        <v>-0.13293990099775585</v>
      </c>
      <c r="Z211" s="35">
        <v>-0.42853597131810828</v>
      </c>
      <c r="AA211" s="35">
        <v>0.51934370009411901</v>
      </c>
    </row>
    <row r="212" spans="2:111" x14ac:dyDescent="0.35">
      <c r="B212" s="3"/>
    </row>
    <row r="213" spans="2:111" ht="13.5" thickBot="1" x14ac:dyDescent="0.4">
      <c r="B213" s="39" t="s">
        <v>367</v>
      </c>
      <c r="D213" s="39" t="s">
        <v>368</v>
      </c>
      <c r="E213" s="39" t="s">
        <v>369</v>
      </c>
      <c r="F213" s="39" t="s">
        <v>370</v>
      </c>
      <c r="H213" s="39" t="s">
        <v>347</v>
      </c>
      <c r="I213" s="39" t="s">
        <v>371</v>
      </c>
      <c r="J213" s="39" t="s">
        <v>372</v>
      </c>
      <c r="K213" s="39" t="s">
        <v>349</v>
      </c>
      <c r="L213" s="39" t="s">
        <v>373</v>
      </c>
      <c r="M213" s="39" t="s">
        <v>374</v>
      </c>
    </row>
    <row r="214" spans="2:111" ht="13.15" thickTop="1" x14ac:dyDescent="0.35">
      <c r="B214" s="32">
        <v>1</v>
      </c>
      <c r="D214" s="32">
        <v>0</v>
      </c>
      <c r="E214" s="32"/>
      <c r="F214" s="32" t="b">
        <v>0</v>
      </c>
      <c r="H214" s="32">
        <v>0</v>
      </c>
      <c r="I214" s="32">
        <f>B208</f>
        <v>-0.48021174979242759</v>
      </c>
      <c r="J214" s="32">
        <f>IF(SUMPRODUCT(L214:L217,N208:N211)&gt;0,N208,-N208)</f>
        <v>-0.30375939340012081</v>
      </c>
      <c r="K214" s="32">
        <f>I214+J214*H214</f>
        <v>-0.48021174979242759</v>
      </c>
      <c r="L214" s="32">
        <f>D208</f>
        <v>-0.43136897739910296</v>
      </c>
      <c r="M214" s="32">
        <f>SUMPRODUCT(L214:L217,J214:J217)</f>
        <v>2.0254045020593709</v>
      </c>
    </row>
    <row r="215" spans="2:111" ht="13.5" thickBot="1" x14ac:dyDescent="0.4">
      <c r="H215" s="33">
        <f>H214</f>
        <v>0</v>
      </c>
      <c r="I215" s="33">
        <f>B209</f>
        <v>0.32561485292824177</v>
      </c>
      <c r="J215" s="32">
        <f>IF(SUMPRODUCT(L214:L217,N208:N211)&gt;0,N209,-N209)</f>
        <v>1</v>
      </c>
      <c r="K215" s="33">
        <f t="shared" ref="K215:K217" si="431">I215+J215*H215</f>
        <v>0.32561485292824177</v>
      </c>
      <c r="L215" s="32">
        <f>D209</f>
        <v>1.305743140120768</v>
      </c>
      <c r="M215" s="39" t="s">
        <v>375</v>
      </c>
    </row>
    <row r="216" spans="2:111" ht="13.15" thickTop="1" x14ac:dyDescent="0.35">
      <c r="H216" s="33">
        <f t="shared" ref="H216:H217" si="432">H215</f>
        <v>0</v>
      </c>
      <c r="I216" s="32">
        <f>B210</f>
        <v>-0.40577136523807955</v>
      </c>
      <c r="J216" s="32">
        <f>IF(SUMPRODUCT(L214:L217,N208:N211)&gt;0,N210,-N210)</f>
        <v>-0.72744831468325732</v>
      </c>
      <c r="K216" s="32">
        <f t="shared" si="431"/>
        <v>-0.40577136523807955</v>
      </c>
      <c r="L216" s="32">
        <f>D210</f>
        <v>-0.58994928707980421</v>
      </c>
      <c r="M216" s="32">
        <f>F210</f>
        <v>-3263.3868570536783</v>
      </c>
    </row>
    <row r="217" spans="2:111" x14ac:dyDescent="0.35">
      <c r="H217" s="33">
        <f t="shared" si="432"/>
        <v>0</v>
      </c>
      <c r="I217" s="34">
        <f>B211</f>
        <v>-0.38701833399675178</v>
      </c>
      <c r="J217" s="32">
        <f>IF(SUMPRODUCT(L214:L217,N208:N211)&gt;0,N211,-N211)</f>
        <v>-0.25858406075599344</v>
      </c>
      <c r="K217" s="34">
        <f t="shared" si="431"/>
        <v>-0.38701833399675178</v>
      </c>
      <c r="L217" s="32">
        <f>D211</f>
        <v>-0.61670997017836271</v>
      </c>
    </row>
    <row r="218" spans="2:111" ht="13.5" thickBot="1" x14ac:dyDescent="0.4">
      <c r="B218" s="39" t="s">
        <v>367</v>
      </c>
      <c r="D218" s="39" t="s">
        <v>368</v>
      </c>
      <c r="E218" s="39" t="s">
        <v>369</v>
      </c>
      <c r="F218" s="39" t="s">
        <v>370</v>
      </c>
      <c r="H218" s="39" t="s">
        <v>347</v>
      </c>
      <c r="I218" s="39" t="s">
        <v>371</v>
      </c>
      <c r="J218" s="39" t="s">
        <v>372</v>
      </c>
      <c r="K218" s="39" t="s">
        <v>349</v>
      </c>
      <c r="L218" s="39" t="s">
        <v>373</v>
      </c>
      <c r="M218" s="39" t="s">
        <v>374</v>
      </c>
      <c r="O218" s="45" t="s">
        <v>336</v>
      </c>
    </row>
    <row r="219" spans="2:111" ht="13.9" thickTop="1" thickBot="1" x14ac:dyDescent="0.4">
      <c r="B219" s="32">
        <f>1+B214</f>
        <v>2</v>
      </c>
      <c r="D219" s="32">
        <v>0</v>
      </c>
      <c r="E219" s="32">
        <f>H219</f>
        <v>2.524256706237793E-4</v>
      </c>
      <c r="F219" s="32" t="b">
        <f>OR(F214,M219*M214&lt;=0)</f>
        <v>0</v>
      </c>
      <c r="H219" s="32">
        <f>ABS(H201)</f>
        <v>2.524256706237793E-4</v>
      </c>
      <c r="I219" s="32">
        <f>I214</f>
        <v>-0.48021174979242759</v>
      </c>
      <c r="J219" s="32">
        <f>J214</f>
        <v>-0.30375939340012081</v>
      </c>
      <c r="K219" s="32">
        <f>I219+J219*H219</f>
        <v>-0.48028842646101488</v>
      </c>
      <c r="L219" s="32">
        <f>$CE$3-$CE$7*SUMPRODUCT($B$3:$CD$3,Q221:CS221)</f>
        <v>-0.39573827403077644</v>
      </c>
      <c r="M219" s="32">
        <f>SUMPRODUCT(L219:L222,J219:J222)</f>
        <v>1.8114334395560661</v>
      </c>
      <c r="O219" s="46">
        <f>SUM(Q219:CS219)</f>
        <v>-1.2569166460241992</v>
      </c>
      <c r="P219" s="39" t="s">
        <v>363</v>
      </c>
      <c r="Q219" s="32">
        <f t="shared" ref="Q219:AV219" si="433">SUMPRODUCT(B$3:B$6,$K219:$K222)</f>
        <v>0.94745974698060764</v>
      </c>
      <c r="R219" s="32">
        <f t="shared" si="433"/>
        <v>0.56037613972890687</v>
      </c>
      <c r="S219" s="32">
        <f t="shared" si="433"/>
        <v>0.17329253247720616</v>
      </c>
      <c r="T219" s="32">
        <f t="shared" si="433"/>
        <v>0.5415047551138501</v>
      </c>
      <c r="U219" s="32">
        <f t="shared" si="433"/>
        <v>0.15442114786214933</v>
      </c>
      <c r="V219" s="32">
        <f t="shared" si="433"/>
        <v>-0.23266245938955138</v>
      </c>
      <c r="W219" s="32">
        <f t="shared" si="433"/>
        <v>0.13554976324709245</v>
      </c>
      <c r="X219" s="32">
        <f t="shared" si="433"/>
        <v>-0.25153384400460826</v>
      </c>
      <c r="Y219" s="32">
        <f t="shared" si="433"/>
        <v>-0.63861745125630898</v>
      </c>
      <c r="Z219" s="32">
        <f t="shared" si="433"/>
        <v>1.2267745572082067</v>
      </c>
      <c r="AA219" s="32">
        <f t="shared" si="433"/>
        <v>0.83969094995650595</v>
      </c>
      <c r="AB219" s="32">
        <f t="shared" si="433"/>
        <v>0.45260734270480524</v>
      </c>
      <c r="AC219" s="32">
        <f t="shared" si="433"/>
        <v>0.82081956534144918</v>
      </c>
      <c r="AD219" s="32">
        <f t="shared" si="433"/>
        <v>0.43373595808974841</v>
      </c>
      <c r="AE219" s="32">
        <f t="shared" si="433"/>
        <v>4.6652350838047696E-2</v>
      </c>
      <c r="AF219" s="32">
        <f t="shared" si="433"/>
        <v>0.41486457347469152</v>
      </c>
      <c r="AG219" s="32">
        <f t="shared" si="433"/>
        <v>2.7780966222990811E-2</v>
      </c>
      <c r="AH219" s="32">
        <f t="shared" si="433"/>
        <v>-0.3593026410287099</v>
      </c>
      <c r="AI219" s="32">
        <f t="shared" si="433"/>
        <v>1.5991943041783387</v>
      </c>
      <c r="AJ219" s="32">
        <f t="shared" si="433"/>
        <v>1.212110696926638</v>
      </c>
      <c r="AK219" s="32">
        <f t="shared" si="433"/>
        <v>0.82502708967493721</v>
      </c>
      <c r="AL219" s="32">
        <f t="shared" si="433"/>
        <v>1.1932393123115812</v>
      </c>
      <c r="AM219" s="32">
        <f t="shared" si="433"/>
        <v>0.80615570505988043</v>
      </c>
      <c r="AN219" s="32">
        <f t="shared" si="433"/>
        <v>0.41907209780817972</v>
      </c>
      <c r="AO219" s="32">
        <f t="shared" si="433"/>
        <v>0.78728432044482355</v>
      </c>
      <c r="AP219" s="32">
        <f t="shared" si="433"/>
        <v>0.40020071319312284</v>
      </c>
      <c r="AQ219" s="32">
        <f t="shared" si="433"/>
        <v>1.3117105941422125E-2</v>
      </c>
      <c r="AR219" s="32">
        <f t="shared" si="433"/>
        <v>0.46717132051959276</v>
      </c>
      <c r="AS219" s="32">
        <f t="shared" si="433"/>
        <v>8.0087713267892047E-2</v>
      </c>
      <c r="AT219" s="32">
        <f t="shared" si="433"/>
        <v>-0.30699589398380867</v>
      </c>
      <c r="AU219" s="32">
        <f t="shared" si="433"/>
        <v>6.1216328652835161E-2</v>
      </c>
      <c r="AV219" s="32">
        <f t="shared" si="433"/>
        <v>-0.32586727859886555</v>
      </c>
      <c r="AW219" s="32">
        <f t="shared" ref="AW219:CB219" si="434">SUMPRODUCT(AH$3:AH$6,$K219:$K222)</f>
        <v>-0.71295088585056621</v>
      </c>
      <c r="AX219" s="32">
        <f t="shared" si="434"/>
        <v>-0.34473866321392249</v>
      </c>
      <c r="AY219" s="32">
        <f t="shared" si="434"/>
        <v>-0.7318222704656232</v>
      </c>
      <c r="AZ219" s="32">
        <f t="shared" si="434"/>
        <v>-1.118905877717324</v>
      </c>
      <c r="BA219" s="32">
        <f t="shared" si="434"/>
        <v>0.74648613074719172</v>
      </c>
      <c r="BB219" s="32">
        <f t="shared" si="434"/>
        <v>0.35940252349549107</v>
      </c>
      <c r="BC219" s="32">
        <f t="shared" si="434"/>
        <v>-2.7681083756209646E-2</v>
      </c>
      <c r="BD219" s="32">
        <f t="shared" si="434"/>
        <v>0.34053113888043418</v>
      </c>
      <c r="BE219" s="32">
        <f t="shared" si="434"/>
        <v>-4.6552468371266503E-2</v>
      </c>
      <c r="BF219" s="32">
        <f t="shared" si="434"/>
        <v>-0.43363607562296724</v>
      </c>
      <c r="BG219" s="32">
        <f t="shared" si="434"/>
        <v>-6.5423852986323416E-2</v>
      </c>
      <c r="BH219" s="32">
        <f t="shared" si="434"/>
        <v>-0.45250746023802413</v>
      </c>
      <c r="BI219" s="32">
        <f t="shared" si="434"/>
        <v>-0.8395910674897249</v>
      </c>
      <c r="BJ219" s="32">
        <f t="shared" si="434"/>
        <v>1.118905877717324</v>
      </c>
      <c r="BK219" s="32">
        <f t="shared" si="434"/>
        <v>0.7318222704656232</v>
      </c>
      <c r="BL219" s="32">
        <f t="shared" si="434"/>
        <v>0.34473866321392249</v>
      </c>
      <c r="BM219" s="32">
        <f t="shared" si="434"/>
        <v>0.71295088585056621</v>
      </c>
      <c r="BN219" s="32">
        <f t="shared" si="434"/>
        <v>0.32586727859886555</v>
      </c>
      <c r="BO219" s="32">
        <f t="shared" si="434"/>
        <v>-6.1216328652835161E-2</v>
      </c>
      <c r="BP219" s="32">
        <f t="shared" si="434"/>
        <v>0.30699589398380867</v>
      </c>
      <c r="BQ219" s="32">
        <f t="shared" si="434"/>
        <v>-8.0087713267892047E-2</v>
      </c>
      <c r="BR219" s="32">
        <f t="shared" si="434"/>
        <v>-0.46717132051959276</v>
      </c>
      <c r="BS219" s="32">
        <f t="shared" si="434"/>
        <v>-1.3117105941422125E-2</v>
      </c>
      <c r="BT219" s="32">
        <f t="shared" si="434"/>
        <v>-0.40020071319312284</v>
      </c>
      <c r="BU219" s="32">
        <f t="shared" si="434"/>
        <v>-0.78728432044482355</v>
      </c>
      <c r="BV219" s="32">
        <f t="shared" si="434"/>
        <v>-0.41907209780817972</v>
      </c>
      <c r="BW219" s="32">
        <f t="shared" si="434"/>
        <v>-0.80615570505988043</v>
      </c>
      <c r="BX219" s="32">
        <f t="shared" si="434"/>
        <v>-1.1932393123115812</v>
      </c>
      <c r="BY219" s="32">
        <f t="shared" si="434"/>
        <v>-0.82502708967493721</v>
      </c>
      <c r="BZ219" s="32">
        <f t="shared" si="434"/>
        <v>-1.212110696926638</v>
      </c>
      <c r="CA219" s="32">
        <f t="shared" si="434"/>
        <v>-1.5991943041783387</v>
      </c>
      <c r="CB219" s="32">
        <f t="shared" si="434"/>
        <v>0.26619770428617695</v>
      </c>
      <c r="CC219" s="32">
        <f t="shared" ref="CC219:CS219" si="435">SUMPRODUCT(BN$3:BN$6,$K219:$K222)</f>
        <v>-0.12088590296552376</v>
      </c>
      <c r="CD219" s="32">
        <f t="shared" si="435"/>
        <v>-0.50796951021722447</v>
      </c>
      <c r="CE219" s="32">
        <f t="shared" si="435"/>
        <v>-0.13975728758058065</v>
      </c>
      <c r="CF219" s="32">
        <f t="shared" si="435"/>
        <v>-0.52684089483228136</v>
      </c>
      <c r="CG219" s="32">
        <f t="shared" si="435"/>
        <v>-0.91392450208398213</v>
      </c>
      <c r="CH219" s="32">
        <f t="shared" si="435"/>
        <v>-0.54571227944733813</v>
      </c>
      <c r="CI219" s="32">
        <f t="shared" si="435"/>
        <v>-0.9327958866990389</v>
      </c>
      <c r="CJ219" s="32">
        <f t="shared" si="435"/>
        <v>-1.3198794939507397</v>
      </c>
      <c r="CK219" s="32">
        <f t="shared" si="435"/>
        <v>0.63861745125630898</v>
      </c>
      <c r="CL219" s="32">
        <f t="shared" si="435"/>
        <v>0.25153384400460826</v>
      </c>
      <c r="CM219" s="32">
        <f t="shared" si="435"/>
        <v>-0.13554976324709245</v>
      </c>
      <c r="CN219" s="32">
        <f t="shared" si="435"/>
        <v>0.23266245938955138</v>
      </c>
      <c r="CO219" s="32">
        <f t="shared" si="435"/>
        <v>-0.15442114786214933</v>
      </c>
      <c r="CP219" s="32">
        <f t="shared" si="435"/>
        <v>-0.5415047551138501</v>
      </c>
      <c r="CQ219" s="32">
        <f t="shared" si="435"/>
        <v>-0.17329253247720616</v>
      </c>
      <c r="CR219" s="32">
        <f t="shared" si="435"/>
        <v>-0.56037613972890687</v>
      </c>
      <c r="CS219" s="32">
        <f t="shared" si="435"/>
        <v>-0.94745974698060764</v>
      </c>
    </row>
    <row r="220" spans="2:111" ht="13.9" thickTop="1" thickBot="1" x14ac:dyDescent="0.4">
      <c r="H220" s="33">
        <f>H219</f>
        <v>2.524256706237793E-4</v>
      </c>
      <c r="I220" s="33">
        <f t="shared" ref="I220:J220" si="436">I215</f>
        <v>0.32561485292824177</v>
      </c>
      <c r="J220" s="33">
        <f t="shared" si="436"/>
        <v>1</v>
      </c>
      <c r="K220" s="33">
        <f t="shared" ref="K220:K222" si="437">I220+J220*H220</f>
        <v>0.32586727859886555</v>
      </c>
      <c r="L220" s="33">
        <f>$CE$4-$CE$7*SUMPRODUCT($B$4:$CD$4,Q221:CS221)</f>
        <v>1.1748121312161572</v>
      </c>
      <c r="M220" s="39" t="s">
        <v>375</v>
      </c>
      <c r="O220" s="47">
        <f t="shared" ref="O220:O221" si="438">SUM(Q220:CS220)</f>
        <v>98.86762397113246</v>
      </c>
      <c r="P220" s="39" t="s">
        <v>365</v>
      </c>
      <c r="Q220" s="33">
        <f>EXP(Q219)</f>
        <v>2.5791496381308967</v>
      </c>
      <c r="R220" s="33">
        <f>EXP(R219)</f>
        <v>1.751331121634828</v>
      </c>
      <c r="S220" s="33">
        <f t="shared" ref="S220:CD220" si="439">EXP(S219)</f>
        <v>1.1892139379045368</v>
      </c>
      <c r="T220" s="33">
        <f t="shared" si="439"/>
        <v>1.7185909760277949</v>
      </c>
      <c r="U220" s="33">
        <f t="shared" si="439"/>
        <v>1.1669822553837792</v>
      </c>
      <c r="V220" s="33">
        <f t="shared" si="439"/>
        <v>0.79242100265664761</v>
      </c>
      <c r="W220" s="33">
        <f t="shared" si="439"/>
        <v>1.1451661816041825</v>
      </c>
      <c r="X220" s="33">
        <f t="shared" si="439"/>
        <v>0.77760713982479679</v>
      </c>
      <c r="Y220" s="33">
        <f t="shared" si="439"/>
        <v>0.52802193569797651</v>
      </c>
      <c r="Z220" s="33">
        <f t="shared" si="439"/>
        <v>3.4102123333730812</v>
      </c>
      <c r="AA220" s="33">
        <f t="shared" si="439"/>
        <v>2.315651214075114</v>
      </c>
      <c r="AB220" s="33">
        <f t="shared" si="439"/>
        <v>1.5724066483401913</v>
      </c>
      <c r="AC220" s="33">
        <f t="shared" si="439"/>
        <v>2.2723614232483795</v>
      </c>
      <c r="AD220" s="33">
        <f t="shared" si="439"/>
        <v>1.5430113946476351</v>
      </c>
      <c r="AE220" s="33">
        <f t="shared" si="439"/>
        <v>1.0477576936722177</v>
      </c>
      <c r="AF220" s="33">
        <f t="shared" si="439"/>
        <v>1.5141656686110205</v>
      </c>
      <c r="AG220" s="33">
        <f t="shared" si="439"/>
        <v>1.0281704556976559</v>
      </c>
      <c r="AH220" s="33">
        <f t="shared" si="439"/>
        <v>0.69816302659883922</v>
      </c>
      <c r="AI220" s="33">
        <f t="shared" si="439"/>
        <v>4.949043394054554</v>
      </c>
      <c r="AJ220" s="33">
        <f t="shared" si="439"/>
        <v>3.3605703175137411</v>
      </c>
      <c r="AK220" s="33">
        <f t="shared" si="439"/>
        <v>2.2819425815747691</v>
      </c>
      <c r="AL220" s="33">
        <f t="shared" si="439"/>
        <v>3.2977463545527184</v>
      </c>
      <c r="AM220" s="33">
        <f t="shared" si="439"/>
        <v>2.2392829545832122</v>
      </c>
      <c r="AN220" s="33">
        <f t="shared" si="439"/>
        <v>1.5205499791590353</v>
      </c>
      <c r="AO220" s="33">
        <f t="shared" si="439"/>
        <v>2.1974208252104614</v>
      </c>
      <c r="AP220" s="33">
        <f t="shared" si="439"/>
        <v>1.492124156591589</v>
      </c>
      <c r="AQ220" s="33">
        <f t="shared" si="439"/>
        <v>1.0132035125638355</v>
      </c>
      <c r="AR220" s="33">
        <f t="shared" si="439"/>
        <v>1.5954747175617812</v>
      </c>
      <c r="AS220" s="33">
        <f t="shared" si="439"/>
        <v>1.0833820904910494</v>
      </c>
      <c r="AT220" s="33">
        <f t="shared" si="439"/>
        <v>0.73565362150673308</v>
      </c>
      <c r="AU220" s="33">
        <f t="shared" si="439"/>
        <v>1.0631288745500123</v>
      </c>
      <c r="AV220" s="33">
        <f t="shared" si="439"/>
        <v>0.72190099278510755</v>
      </c>
      <c r="AW220" s="33">
        <f t="shared" si="439"/>
        <v>0.49019555000300974</v>
      </c>
      <c r="AX220" s="33">
        <f t="shared" si="439"/>
        <v>0.70840546168554974</v>
      </c>
      <c r="AY220" s="33">
        <f t="shared" si="439"/>
        <v>0.48103162121492488</v>
      </c>
      <c r="AZ220" s="33">
        <f t="shared" si="439"/>
        <v>0.32663697998332203</v>
      </c>
      <c r="BA220" s="33">
        <f t="shared" si="439"/>
        <v>2.1095742096442032</v>
      </c>
      <c r="BB220" s="33">
        <f t="shared" si="439"/>
        <v>1.4324732896946331</v>
      </c>
      <c r="BC220" s="33">
        <f t="shared" si="439"/>
        <v>0.97269852670157897</v>
      </c>
      <c r="BD220" s="33">
        <f t="shared" si="439"/>
        <v>1.4056940110628409</v>
      </c>
      <c r="BE220" s="33">
        <f t="shared" si="439"/>
        <v>0.95451447743611018</v>
      </c>
      <c r="BF220" s="33">
        <f t="shared" si="439"/>
        <v>0.64814808945956326</v>
      </c>
      <c r="BG220" s="33">
        <f t="shared" si="439"/>
        <v>0.93667036869549269</v>
      </c>
      <c r="BH220" s="33">
        <f t="shared" si="439"/>
        <v>0.6360313272084489</v>
      </c>
      <c r="BI220" s="33">
        <f t="shared" si="439"/>
        <v>0.43188709999862696</v>
      </c>
      <c r="BJ220" s="33">
        <f t="shared" si="439"/>
        <v>3.0615027118211158</v>
      </c>
      <c r="BK220" s="33">
        <f t="shared" si="439"/>
        <v>2.0788654132015996</v>
      </c>
      <c r="BL220" s="33">
        <f t="shared" si="439"/>
        <v>1.4116209629731575</v>
      </c>
      <c r="BM220" s="33">
        <f t="shared" si="439"/>
        <v>2.0400021991098454</v>
      </c>
      <c r="BN220" s="33">
        <f t="shared" si="439"/>
        <v>1.3852315068053602</v>
      </c>
      <c r="BO220" s="33">
        <f t="shared" si="439"/>
        <v>0.94061973476476912</v>
      </c>
      <c r="BP220" s="33">
        <f t="shared" si="439"/>
        <v>1.3593353866074149</v>
      </c>
      <c r="BQ220" s="33">
        <f t="shared" si="439"/>
        <v>0.92303538038619781</v>
      </c>
      <c r="BR220" s="33">
        <f t="shared" si="439"/>
        <v>0.62677270218873105</v>
      </c>
      <c r="BS220" s="33">
        <f t="shared" si="439"/>
        <v>0.98696854837146697</v>
      </c>
      <c r="BT220" s="33">
        <f t="shared" si="439"/>
        <v>0.67018551746006683</v>
      </c>
      <c r="BU220" s="33">
        <f t="shared" si="439"/>
        <v>0.45507896736357883</v>
      </c>
      <c r="BV220" s="33">
        <f t="shared" si="439"/>
        <v>0.65765677794627053</v>
      </c>
      <c r="BW220" s="33">
        <f t="shared" si="439"/>
        <v>0.44657152324286126</v>
      </c>
      <c r="BX220" s="33">
        <f t="shared" si="439"/>
        <v>0.30323739077732453</v>
      </c>
      <c r="BY220" s="33">
        <f t="shared" si="439"/>
        <v>0.4382231209822553</v>
      </c>
      <c r="BZ220" s="33">
        <f t="shared" si="439"/>
        <v>0.29756853912220244</v>
      </c>
      <c r="CA220" s="33">
        <f t="shared" si="439"/>
        <v>0.20205925072334832</v>
      </c>
      <c r="CB220" s="33">
        <f t="shared" si="439"/>
        <v>1.3049930359011159</v>
      </c>
      <c r="CC220" s="33">
        <f t="shared" si="439"/>
        <v>0.88613505920758384</v>
      </c>
      <c r="CD220" s="33">
        <f t="shared" si="439"/>
        <v>0.60171611767614697</v>
      </c>
      <c r="CE220" s="33">
        <f t="shared" ref="CE220:CS220" si="440">EXP(CE219)</f>
        <v>0.86956926504818399</v>
      </c>
      <c r="CF220" s="33">
        <f t="shared" si="440"/>
        <v>0.59046737489789602</v>
      </c>
      <c r="CG220" s="33">
        <f t="shared" si="440"/>
        <v>0.40094761260851747</v>
      </c>
      <c r="CH220" s="33">
        <f t="shared" si="440"/>
        <v>0.57942892100899712</v>
      </c>
      <c r="CI220" s="33">
        <f t="shared" si="440"/>
        <v>0.39345212357424431</v>
      </c>
      <c r="CJ220" s="33">
        <f t="shared" si="440"/>
        <v>0.26716749532541656</v>
      </c>
      <c r="CK220" s="33">
        <f t="shared" si="440"/>
        <v>1.8938607137185117</v>
      </c>
      <c r="CL220" s="33">
        <f t="shared" si="440"/>
        <v>1.2859964225962621</v>
      </c>
      <c r="CM220" s="33">
        <f t="shared" si="440"/>
        <v>0.87323570680298168</v>
      </c>
      <c r="CN220" s="33">
        <f t="shared" si="440"/>
        <v>1.261955446217893</v>
      </c>
      <c r="CO220" s="33">
        <f t="shared" si="440"/>
        <v>0.85691105874710616</v>
      </c>
      <c r="CP220" s="33">
        <f t="shared" si="440"/>
        <v>0.58187201838526759</v>
      </c>
      <c r="CQ220" s="33">
        <f t="shared" si="440"/>
        <v>0.84089159076125319</v>
      </c>
      <c r="CR220" s="33">
        <f t="shared" si="440"/>
        <v>0.57099424982896596</v>
      </c>
      <c r="CS220" s="33">
        <f t="shared" si="440"/>
        <v>0.38772469236205215</v>
      </c>
    </row>
    <row r="221" spans="2:111" ht="13.9" thickTop="1" thickBot="1" x14ac:dyDescent="0.4">
      <c r="H221" s="32">
        <f t="shared" ref="H221:H222" si="441">H220</f>
        <v>2.524256706237793E-4</v>
      </c>
      <c r="I221" s="32">
        <f t="shared" ref="I221:J221" si="442">I216</f>
        <v>-0.40577136523807955</v>
      </c>
      <c r="J221" s="32">
        <f t="shared" si="442"/>
        <v>-0.72744831468325732</v>
      </c>
      <c r="K221" s="32">
        <f t="shared" si="437"/>
        <v>-0.4059549918667576</v>
      </c>
      <c r="L221" s="32">
        <f>$CE$5-$CE$7*SUMPRODUCT($B$5:$CD$5,Q221:CS221)</f>
        <v>-0.501883265471605</v>
      </c>
      <c r="M221" s="32">
        <f>SUMPRODUCT($B$7:$CD$7, LN(Q221:CS221))</f>
        <v>-3263.3863727957314</v>
      </c>
      <c r="O221" s="48">
        <f t="shared" si="438"/>
        <v>0.99999999999999989</v>
      </c>
      <c r="P221" s="39" t="s">
        <v>366</v>
      </c>
      <c r="Q221" s="32">
        <f t="shared" ref="Q221:AV221" si="443">Q220/$O220</f>
        <v>2.6086898162779367E-2</v>
      </c>
      <c r="R221" s="32">
        <f t="shared" si="443"/>
        <v>1.7713899164262151E-2</v>
      </c>
      <c r="S221" s="32">
        <f t="shared" si="443"/>
        <v>1.2028345479929462E-2</v>
      </c>
      <c r="T221" s="32">
        <f t="shared" si="443"/>
        <v>1.7382747829861798E-2</v>
      </c>
      <c r="U221" s="32">
        <f t="shared" si="443"/>
        <v>1.1803482358638625E-2</v>
      </c>
      <c r="V221" s="32">
        <f t="shared" si="443"/>
        <v>8.0149696212788533E-3</v>
      </c>
      <c r="W221" s="32">
        <f t="shared" si="443"/>
        <v>1.158282292632571E-2</v>
      </c>
      <c r="X221" s="32">
        <f t="shared" si="443"/>
        <v>7.8651342936272434E-3</v>
      </c>
      <c r="Y221" s="32">
        <f t="shared" si="443"/>
        <v>5.3406961196129209E-3</v>
      </c>
      <c r="Z221" s="32">
        <f t="shared" si="443"/>
        <v>3.4492710519358705E-2</v>
      </c>
      <c r="AA221" s="32">
        <f t="shared" si="443"/>
        <v>2.3421734244885282E-2</v>
      </c>
      <c r="AB221" s="32">
        <f t="shared" si="443"/>
        <v>1.5904161394627074E-2</v>
      </c>
      <c r="AC221" s="32">
        <f t="shared" si="443"/>
        <v>2.2983878159263418E-2</v>
      </c>
      <c r="AD221" s="32">
        <f t="shared" si="443"/>
        <v>1.5606842085111363E-2</v>
      </c>
      <c r="AE221" s="32">
        <f t="shared" si="443"/>
        <v>1.0597581408228682E-2</v>
      </c>
      <c r="AF221" s="32">
        <f t="shared" si="443"/>
        <v>1.5315080992066009E-2</v>
      </c>
      <c r="AG221" s="32">
        <f t="shared" si="443"/>
        <v>1.0399465612705154E-2</v>
      </c>
      <c r="AH221" s="32">
        <f t="shared" si="443"/>
        <v>7.0615940644299302E-3</v>
      </c>
      <c r="AI221" s="32">
        <f t="shared" si="443"/>
        <v>5.0057270472076726E-2</v>
      </c>
      <c r="AJ221" s="32">
        <f t="shared" si="443"/>
        <v>3.3990604634080886E-2</v>
      </c>
      <c r="AK221" s="32">
        <f t="shared" si="443"/>
        <v>2.3080787116326926E-2</v>
      </c>
      <c r="AL221" s="32">
        <f t="shared" si="443"/>
        <v>3.3355169489211148E-2</v>
      </c>
      <c r="AM221" s="32">
        <f t="shared" si="443"/>
        <v>2.2649304844597477E-2</v>
      </c>
      <c r="AN221" s="32">
        <f t="shared" si="443"/>
        <v>1.5379655321776603E-2</v>
      </c>
      <c r="AO221" s="32">
        <f t="shared" si="443"/>
        <v>2.2225888890098827E-2</v>
      </c>
      <c r="AP221" s="32">
        <f t="shared" si="443"/>
        <v>1.509214135688405E-2</v>
      </c>
      <c r="AQ221" s="32">
        <f t="shared" si="443"/>
        <v>1.0248081949048077E-2</v>
      </c>
      <c r="AR221" s="32">
        <f t="shared" si="443"/>
        <v>1.6137484178113056E-2</v>
      </c>
      <c r="AS221" s="32">
        <f t="shared" si="443"/>
        <v>1.0957905601204467E-2</v>
      </c>
      <c r="AT221" s="32">
        <f t="shared" si="443"/>
        <v>7.4407939824823795E-3</v>
      </c>
      <c r="AU221" s="32">
        <f t="shared" si="443"/>
        <v>1.0753053748519601E-2</v>
      </c>
      <c r="AV221" s="32">
        <f t="shared" si="443"/>
        <v>7.3016925439200343E-3</v>
      </c>
      <c r="AW221" s="32">
        <f t="shared" ref="AW221:CB221" si="444">AW220/$O220</f>
        <v>4.9580998340380657E-3</v>
      </c>
      <c r="AX221" s="32">
        <f t="shared" si="444"/>
        <v>7.1651915281426325E-3</v>
      </c>
      <c r="AY221" s="32">
        <f t="shared" si="444"/>
        <v>4.865410959561214E-3</v>
      </c>
      <c r="AZ221" s="32">
        <f t="shared" si="444"/>
        <v>3.3037810241975073E-3</v>
      </c>
      <c r="BA221" s="32">
        <f t="shared" si="444"/>
        <v>2.1337361260549362E-2</v>
      </c>
      <c r="BB221" s="32">
        <f t="shared" si="444"/>
        <v>1.4488800601831891E-2</v>
      </c>
      <c r="BC221" s="32">
        <f t="shared" si="444"/>
        <v>9.8383928694957736E-3</v>
      </c>
      <c r="BD221" s="32">
        <f t="shared" si="444"/>
        <v>1.4217940662489045E-2</v>
      </c>
      <c r="BE221" s="32">
        <f t="shared" si="444"/>
        <v>9.6544696746713662E-3</v>
      </c>
      <c r="BF221" s="32">
        <f t="shared" si="444"/>
        <v>6.5557162539762329E-3</v>
      </c>
      <c r="BG221" s="32">
        <f t="shared" si="444"/>
        <v>9.4739848200355598E-3</v>
      </c>
      <c r="BH221" s="32">
        <f t="shared" si="444"/>
        <v>6.4331608433733419E-3</v>
      </c>
      <c r="BI221" s="32">
        <f t="shared" si="444"/>
        <v>4.3683370010462689E-3</v>
      </c>
      <c r="BJ221" s="32">
        <f t="shared" si="444"/>
        <v>3.0965674999077743E-2</v>
      </c>
      <c r="BK221" s="32">
        <f t="shared" si="444"/>
        <v>2.1026756077485893E-2</v>
      </c>
      <c r="BL221" s="32">
        <f t="shared" si="444"/>
        <v>1.427788902245011E-2</v>
      </c>
      <c r="BM221" s="32">
        <f t="shared" si="444"/>
        <v>2.0633672755253921E-2</v>
      </c>
      <c r="BN221" s="32">
        <f t="shared" si="444"/>
        <v>1.4010971955893493E-2</v>
      </c>
      <c r="BO221" s="32">
        <f t="shared" si="444"/>
        <v>9.5139308196524764E-3</v>
      </c>
      <c r="BP221" s="32">
        <f t="shared" si="444"/>
        <v>1.3749044753056026E-2</v>
      </c>
      <c r="BQ221" s="32">
        <f t="shared" si="444"/>
        <v>9.3360732594899541E-3</v>
      </c>
      <c r="BR221" s="32">
        <f t="shared" si="444"/>
        <v>6.3395141605884775E-3</v>
      </c>
      <c r="BS221" s="32">
        <f t="shared" si="444"/>
        <v>9.9827274969169263E-3</v>
      </c>
      <c r="BT221" s="32">
        <f t="shared" si="444"/>
        <v>6.7786145812075826E-3</v>
      </c>
      <c r="BU221" s="32">
        <f t="shared" si="444"/>
        <v>4.6029119451323477E-3</v>
      </c>
      <c r="BV221" s="32">
        <f t="shared" si="444"/>
        <v>6.6518922123413654E-3</v>
      </c>
      <c r="BW221" s="32">
        <f t="shared" si="444"/>
        <v>4.5168631075148723E-3</v>
      </c>
      <c r="BX221" s="32">
        <f t="shared" si="444"/>
        <v>3.0671050703702995E-3</v>
      </c>
      <c r="BY221" s="32">
        <f t="shared" si="444"/>
        <v>4.4324229042887534E-3</v>
      </c>
      <c r="BZ221" s="32">
        <f t="shared" si="444"/>
        <v>3.0097672743615951E-3</v>
      </c>
      <c r="CA221" s="32">
        <f t="shared" si="444"/>
        <v>2.0437352755877489E-3</v>
      </c>
      <c r="CB221" s="32">
        <f t="shared" si="444"/>
        <v>1.3199397168502301E-2</v>
      </c>
      <c r="CC221" s="32">
        <f t="shared" ref="CC221:CS221" si="445">CC220/$O220</f>
        <v>8.9628436854750256E-3</v>
      </c>
      <c r="CD221" s="32">
        <f t="shared" si="445"/>
        <v>6.0860784704590155E-3</v>
      </c>
      <c r="CE221" s="32">
        <f t="shared" si="445"/>
        <v>8.7952883878556886E-3</v>
      </c>
      <c r="CF221" s="32">
        <f t="shared" si="445"/>
        <v>5.9723026728173596E-3</v>
      </c>
      <c r="CG221" s="32">
        <f t="shared" si="445"/>
        <v>4.0553984864204569E-3</v>
      </c>
      <c r="CH221" s="32">
        <f t="shared" si="445"/>
        <v>5.8606538494156571E-3</v>
      </c>
      <c r="CI221" s="32">
        <f t="shared" si="445"/>
        <v>3.9795851035028936E-3</v>
      </c>
      <c r="CJ221" s="32">
        <f t="shared" si="445"/>
        <v>2.7022748660716737E-3</v>
      </c>
      <c r="CK221" s="32">
        <f t="shared" si="445"/>
        <v>1.915551964990566E-2</v>
      </c>
      <c r="CL221" s="32">
        <f t="shared" si="445"/>
        <v>1.3007255266615385E-2</v>
      </c>
      <c r="CM221" s="32">
        <f t="shared" si="445"/>
        <v>8.8323727397145758E-3</v>
      </c>
      <c r="CN221" s="32">
        <f t="shared" si="445"/>
        <v>1.2764091980063777E-2</v>
      </c>
      <c r="CO221" s="32">
        <f t="shared" si="445"/>
        <v>8.6672565226945126E-3</v>
      </c>
      <c r="CP221" s="32">
        <f t="shared" si="445"/>
        <v>5.8853646422732239E-3</v>
      </c>
      <c r="CQ221" s="32">
        <f t="shared" si="445"/>
        <v>8.5052270600411931E-3</v>
      </c>
      <c r="CR221" s="32">
        <f t="shared" si="445"/>
        <v>5.7753410762221395E-3</v>
      </c>
      <c r="CS221" s="32">
        <f t="shared" si="445"/>
        <v>3.92165480253941E-3</v>
      </c>
    </row>
    <row r="222" spans="2:111" ht="13.15" thickTop="1" x14ac:dyDescent="0.35">
      <c r="H222" s="34">
        <f t="shared" si="441"/>
        <v>2.524256706237793E-4</v>
      </c>
      <c r="I222" s="34">
        <f t="shared" ref="I222:J222" si="446">I217</f>
        <v>-0.38701833399675178</v>
      </c>
      <c r="J222" s="34">
        <f t="shared" si="446"/>
        <v>-0.25858406075599344</v>
      </c>
      <c r="K222" s="34">
        <f t="shared" si="437"/>
        <v>-0.38708360725170071</v>
      </c>
      <c r="L222" s="34">
        <f>$CE$6-$CE$7*SUMPRODUCT($B$6:$CD$6,Q221:CS221)</f>
        <v>-0.58517897119284612</v>
      </c>
    </row>
    <row r="223" spans="2:111" ht="13.5" thickBot="1" x14ac:dyDescent="0.4">
      <c r="B223" s="39" t="s">
        <v>367</v>
      </c>
      <c r="D223" s="39" t="s">
        <v>368</v>
      </c>
      <c r="E223" s="39" t="s">
        <v>369</v>
      </c>
      <c r="F223" s="39" t="s">
        <v>370</v>
      </c>
      <c r="H223" s="39" t="s">
        <v>347</v>
      </c>
      <c r="I223" s="39" t="s">
        <v>371</v>
      </c>
      <c r="J223" s="39" t="s">
        <v>372</v>
      </c>
      <c r="K223" s="39" t="s">
        <v>349</v>
      </c>
      <c r="L223" s="39" t="s">
        <v>373</v>
      </c>
      <c r="M223" s="39" t="s">
        <v>374</v>
      </c>
      <c r="O223" s="45" t="s">
        <v>336</v>
      </c>
    </row>
    <row r="224" spans="2:111" ht="13.9" thickTop="1" thickBot="1" x14ac:dyDescent="0.4">
      <c r="B224" s="32">
        <f>1+B219</f>
        <v>3</v>
      </c>
      <c r="D224" s="32">
        <f>IF(F219,IF(M224&lt;0,D219,H224),E219)</f>
        <v>2.524256706237793E-4</v>
      </c>
      <c r="E224" s="32">
        <f>IF(F219,IF(M224&lt;0,H224,E219),H224)</f>
        <v>5.0485134124755859E-4</v>
      </c>
      <c r="F224" s="32" t="b">
        <f>OR(F219,M224*M219&lt;=0)</f>
        <v>0</v>
      </c>
      <c r="H224" s="32">
        <f>IF(F219,(D219+E219)/2,2*H219)</f>
        <v>5.0485134124755859E-4</v>
      </c>
      <c r="I224" s="32">
        <f>I219</f>
        <v>-0.48021174979242759</v>
      </c>
      <c r="J224" s="32">
        <f>J219</f>
        <v>-0.30375939340012081</v>
      </c>
      <c r="K224" s="32">
        <f>I224+J224*H224</f>
        <v>-0.48036510312960218</v>
      </c>
      <c r="L224" s="32">
        <f>$CE$3-$CE$7*SUMPRODUCT($B$3:$CD$3,Q226:CS226)</f>
        <v>-0.36010881886733159</v>
      </c>
      <c r="M224" s="32">
        <f>SUMPRODUCT(L224:L227,J224:J227)</f>
        <v>1.5974741583680934</v>
      </c>
      <c r="O224" s="46">
        <f>SUM(Q224:CS224)</f>
        <v>-1.2578902878966072</v>
      </c>
      <c r="P224" s="39" t="s">
        <v>363</v>
      </c>
      <c r="Q224" s="32">
        <f t="shared" ref="Q224:AV224" si="447">SUMPRODUCT(B$3:B$6,$K224:$K227)</f>
        <v>0.94753289786219819</v>
      </c>
      <c r="R224" s="32">
        <f t="shared" si="447"/>
        <v>0.56038401735554855</v>
      </c>
      <c r="S224" s="32">
        <f t="shared" si="447"/>
        <v>0.17323513684889885</v>
      </c>
      <c r="T224" s="32">
        <f t="shared" si="447"/>
        <v>0.54139427936676254</v>
      </c>
      <c r="U224" s="32">
        <f t="shared" si="447"/>
        <v>0.15424539886011285</v>
      </c>
      <c r="V224" s="32">
        <f t="shared" si="447"/>
        <v>-0.23290348164653685</v>
      </c>
      <c r="W224" s="32">
        <f t="shared" si="447"/>
        <v>0.1352556608713269</v>
      </c>
      <c r="X224" s="32">
        <f t="shared" si="447"/>
        <v>-0.2518932196353228</v>
      </c>
      <c r="Y224" s="32">
        <f t="shared" si="447"/>
        <v>-0.63904210014197249</v>
      </c>
      <c r="Z224" s="32">
        <f t="shared" si="447"/>
        <v>1.2270640729503319</v>
      </c>
      <c r="AA224" s="32">
        <f t="shared" si="447"/>
        <v>0.83991519244368218</v>
      </c>
      <c r="AB224" s="32">
        <f t="shared" si="447"/>
        <v>0.45276631193703248</v>
      </c>
      <c r="AC224" s="32">
        <f t="shared" si="447"/>
        <v>0.82092545445489629</v>
      </c>
      <c r="AD224" s="32">
        <f t="shared" si="447"/>
        <v>0.43377657394824654</v>
      </c>
      <c r="AE224" s="32">
        <f t="shared" si="447"/>
        <v>4.662769344159684E-2</v>
      </c>
      <c r="AF224" s="32">
        <f t="shared" si="447"/>
        <v>0.41478683595946059</v>
      </c>
      <c r="AG224" s="32">
        <f t="shared" si="447"/>
        <v>2.7637955452810892E-2</v>
      </c>
      <c r="AH224" s="32">
        <f t="shared" si="447"/>
        <v>-0.3595109250538388</v>
      </c>
      <c r="AI224" s="32">
        <f t="shared" si="447"/>
        <v>1.5997723064011768</v>
      </c>
      <c r="AJ224" s="32">
        <f t="shared" si="447"/>
        <v>1.2126234258945272</v>
      </c>
      <c r="AK224" s="32">
        <f t="shared" si="447"/>
        <v>0.82547454538787757</v>
      </c>
      <c r="AL224" s="32">
        <f t="shared" si="447"/>
        <v>1.1936336879057412</v>
      </c>
      <c r="AM224" s="32">
        <f t="shared" si="447"/>
        <v>0.80648480739909156</v>
      </c>
      <c r="AN224" s="32">
        <f t="shared" si="447"/>
        <v>0.41933592689244187</v>
      </c>
      <c r="AO224" s="32">
        <f t="shared" si="447"/>
        <v>0.78749506941030556</v>
      </c>
      <c r="AP224" s="32">
        <f t="shared" si="447"/>
        <v>0.40034618890365592</v>
      </c>
      <c r="AQ224" s="32">
        <f t="shared" si="447"/>
        <v>1.3197308397006224E-2</v>
      </c>
      <c r="AR224" s="32">
        <f t="shared" si="447"/>
        <v>0.46716779473259601</v>
      </c>
      <c r="AS224" s="32">
        <f t="shared" si="447"/>
        <v>8.0018914225946314E-2</v>
      </c>
      <c r="AT224" s="32">
        <f t="shared" si="447"/>
        <v>-0.30712996628070338</v>
      </c>
      <c r="AU224" s="32">
        <f t="shared" si="447"/>
        <v>6.1029176237160365E-2</v>
      </c>
      <c r="AV224" s="32">
        <f t="shared" si="447"/>
        <v>-0.32611970426948933</v>
      </c>
      <c r="AW224" s="32">
        <f t="shared" ref="AW224:CB224" si="448">SUMPRODUCT(AH$3:AH$6,$K224:$K227)</f>
        <v>-0.71326858477613908</v>
      </c>
      <c r="AX224" s="32">
        <f t="shared" si="448"/>
        <v>-0.34510944225827528</v>
      </c>
      <c r="AY224" s="32">
        <f t="shared" si="448"/>
        <v>-0.73225832276492497</v>
      </c>
      <c r="AZ224" s="32">
        <f t="shared" si="448"/>
        <v>-1.1194072032715747</v>
      </c>
      <c r="BA224" s="32">
        <f t="shared" si="448"/>
        <v>0.74669896982072981</v>
      </c>
      <c r="BB224" s="32">
        <f t="shared" si="448"/>
        <v>0.35955008931408006</v>
      </c>
      <c r="BC224" s="32">
        <f t="shared" si="448"/>
        <v>-2.7598791192569638E-2</v>
      </c>
      <c r="BD224" s="32">
        <f t="shared" si="448"/>
        <v>0.34056035132529405</v>
      </c>
      <c r="BE224" s="32">
        <f t="shared" si="448"/>
        <v>-4.6588529181355615E-2</v>
      </c>
      <c r="BF224" s="32">
        <f t="shared" si="448"/>
        <v>-0.43373740968800534</v>
      </c>
      <c r="BG224" s="32">
        <f t="shared" si="448"/>
        <v>-6.5578267170141535E-2</v>
      </c>
      <c r="BH224" s="32">
        <f t="shared" si="448"/>
        <v>-0.45272714767679123</v>
      </c>
      <c r="BI224" s="32">
        <f t="shared" si="448"/>
        <v>-0.83987602818344098</v>
      </c>
      <c r="BJ224" s="32">
        <f t="shared" si="448"/>
        <v>1.1194072032715747</v>
      </c>
      <c r="BK224" s="32">
        <f t="shared" si="448"/>
        <v>0.73225832276492497</v>
      </c>
      <c r="BL224" s="32">
        <f t="shared" si="448"/>
        <v>0.34510944225827528</v>
      </c>
      <c r="BM224" s="32">
        <f t="shared" si="448"/>
        <v>0.71326858477613908</v>
      </c>
      <c r="BN224" s="32">
        <f t="shared" si="448"/>
        <v>0.32611970426948933</v>
      </c>
      <c r="BO224" s="32">
        <f t="shared" si="448"/>
        <v>-6.1029176237160365E-2</v>
      </c>
      <c r="BP224" s="32">
        <f t="shared" si="448"/>
        <v>0.30712996628070338</v>
      </c>
      <c r="BQ224" s="32">
        <f t="shared" si="448"/>
        <v>-8.0018914225946314E-2</v>
      </c>
      <c r="BR224" s="32">
        <f t="shared" si="448"/>
        <v>-0.46716779473259601</v>
      </c>
      <c r="BS224" s="32">
        <f t="shared" si="448"/>
        <v>-1.3197308397006224E-2</v>
      </c>
      <c r="BT224" s="32">
        <f t="shared" si="448"/>
        <v>-0.40034618890365592</v>
      </c>
      <c r="BU224" s="32">
        <f t="shared" si="448"/>
        <v>-0.78749506941030556</v>
      </c>
      <c r="BV224" s="32">
        <f t="shared" si="448"/>
        <v>-0.41933592689244187</v>
      </c>
      <c r="BW224" s="32">
        <f t="shared" si="448"/>
        <v>-0.80648480739909156</v>
      </c>
      <c r="BX224" s="32">
        <f t="shared" si="448"/>
        <v>-1.1936336879057412</v>
      </c>
      <c r="BY224" s="32">
        <f t="shared" si="448"/>
        <v>-0.82547454538787757</v>
      </c>
      <c r="BZ224" s="32">
        <f t="shared" si="448"/>
        <v>-1.2126234258945272</v>
      </c>
      <c r="CA224" s="32">
        <f t="shared" si="448"/>
        <v>-1.5997723064011768</v>
      </c>
      <c r="CB224" s="32">
        <f t="shared" si="448"/>
        <v>0.26633386669112752</v>
      </c>
      <c r="CC224" s="32">
        <f t="shared" ref="CC224:CS224" si="449">SUMPRODUCT(BN$3:BN$6,$K224:$K227)</f>
        <v>-0.12081501381552218</v>
      </c>
      <c r="CD224" s="32">
        <f t="shared" si="449"/>
        <v>-0.50796389432217182</v>
      </c>
      <c r="CE224" s="32">
        <f t="shared" si="449"/>
        <v>-0.13980475180430812</v>
      </c>
      <c r="CF224" s="32">
        <f t="shared" si="449"/>
        <v>-0.52695363231095782</v>
      </c>
      <c r="CG224" s="32">
        <f t="shared" si="449"/>
        <v>-0.91410251281760746</v>
      </c>
      <c r="CH224" s="32">
        <f t="shared" si="449"/>
        <v>-0.54594337029974382</v>
      </c>
      <c r="CI224" s="32">
        <f t="shared" si="449"/>
        <v>-0.93309225080639346</v>
      </c>
      <c r="CJ224" s="32">
        <f t="shared" si="449"/>
        <v>-1.3202411313130431</v>
      </c>
      <c r="CK224" s="32">
        <f t="shared" si="449"/>
        <v>0.63904210014197249</v>
      </c>
      <c r="CL224" s="32">
        <f t="shared" si="449"/>
        <v>0.2518932196353228</v>
      </c>
      <c r="CM224" s="32">
        <f t="shared" si="449"/>
        <v>-0.1352556608713269</v>
      </c>
      <c r="CN224" s="32">
        <f t="shared" si="449"/>
        <v>0.23290348164653685</v>
      </c>
      <c r="CO224" s="32">
        <f t="shared" si="449"/>
        <v>-0.15424539886011285</v>
      </c>
      <c r="CP224" s="32">
        <f t="shared" si="449"/>
        <v>-0.54139427936676254</v>
      </c>
      <c r="CQ224" s="32">
        <f t="shared" si="449"/>
        <v>-0.17323513684889885</v>
      </c>
      <c r="CR224" s="32">
        <f t="shared" si="449"/>
        <v>-0.56038401735554855</v>
      </c>
      <c r="CS224" s="32">
        <f t="shared" si="449"/>
        <v>-0.94753289786219819</v>
      </c>
    </row>
    <row r="225" spans="2:97" ht="13.9" thickTop="1" thickBot="1" x14ac:dyDescent="0.4">
      <c r="H225" s="33">
        <f>H224</f>
        <v>5.0485134124755859E-4</v>
      </c>
      <c r="I225" s="33">
        <f t="shared" ref="I225:J225" si="450">I220</f>
        <v>0.32561485292824177</v>
      </c>
      <c r="J225" s="33">
        <f t="shared" si="450"/>
        <v>1</v>
      </c>
      <c r="K225" s="33">
        <f t="shared" ref="K225:K227" si="451">I225+J225*H225</f>
        <v>0.32611970426948933</v>
      </c>
      <c r="L225" s="33">
        <f>$CE$4-$CE$7*SUMPRODUCT($B$4:$CD$4,Q226:CS226)</f>
        <v>1.0438877183474347</v>
      </c>
      <c r="M225" s="39" t="s">
        <v>375</v>
      </c>
      <c r="O225" s="47">
        <f t="shared" ref="O225:O226" si="452">SUM(Q225:CS225)</f>
        <v>98.880670338035941</v>
      </c>
      <c r="P225" s="39" t="s">
        <v>365</v>
      </c>
      <c r="Q225" s="33">
        <f>EXP(Q224)</f>
        <v>2.5793383121014295</v>
      </c>
      <c r="R225" s="33">
        <f>EXP(R224)</f>
        <v>1.7513449180218714</v>
      </c>
      <c r="S225" s="33">
        <f t="shared" ref="S225:CD225" si="453">EXP(S224)</f>
        <v>1.1891456841821302</v>
      </c>
      <c r="T225" s="33">
        <f t="shared" si="453"/>
        <v>1.7184011238930015</v>
      </c>
      <c r="U225" s="33">
        <f t="shared" si="453"/>
        <v>1.1667771774386511</v>
      </c>
      <c r="V225" s="33">
        <f t="shared" si="453"/>
        <v>0.79223003457280838</v>
      </c>
      <c r="W225" s="33">
        <f t="shared" si="453"/>
        <v>1.1448294350309374</v>
      </c>
      <c r="X225" s="33">
        <f t="shared" si="453"/>
        <v>0.7773277369767686</v>
      </c>
      <c r="Y225" s="33">
        <f t="shared" si="453"/>
        <v>0.52779775937285855</v>
      </c>
      <c r="Z225" s="33">
        <f t="shared" si="453"/>
        <v>3.411199786462292</v>
      </c>
      <c r="AA225" s="33">
        <f t="shared" si="453"/>
        <v>2.3161705396880481</v>
      </c>
      <c r="AB225" s="33">
        <f t="shared" si="453"/>
        <v>1.5726566324871945</v>
      </c>
      <c r="AC225" s="33">
        <f t="shared" si="453"/>
        <v>2.2726020543247993</v>
      </c>
      <c r="AD225" s="33">
        <f t="shared" si="453"/>
        <v>1.5430740666528311</v>
      </c>
      <c r="AE225" s="33">
        <f t="shared" si="453"/>
        <v>1.0477318590138893</v>
      </c>
      <c r="AF225" s="33">
        <f t="shared" si="453"/>
        <v>1.5140479657093195</v>
      </c>
      <c r="AG225" s="33">
        <f t="shared" si="453"/>
        <v>1.0280234267625215</v>
      </c>
      <c r="AH225" s="33">
        <f t="shared" si="453"/>
        <v>0.69801762553634794</v>
      </c>
      <c r="AI225" s="33">
        <f t="shared" si="453"/>
        <v>4.9519047790010076</v>
      </c>
      <c r="AJ225" s="33">
        <f t="shared" si="453"/>
        <v>3.3622938210715017</v>
      </c>
      <c r="AK225" s="33">
        <f t="shared" si="453"/>
        <v>2.2829638782949826</v>
      </c>
      <c r="AL225" s="33">
        <f t="shared" si="453"/>
        <v>3.2990471617171235</v>
      </c>
      <c r="AM225" s="33">
        <f t="shared" si="453"/>
        <v>2.240020029121546</v>
      </c>
      <c r="AN225" s="33">
        <f t="shared" si="453"/>
        <v>1.520951197391804</v>
      </c>
      <c r="AO225" s="33">
        <f t="shared" si="453"/>
        <v>2.1978839781788935</v>
      </c>
      <c r="AP225" s="33">
        <f t="shared" si="453"/>
        <v>1.4923412402032863</v>
      </c>
      <c r="AQ225" s="33">
        <f t="shared" si="453"/>
        <v>1.0132847772323188</v>
      </c>
      <c r="AR225" s="33">
        <f t="shared" si="453"/>
        <v>1.5954690922676851</v>
      </c>
      <c r="AS225" s="33">
        <f t="shared" si="453"/>
        <v>1.0833075574050943</v>
      </c>
      <c r="AT225" s="33">
        <f t="shared" si="453"/>
        <v>0.73555499734751029</v>
      </c>
      <c r="AU225" s="33">
        <f t="shared" si="453"/>
        <v>1.0629299260303953</v>
      </c>
      <c r="AV225" s="33">
        <f t="shared" si="453"/>
        <v>0.72171878944024803</v>
      </c>
      <c r="AW225" s="33">
        <f t="shared" si="453"/>
        <v>0.49003984013919105</v>
      </c>
      <c r="AX225" s="33">
        <f t="shared" si="453"/>
        <v>0.70814284847419806</v>
      </c>
      <c r="AY225" s="33">
        <f t="shared" si="453"/>
        <v>0.48082191199587365</v>
      </c>
      <c r="AZ225" s="33">
        <f t="shared" si="453"/>
        <v>0.32647326955783174</v>
      </c>
      <c r="BA225" s="33">
        <f t="shared" si="453"/>
        <v>2.1100232572502868</v>
      </c>
      <c r="BB225" s="33">
        <f t="shared" si="453"/>
        <v>1.4326846893855345</v>
      </c>
      <c r="BC225" s="33">
        <f t="shared" si="453"/>
        <v>0.97277857585066974</v>
      </c>
      <c r="BD225" s="33">
        <f t="shared" si="453"/>
        <v>1.4057350754214213</v>
      </c>
      <c r="BE225" s="33">
        <f t="shared" si="453"/>
        <v>0.9544800574914214</v>
      </c>
      <c r="BF225" s="33">
        <f t="shared" si="453"/>
        <v>0.64808241330658356</v>
      </c>
      <c r="BG225" s="33">
        <f t="shared" si="453"/>
        <v>0.93652574467129168</v>
      </c>
      <c r="BH225" s="33">
        <f t="shared" si="453"/>
        <v>0.63589161446232845</v>
      </c>
      <c r="BI225" s="33">
        <f t="shared" si="453"/>
        <v>0.4317640466845159</v>
      </c>
      <c r="BJ225" s="33">
        <f t="shared" si="453"/>
        <v>3.0630379061488804</v>
      </c>
      <c r="BK225" s="33">
        <f t="shared" si="453"/>
        <v>2.079772104913101</v>
      </c>
      <c r="BL225" s="33">
        <f t="shared" si="453"/>
        <v>1.4121444594895687</v>
      </c>
      <c r="BM225" s="33">
        <f t="shared" si="453"/>
        <v>2.0406504085789425</v>
      </c>
      <c r="BN225" s="33">
        <f t="shared" si="453"/>
        <v>1.3855812189337369</v>
      </c>
      <c r="BO225" s="33">
        <f t="shared" si="453"/>
        <v>0.94079579049447537</v>
      </c>
      <c r="BP225" s="33">
        <f t="shared" si="453"/>
        <v>1.3595176480427793</v>
      </c>
      <c r="BQ225" s="33">
        <f t="shared" si="453"/>
        <v>0.9230988865206059</v>
      </c>
      <c r="BR225" s="33">
        <f t="shared" si="453"/>
        <v>0.62677491205967006</v>
      </c>
      <c r="BS225" s="33">
        <f t="shared" si="453"/>
        <v>0.98688939424452338</v>
      </c>
      <c r="BT225" s="33">
        <f t="shared" si="453"/>
        <v>0.67008802883701069</v>
      </c>
      <c r="BU225" s="33">
        <f t="shared" si="453"/>
        <v>0.45498307004747934</v>
      </c>
      <c r="BV225" s="33">
        <f t="shared" si="453"/>
        <v>0.65748329184713183</v>
      </c>
      <c r="BW225" s="33">
        <f t="shared" si="453"/>
        <v>0.44642457969099658</v>
      </c>
      <c r="BX225" s="33">
        <f t="shared" si="453"/>
        <v>0.30311782492964101</v>
      </c>
      <c r="BY225" s="33">
        <f t="shared" si="453"/>
        <v>0.43802707940646163</v>
      </c>
      <c r="BZ225" s="33">
        <f t="shared" si="453"/>
        <v>0.2974160062196225</v>
      </c>
      <c r="CA225" s="33">
        <f t="shared" si="453"/>
        <v>0.2019424937734241</v>
      </c>
      <c r="CB225" s="33">
        <f t="shared" si="453"/>
        <v>1.3051707389892933</v>
      </c>
      <c r="CC225" s="33">
        <f t="shared" si="453"/>
        <v>0.88619787879530487</v>
      </c>
      <c r="CD225" s="33">
        <f t="shared" si="453"/>
        <v>0.60171949686020387</v>
      </c>
      <c r="CE225" s="33">
        <f t="shared" ref="CE225:CS225" si="454">EXP(CE224)</f>
        <v>0.86952799259753144</v>
      </c>
      <c r="CF225" s="33">
        <f t="shared" si="454"/>
        <v>0.59040081084701146</v>
      </c>
      <c r="CG225" s="33">
        <f t="shared" si="454"/>
        <v>0.4008762459820529</v>
      </c>
      <c r="CH225" s="33">
        <f t="shared" si="454"/>
        <v>0.57929503575615704</v>
      </c>
      <c r="CI225" s="33">
        <f t="shared" si="454"/>
        <v>0.39333553576392899</v>
      </c>
      <c r="CJ225" s="33">
        <f t="shared" si="454"/>
        <v>0.2670708950453019</v>
      </c>
      <c r="CK225" s="33">
        <f t="shared" si="454"/>
        <v>1.8946651103411711</v>
      </c>
      <c r="CL225" s="33">
        <f t="shared" si="454"/>
        <v>1.2864586614254399</v>
      </c>
      <c r="CM225" s="33">
        <f t="shared" si="454"/>
        <v>0.87349256526844676</v>
      </c>
      <c r="CN225" s="33">
        <f t="shared" si="454"/>
        <v>1.2622596422252872</v>
      </c>
      <c r="CO225" s="33">
        <f t="shared" si="454"/>
        <v>0.85706167324530125</v>
      </c>
      <c r="CP225" s="33">
        <f t="shared" si="454"/>
        <v>0.58193630468218105</v>
      </c>
      <c r="CQ225" s="33">
        <f t="shared" si="454"/>
        <v>0.84093985564752671</v>
      </c>
      <c r="CR225" s="33">
        <f t="shared" si="454"/>
        <v>0.57098975176716826</v>
      </c>
      <c r="CS225" s="33">
        <f t="shared" si="454"/>
        <v>0.38769633099633355</v>
      </c>
    </row>
    <row r="226" spans="2:97" ht="13.9" thickTop="1" thickBot="1" x14ac:dyDescent="0.4">
      <c r="H226" s="32">
        <f t="shared" ref="H226:H227" si="455">H225</f>
        <v>5.0485134124755859E-4</v>
      </c>
      <c r="I226" s="32">
        <f t="shared" ref="I226:J226" si="456">I221</f>
        <v>-0.40577136523807955</v>
      </c>
      <c r="J226" s="32">
        <f t="shared" si="456"/>
        <v>-0.72744831468325732</v>
      </c>
      <c r="K226" s="32">
        <f t="shared" si="451"/>
        <v>-0.40613861849543564</v>
      </c>
      <c r="L226" s="32">
        <f>$CE$5-$CE$7*SUMPRODUCT($B$5:$CD$5,Q226:CS226)</f>
        <v>-0.41382357662610048</v>
      </c>
      <c r="M226" s="32">
        <f>SUMPRODUCT($B$7:$CD$7, LN(Q226:CS226))</f>
        <v>-3263.3859425480841</v>
      </c>
      <c r="O226" s="48">
        <f t="shared" si="452"/>
        <v>0.99999999999999989</v>
      </c>
      <c r="P226" s="39" t="s">
        <v>366</v>
      </c>
      <c r="Q226" s="32">
        <f t="shared" ref="Q226:AV226" si="457">Q225/$O225</f>
        <v>2.6085364341520329E-2</v>
      </c>
      <c r="R226" s="32">
        <f t="shared" si="457"/>
        <v>1.771170150884576E-2</v>
      </c>
      <c r="S226" s="32">
        <f t="shared" si="457"/>
        <v>1.2026068190242713E-2</v>
      </c>
      <c r="T226" s="32">
        <f t="shared" si="457"/>
        <v>1.7378534328483335E-2</v>
      </c>
      <c r="U226" s="32">
        <f t="shared" si="457"/>
        <v>1.1799851006772884E-2</v>
      </c>
      <c r="V226" s="32">
        <f t="shared" si="457"/>
        <v>8.011980823597482E-3</v>
      </c>
      <c r="W226" s="32">
        <f t="shared" si="457"/>
        <v>1.1577889097203677E-2</v>
      </c>
      <c r="X226" s="32">
        <f t="shared" si="457"/>
        <v>7.8612709068352441E-3</v>
      </c>
      <c r="Y226" s="32">
        <f t="shared" si="457"/>
        <v>5.3377243253763945E-3</v>
      </c>
      <c r="Z226" s="32">
        <f t="shared" si="457"/>
        <v>3.4498145843881105E-2</v>
      </c>
      <c r="AA226" s="32">
        <f t="shared" si="457"/>
        <v>2.3423896012940947E-2</v>
      </c>
      <c r="AB226" s="32">
        <f t="shared" si="457"/>
        <v>1.5904591131015507E-2</v>
      </c>
      <c r="AC226" s="32">
        <f t="shared" si="457"/>
        <v>2.2983279204677971E-2</v>
      </c>
      <c r="AD226" s="32">
        <f t="shared" si="457"/>
        <v>1.5605416724802122E-2</v>
      </c>
      <c r="AE226" s="32">
        <f t="shared" si="457"/>
        <v>1.0595921886776121E-2</v>
      </c>
      <c r="AF226" s="32">
        <f t="shared" si="457"/>
        <v>1.5311869959349559E-2</v>
      </c>
      <c r="AG226" s="32">
        <f t="shared" si="457"/>
        <v>1.0396606568787355E-2</v>
      </c>
      <c r="AH226" s="32">
        <f t="shared" si="457"/>
        <v>7.0591918840162329E-3</v>
      </c>
      <c r="AI226" s="32">
        <f t="shared" si="457"/>
        <v>5.0079603648238845E-2</v>
      </c>
      <c r="AJ226" s="32">
        <f t="shared" si="457"/>
        <v>3.4003550032347875E-2</v>
      </c>
      <c r="AK226" s="32">
        <f t="shared" si="457"/>
        <v>2.3088070403349665E-2</v>
      </c>
      <c r="AL226" s="32">
        <f t="shared" si="457"/>
        <v>3.3363923913935029E-2</v>
      </c>
      <c r="AM226" s="32">
        <f t="shared" si="457"/>
        <v>2.2653770665831425E-2</v>
      </c>
      <c r="AN226" s="32">
        <f t="shared" si="457"/>
        <v>1.5381683722331594E-2</v>
      </c>
      <c r="AO226" s="32">
        <f t="shared" si="457"/>
        <v>2.222764035341945E-2</v>
      </c>
      <c r="AP226" s="32">
        <f t="shared" si="457"/>
        <v>1.5092345501921975E-2</v>
      </c>
      <c r="AQ226" s="32">
        <f t="shared" si="457"/>
        <v>1.0247551657652381E-2</v>
      </c>
      <c r="AR226" s="32">
        <f t="shared" si="457"/>
        <v>1.6135298100360511E-2</v>
      </c>
      <c r="AS226" s="32">
        <f t="shared" si="457"/>
        <v>1.0955706041450486E-2</v>
      </c>
      <c r="AT226" s="32">
        <f t="shared" si="457"/>
        <v>7.4388148344152957E-3</v>
      </c>
      <c r="AU226" s="32">
        <f t="shared" si="457"/>
        <v>1.0749622978855587E-2</v>
      </c>
      <c r="AV226" s="32">
        <f t="shared" si="457"/>
        <v>7.2988864959446786E-3</v>
      </c>
      <c r="AW226" s="32">
        <f t="shared" ref="AW226:CB226" si="458">AW225/$O225</f>
        <v>4.9558709347734854E-3</v>
      </c>
      <c r="AX226" s="32">
        <f t="shared" si="458"/>
        <v>7.1615902891163982E-3</v>
      </c>
      <c r="AY226" s="32">
        <f t="shared" si="458"/>
        <v>4.8626481834328572E-3</v>
      </c>
      <c r="AZ226" s="32">
        <f t="shared" si="458"/>
        <v>3.3016894853336049E-3</v>
      </c>
      <c r="BA226" s="32">
        <f t="shared" si="458"/>
        <v>2.1339087306314859E-2</v>
      </c>
      <c r="BB226" s="32">
        <f t="shared" si="458"/>
        <v>1.4489026869333741E-2</v>
      </c>
      <c r="BC226" s="32">
        <f t="shared" si="458"/>
        <v>9.8379043398988345E-3</v>
      </c>
      <c r="BD226" s="32">
        <f t="shared" si="458"/>
        <v>1.4216480032100715E-2</v>
      </c>
      <c r="BE226" s="32">
        <f t="shared" si="458"/>
        <v>9.6528477631514023E-3</v>
      </c>
      <c r="BF226" s="32">
        <f t="shared" si="458"/>
        <v>6.5541870933017825E-3</v>
      </c>
      <c r="BG226" s="32">
        <f t="shared" si="458"/>
        <v>9.4712722058786745E-3</v>
      </c>
      <c r="BH226" s="32">
        <f t="shared" si="458"/>
        <v>6.4308991058459998E-3</v>
      </c>
      <c r="BI226" s="32">
        <f t="shared" si="458"/>
        <v>4.3665161776156704E-3</v>
      </c>
      <c r="BJ226" s="32">
        <f t="shared" si="458"/>
        <v>3.0977115099215066E-2</v>
      </c>
      <c r="BK226" s="32">
        <f t="shared" si="458"/>
        <v>2.1033151351049096E-2</v>
      </c>
      <c r="BL226" s="32">
        <f t="shared" si="458"/>
        <v>1.4281299415365776E-2</v>
      </c>
      <c r="BM226" s="32">
        <f t="shared" si="458"/>
        <v>2.0637505809808165E-2</v>
      </c>
      <c r="BN226" s="32">
        <f t="shared" si="458"/>
        <v>1.4012660049703892E-2</v>
      </c>
      <c r="BO226" s="32">
        <f t="shared" si="458"/>
        <v>9.5144560335022731E-3</v>
      </c>
      <c r="BP226" s="32">
        <f t="shared" si="458"/>
        <v>1.3749073943320754E-2</v>
      </c>
      <c r="BQ226" s="32">
        <f t="shared" si="458"/>
        <v>9.3354837033858776E-3</v>
      </c>
      <c r="BR226" s="32">
        <f t="shared" si="458"/>
        <v>6.3387000706706543E-3</v>
      </c>
      <c r="BS226" s="32">
        <f t="shared" si="458"/>
        <v>9.9806098691556048E-3</v>
      </c>
      <c r="BT226" s="32">
        <f t="shared" si="458"/>
        <v>6.7767342853383879E-3</v>
      </c>
      <c r="BU226" s="32">
        <f t="shared" si="458"/>
        <v>4.6013348058024164E-3</v>
      </c>
      <c r="BV226" s="32">
        <f t="shared" si="458"/>
        <v>6.6492600586084511E-3</v>
      </c>
      <c r="BW226" s="32">
        <f t="shared" si="458"/>
        <v>4.5147810807191976E-3</v>
      </c>
      <c r="BX226" s="32">
        <f t="shared" si="458"/>
        <v>3.0654912016008268E-3</v>
      </c>
      <c r="BY226" s="32">
        <f t="shared" si="458"/>
        <v>4.4298554804393141E-3</v>
      </c>
      <c r="BZ226" s="32">
        <f t="shared" si="458"/>
        <v>3.0078275683494931E-3</v>
      </c>
      <c r="CA226" s="32">
        <f t="shared" si="458"/>
        <v>2.0422848377044615E-3</v>
      </c>
      <c r="CB226" s="32">
        <f t="shared" si="458"/>
        <v>1.3199452780077277E-2</v>
      </c>
      <c r="CC226" s="32">
        <f t="shared" ref="CC226:CS226" si="459">CC225/$O225</f>
        <v>8.962296430290435E-3</v>
      </c>
      <c r="CD226" s="32">
        <f t="shared" si="459"/>
        <v>6.0853096444750069E-3</v>
      </c>
      <c r="CE226" s="32">
        <f t="shared" si="459"/>
        <v>8.7937105363964582E-3</v>
      </c>
      <c r="CF226" s="32">
        <f t="shared" si="459"/>
        <v>5.9708415085441115E-3</v>
      </c>
      <c r="CG226" s="32">
        <f t="shared" si="459"/>
        <v>4.0541416700716863E-3</v>
      </c>
      <c r="CH226" s="32">
        <f t="shared" si="459"/>
        <v>5.8585265833632043E-3</v>
      </c>
      <c r="CI226" s="32">
        <f t="shared" si="459"/>
        <v>3.9778809591324805E-3</v>
      </c>
      <c r="CJ226" s="32">
        <f t="shared" si="459"/>
        <v>2.7009413885675194E-3</v>
      </c>
      <c r="CK226" s="32">
        <f t="shared" si="459"/>
        <v>1.9161127284675776E-2</v>
      </c>
      <c r="CL226" s="32">
        <f t="shared" si="459"/>
        <v>1.3010213796362019E-2</v>
      </c>
      <c r="CM226" s="32">
        <f t="shared" si="459"/>
        <v>8.8338050529219031E-3</v>
      </c>
      <c r="CN226" s="32">
        <f t="shared" si="459"/>
        <v>1.276548427422766E-2</v>
      </c>
      <c r="CO226" s="32">
        <f t="shared" si="459"/>
        <v>8.6676361549262223E-3</v>
      </c>
      <c r="CP226" s="32">
        <f t="shared" si="459"/>
        <v>5.8852382643924134E-3</v>
      </c>
      <c r="CQ226" s="32">
        <f t="shared" si="459"/>
        <v>8.5045929884240128E-3</v>
      </c>
      <c r="CR226" s="32">
        <f t="shared" si="459"/>
        <v>5.7745335849278562E-3</v>
      </c>
      <c r="CS226" s="32">
        <f t="shared" si="459"/>
        <v>3.9208505532066593E-3</v>
      </c>
    </row>
    <row r="227" spans="2:97" ht="13.15" thickTop="1" x14ac:dyDescent="0.35">
      <c r="H227" s="34">
        <f t="shared" si="455"/>
        <v>5.0485134124755859E-4</v>
      </c>
      <c r="I227" s="34">
        <f t="shared" ref="I227:J227" si="460">I222</f>
        <v>-0.38701833399675178</v>
      </c>
      <c r="J227" s="34">
        <f t="shared" si="460"/>
        <v>-0.25858406075599344</v>
      </c>
      <c r="K227" s="34">
        <f t="shared" si="451"/>
        <v>-0.3871488805066497</v>
      </c>
      <c r="L227" s="34">
        <f>$CE$6-$CE$7*SUMPRODUCT($B$6:$CD$6,Q226:CS226)</f>
        <v>-0.55364874320588342</v>
      </c>
    </row>
    <row r="228" spans="2:97" ht="13.5" thickBot="1" x14ac:dyDescent="0.4">
      <c r="B228" s="39" t="s">
        <v>367</v>
      </c>
      <c r="D228" s="39" t="s">
        <v>368</v>
      </c>
      <c r="E228" s="39" t="s">
        <v>369</v>
      </c>
      <c r="F228" s="39" t="s">
        <v>370</v>
      </c>
      <c r="H228" s="39" t="s">
        <v>347</v>
      </c>
      <c r="I228" s="39" t="s">
        <v>371</v>
      </c>
      <c r="J228" s="39" t="s">
        <v>372</v>
      </c>
      <c r="K228" s="39" t="s">
        <v>349</v>
      </c>
      <c r="L228" s="39" t="s">
        <v>373</v>
      </c>
      <c r="M228" s="39" t="s">
        <v>374</v>
      </c>
      <c r="O228" s="45" t="s">
        <v>336</v>
      </c>
    </row>
    <row r="229" spans="2:97" ht="13.9" thickTop="1" thickBot="1" x14ac:dyDescent="0.4">
      <c r="B229" s="32">
        <f>1+B224</f>
        <v>4</v>
      </c>
      <c r="D229" s="32">
        <f>IF(F224,IF(M229&lt;0,D224,H229),E224)</f>
        <v>5.0485134124755859E-4</v>
      </c>
      <c r="E229" s="32">
        <f>IF(F224,IF(M229&lt;0,H229,E224),H229)</f>
        <v>1.0097026824951172E-3</v>
      </c>
      <c r="F229" s="32" t="b">
        <f>OR(F224,M229*M224&lt;=0)</f>
        <v>0</v>
      </c>
      <c r="H229" s="32">
        <f>IF(F224,(D224+E224)/2,2*H224)</f>
        <v>1.0097026824951172E-3</v>
      </c>
      <c r="I229" s="32">
        <f>I224</f>
        <v>-0.48021174979242759</v>
      </c>
      <c r="J229" s="32">
        <f>J224</f>
        <v>-0.30375939340012081</v>
      </c>
      <c r="K229" s="32">
        <f>I229+J229*H229</f>
        <v>-0.48051845646677677</v>
      </c>
      <c r="L229" s="32">
        <f>$CE$3-$CE$7*SUMPRODUCT($B$3:$CD$3,Q231:CS231)</f>
        <v>-0.2888536536995332</v>
      </c>
      <c r="M229" s="32">
        <f>SUMPRODUCT(L229:L232,J229:J232)</f>
        <v>1.1695909800423119</v>
      </c>
      <c r="O229" s="46">
        <f>SUM(Q229:CS229)</f>
        <v>-1.2598375716414174</v>
      </c>
      <c r="P229" s="39" t="s">
        <v>363</v>
      </c>
      <c r="Q229" s="32">
        <f t="shared" ref="Q229:AV229" si="461">SUMPRODUCT(B$3:B$6,$K229:$K232)</f>
        <v>0.94767919962537928</v>
      </c>
      <c r="R229" s="32">
        <f t="shared" si="461"/>
        <v>0.56039977260883167</v>
      </c>
      <c r="S229" s="32">
        <f t="shared" si="461"/>
        <v>0.17312034559228406</v>
      </c>
      <c r="T229" s="32">
        <f t="shared" si="461"/>
        <v>0.54117332787258743</v>
      </c>
      <c r="U229" s="32">
        <f t="shared" si="461"/>
        <v>0.15389390085603988</v>
      </c>
      <c r="V229" s="32">
        <f t="shared" si="461"/>
        <v>-0.23338552616050773</v>
      </c>
      <c r="W229" s="32">
        <f t="shared" si="461"/>
        <v>0.13466745611979569</v>
      </c>
      <c r="X229" s="32">
        <f t="shared" si="461"/>
        <v>-0.25261197089675191</v>
      </c>
      <c r="Y229" s="32">
        <f t="shared" si="461"/>
        <v>-0.63989139791329952</v>
      </c>
      <c r="Z229" s="32">
        <f t="shared" si="461"/>
        <v>1.2276431044345824</v>
      </c>
      <c r="AA229" s="32">
        <f t="shared" si="461"/>
        <v>0.84036367741803475</v>
      </c>
      <c r="AB229" s="32">
        <f t="shared" si="461"/>
        <v>0.45308425040148714</v>
      </c>
      <c r="AC229" s="32">
        <f t="shared" si="461"/>
        <v>0.82113723268179051</v>
      </c>
      <c r="AD229" s="32">
        <f t="shared" si="461"/>
        <v>0.4338578056652429</v>
      </c>
      <c r="AE229" s="32">
        <f t="shared" si="461"/>
        <v>4.6578378648695296E-2</v>
      </c>
      <c r="AF229" s="32">
        <f t="shared" si="461"/>
        <v>0.41463136092899872</v>
      </c>
      <c r="AG229" s="32">
        <f t="shared" si="461"/>
        <v>2.735193391245111E-2</v>
      </c>
      <c r="AH229" s="32">
        <f t="shared" si="461"/>
        <v>-0.3599274931040965</v>
      </c>
      <c r="AI229" s="32">
        <f t="shared" si="461"/>
        <v>1.6009283108468531</v>
      </c>
      <c r="AJ229" s="32">
        <f t="shared" si="461"/>
        <v>1.2136488838303054</v>
      </c>
      <c r="AK229" s="32">
        <f t="shared" si="461"/>
        <v>0.82636945681375784</v>
      </c>
      <c r="AL229" s="32">
        <f t="shared" si="461"/>
        <v>1.1944224390940612</v>
      </c>
      <c r="AM229" s="32">
        <f t="shared" si="461"/>
        <v>0.8071430120775136</v>
      </c>
      <c r="AN229" s="32">
        <f t="shared" si="461"/>
        <v>0.41986358506096599</v>
      </c>
      <c r="AO229" s="32">
        <f t="shared" si="461"/>
        <v>0.78791656734126936</v>
      </c>
      <c r="AP229" s="32">
        <f t="shared" si="461"/>
        <v>0.40063714032472181</v>
      </c>
      <c r="AQ229" s="32">
        <f t="shared" si="461"/>
        <v>1.3357713308174202E-2</v>
      </c>
      <c r="AR229" s="32">
        <f t="shared" si="461"/>
        <v>0.46716074315860251</v>
      </c>
      <c r="AS229" s="32">
        <f t="shared" si="461"/>
        <v>7.9881316142054903E-2</v>
      </c>
      <c r="AT229" s="32">
        <f t="shared" si="461"/>
        <v>-0.3073981108744927</v>
      </c>
      <c r="AU229" s="32">
        <f t="shared" si="461"/>
        <v>6.0654871405810717E-2</v>
      </c>
      <c r="AV229" s="32">
        <f t="shared" si="461"/>
        <v>-0.32662455561073689</v>
      </c>
      <c r="AW229" s="32">
        <f t="shared" ref="AW229:CB229" si="462">SUMPRODUCT(AH$3:AH$6,$K229:$K232)</f>
        <v>-0.71390398262728449</v>
      </c>
      <c r="AX229" s="32">
        <f t="shared" si="462"/>
        <v>-0.34585100034698102</v>
      </c>
      <c r="AY229" s="32">
        <f t="shared" si="462"/>
        <v>-0.73313042736352863</v>
      </c>
      <c r="AZ229" s="32">
        <f t="shared" si="462"/>
        <v>-1.1204098543800762</v>
      </c>
      <c r="BA229" s="32">
        <f t="shared" si="462"/>
        <v>0.74712464796780553</v>
      </c>
      <c r="BB229" s="32">
        <f t="shared" si="462"/>
        <v>0.35984522095125793</v>
      </c>
      <c r="BC229" s="32">
        <f t="shared" si="462"/>
        <v>-2.7434206065289679E-2</v>
      </c>
      <c r="BD229" s="32">
        <f t="shared" si="462"/>
        <v>0.3406187762150138</v>
      </c>
      <c r="BE229" s="32">
        <f t="shared" si="462"/>
        <v>-4.6660650801533837E-2</v>
      </c>
      <c r="BF229" s="32">
        <f t="shared" si="462"/>
        <v>-0.43394007781808142</v>
      </c>
      <c r="BG229" s="32">
        <f t="shared" si="462"/>
        <v>-6.5887095537778051E-2</v>
      </c>
      <c r="BH229" s="32">
        <f t="shared" si="462"/>
        <v>-0.45316652255432566</v>
      </c>
      <c r="BI229" s="32">
        <f t="shared" si="462"/>
        <v>-0.84044594957087326</v>
      </c>
      <c r="BJ229" s="32">
        <f t="shared" si="462"/>
        <v>1.1204098543800762</v>
      </c>
      <c r="BK229" s="32">
        <f t="shared" si="462"/>
        <v>0.73313042736352863</v>
      </c>
      <c r="BL229" s="32">
        <f t="shared" si="462"/>
        <v>0.34585100034698102</v>
      </c>
      <c r="BM229" s="32">
        <f t="shared" si="462"/>
        <v>0.71390398262728449</v>
      </c>
      <c r="BN229" s="32">
        <f t="shared" si="462"/>
        <v>0.32662455561073689</v>
      </c>
      <c r="BO229" s="32">
        <f t="shared" si="462"/>
        <v>-6.0654871405810717E-2</v>
      </c>
      <c r="BP229" s="32">
        <f t="shared" si="462"/>
        <v>0.3073981108744927</v>
      </c>
      <c r="BQ229" s="32">
        <f t="shared" si="462"/>
        <v>-7.9881316142054903E-2</v>
      </c>
      <c r="BR229" s="32">
        <f t="shared" si="462"/>
        <v>-0.46716074315860251</v>
      </c>
      <c r="BS229" s="32">
        <f t="shared" si="462"/>
        <v>-1.3357713308174202E-2</v>
      </c>
      <c r="BT229" s="32">
        <f t="shared" si="462"/>
        <v>-0.40063714032472181</v>
      </c>
      <c r="BU229" s="32">
        <f t="shared" si="462"/>
        <v>-0.78791656734126936</v>
      </c>
      <c r="BV229" s="32">
        <f t="shared" si="462"/>
        <v>-0.41986358506096599</v>
      </c>
      <c r="BW229" s="32">
        <f t="shared" si="462"/>
        <v>-0.8071430120775136</v>
      </c>
      <c r="BX229" s="32">
        <f t="shared" si="462"/>
        <v>-1.1944224390940612</v>
      </c>
      <c r="BY229" s="32">
        <f t="shared" si="462"/>
        <v>-0.82636945681375784</v>
      </c>
      <c r="BZ229" s="32">
        <f t="shared" si="462"/>
        <v>-1.2136488838303054</v>
      </c>
      <c r="CA229" s="32">
        <f t="shared" si="462"/>
        <v>-1.6009283108468531</v>
      </c>
      <c r="CB229" s="32">
        <f t="shared" si="462"/>
        <v>0.26660619150102877</v>
      </c>
      <c r="CC229" s="32">
        <f t="shared" ref="CC229:CS229" si="463">SUMPRODUCT(BN$3:BN$6,$K229:$K232)</f>
        <v>-0.12067323551551884</v>
      </c>
      <c r="CD229" s="32">
        <f t="shared" si="463"/>
        <v>-0.5079526625320665</v>
      </c>
      <c r="CE229" s="32">
        <f t="shared" si="463"/>
        <v>-0.13989968025176303</v>
      </c>
      <c r="CF229" s="32">
        <f t="shared" si="463"/>
        <v>-0.52717910726831063</v>
      </c>
      <c r="CG229" s="32">
        <f t="shared" si="463"/>
        <v>-0.91445853428485824</v>
      </c>
      <c r="CH229" s="32">
        <f t="shared" si="463"/>
        <v>-0.54640555200455476</v>
      </c>
      <c r="CI229" s="32">
        <f t="shared" si="463"/>
        <v>-0.93368497902110237</v>
      </c>
      <c r="CJ229" s="32">
        <f t="shared" si="463"/>
        <v>-1.32096440603765</v>
      </c>
      <c r="CK229" s="32">
        <f t="shared" si="463"/>
        <v>0.63989139791329952</v>
      </c>
      <c r="CL229" s="32">
        <f t="shared" si="463"/>
        <v>0.25261197089675191</v>
      </c>
      <c r="CM229" s="32">
        <f t="shared" si="463"/>
        <v>-0.13466745611979569</v>
      </c>
      <c r="CN229" s="32">
        <f t="shared" si="463"/>
        <v>0.23338552616050773</v>
      </c>
      <c r="CO229" s="32">
        <f t="shared" si="463"/>
        <v>-0.15389390085603988</v>
      </c>
      <c r="CP229" s="32">
        <f t="shared" si="463"/>
        <v>-0.54117332787258743</v>
      </c>
      <c r="CQ229" s="32">
        <f t="shared" si="463"/>
        <v>-0.17312034559228406</v>
      </c>
      <c r="CR229" s="32">
        <f t="shared" si="463"/>
        <v>-0.56039977260883167</v>
      </c>
      <c r="CS229" s="32">
        <f t="shared" si="463"/>
        <v>-0.94767919962537928</v>
      </c>
    </row>
    <row r="230" spans="2:97" ht="13.9" thickTop="1" thickBot="1" x14ac:dyDescent="0.4">
      <c r="H230" s="33">
        <f>H229</f>
        <v>1.0097026824951172E-3</v>
      </c>
      <c r="I230" s="33">
        <f t="shared" ref="I230:J230" si="464">I225</f>
        <v>0.32561485292824177</v>
      </c>
      <c r="J230" s="33">
        <f t="shared" si="464"/>
        <v>1</v>
      </c>
      <c r="K230" s="33">
        <f t="shared" ref="K230:K232" si="465">I230+J230*H230</f>
        <v>0.32662455561073689</v>
      </c>
      <c r="L230" s="33">
        <f>$CE$4-$CE$7*SUMPRODUCT($B$4:$CD$4,Q231:CS231)</f>
        <v>0.7820587141300166</v>
      </c>
      <c r="M230" s="39" t="s">
        <v>375</v>
      </c>
      <c r="O230" s="47">
        <f t="shared" ref="O230:O231" si="466">SUM(Q230:CS230)</f>
        <v>98.906788781371475</v>
      </c>
      <c r="P230" s="39" t="s">
        <v>365</v>
      </c>
      <c r="Q230" s="33">
        <f>EXP(Q229)</f>
        <v>2.5797157014500209</v>
      </c>
      <c r="R230" s="33">
        <f>EXP(R229)</f>
        <v>1.7513725111220084</v>
      </c>
      <c r="S230" s="33">
        <f t="shared" ref="S230:CD230" si="467">EXP(S229)</f>
        <v>1.1890091884891509</v>
      </c>
      <c r="T230" s="33">
        <f t="shared" si="467"/>
        <v>1.7180214825397917</v>
      </c>
      <c r="U230" s="33">
        <f t="shared" si="467"/>
        <v>1.1663671296592932</v>
      </c>
      <c r="V230" s="33">
        <f t="shared" si="467"/>
        <v>0.79184823646007563</v>
      </c>
      <c r="W230" s="33">
        <f t="shared" si="467"/>
        <v>1.1441562389255429</v>
      </c>
      <c r="X230" s="33">
        <f t="shared" si="467"/>
        <v>0.77676923242224294</v>
      </c>
      <c r="Y230" s="33">
        <f t="shared" si="467"/>
        <v>0.52734969221026595</v>
      </c>
      <c r="Z230" s="33">
        <f t="shared" si="467"/>
        <v>3.4131755504973103</v>
      </c>
      <c r="AA230" s="33">
        <f t="shared" si="467"/>
        <v>2.3172095403438124</v>
      </c>
      <c r="AB230" s="33">
        <f t="shared" si="467"/>
        <v>1.5731567200163599</v>
      </c>
      <c r="AC230" s="33">
        <f t="shared" si="467"/>
        <v>2.2730833929250194</v>
      </c>
      <c r="AD230" s="33">
        <f t="shared" si="467"/>
        <v>1.5431994182999138</v>
      </c>
      <c r="AE230" s="33">
        <f t="shared" si="467"/>
        <v>1.0476801916082399</v>
      </c>
      <c r="AF230" s="33">
        <f t="shared" si="467"/>
        <v>1.513812587353933</v>
      </c>
      <c r="AG230" s="33">
        <f t="shared" si="467"/>
        <v>1.0277294319648995</v>
      </c>
      <c r="AH230" s="33">
        <f t="shared" si="467"/>
        <v>0.69772691424975353</v>
      </c>
      <c r="AI230" s="33">
        <f t="shared" si="467"/>
        <v>4.9576325129451959</v>
      </c>
      <c r="AJ230" s="33">
        <f t="shared" si="467"/>
        <v>3.3657434803907051</v>
      </c>
      <c r="AK230" s="33">
        <f t="shared" si="467"/>
        <v>2.2850078432019036</v>
      </c>
      <c r="AL230" s="33">
        <f t="shared" si="467"/>
        <v>3.3016503155716417</v>
      </c>
      <c r="AM230" s="33">
        <f t="shared" si="467"/>
        <v>2.2414949061166949</v>
      </c>
      <c r="AN230" s="33">
        <f t="shared" si="467"/>
        <v>1.5217539514862866</v>
      </c>
      <c r="AO230" s="33">
        <f t="shared" si="467"/>
        <v>2.1988105769942177</v>
      </c>
      <c r="AP230" s="33">
        <f t="shared" si="467"/>
        <v>1.4927755021793447</v>
      </c>
      <c r="AQ230" s="33">
        <f t="shared" si="467"/>
        <v>1.0134473261234704</v>
      </c>
      <c r="AR230" s="33">
        <f t="shared" si="467"/>
        <v>1.5954578417389937</v>
      </c>
      <c r="AS230" s="33">
        <f t="shared" si="467"/>
        <v>1.083158506615717</v>
      </c>
      <c r="AT230" s="33">
        <f t="shared" si="467"/>
        <v>0.73535778869293578</v>
      </c>
      <c r="AU230" s="33">
        <f t="shared" si="467"/>
        <v>1.0625321406748305</v>
      </c>
      <c r="AV230" s="33">
        <f t="shared" si="467"/>
        <v>0.72135452069991357</v>
      </c>
      <c r="AW230" s="33">
        <f t="shared" si="467"/>
        <v>0.48972856877884019</v>
      </c>
      <c r="AX230" s="33">
        <f t="shared" si="467"/>
        <v>0.70761791407568297</v>
      </c>
      <c r="AY230" s="33">
        <f t="shared" si="467"/>
        <v>0.48040276779067265</v>
      </c>
      <c r="AZ230" s="33">
        <f t="shared" si="467"/>
        <v>0.32614609482067924</v>
      </c>
      <c r="BA230" s="33">
        <f t="shared" si="467"/>
        <v>2.1109216392379437</v>
      </c>
      <c r="BB230" s="33">
        <f t="shared" si="467"/>
        <v>1.4331075823649515</v>
      </c>
      <c r="BC230" s="33">
        <f t="shared" si="467"/>
        <v>0.97293869391255572</v>
      </c>
      <c r="BD230" s="33">
        <f t="shared" si="467"/>
        <v>1.4058172077374402</v>
      </c>
      <c r="BE230" s="33">
        <f t="shared" si="467"/>
        <v>0.954411221325565</v>
      </c>
      <c r="BF230" s="33">
        <f t="shared" si="467"/>
        <v>0.64795108096463316</v>
      </c>
      <c r="BG230" s="33">
        <f t="shared" si="467"/>
        <v>0.93623656361027119</v>
      </c>
      <c r="BH230" s="33">
        <f t="shared" si="467"/>
        <v>0.63561228103263845</v>
      </c>
      <c r="BI230" s="33">
        <f t="shared" si="467"/>
        <v>0.43151804522739062</v>
      </c>
      <c r="BJ230" s="33">
        <f t="shared" si="467"/>
        <v>3.0661106046657318</v>
      </c>
      <c r="BK230" s="33">
        <f t="shared" si="467"/>
        <v>2.0815866748622334</v>
      </c>
      <c r="BL230" s="33">
        <f t="shared" si="467"/>
        <v>1.4131920350069676</v>
      </c>
      <c r="BM230" s="33">
        <f t="shared" si="467"/>
        <v>2.0419474454870872</v>
      </c>
      <c r="BN230" s="33">
        <f t="shared" si="467"/>
        <v>1.3862809080751628</v>
      </c>
      <c r="BO230" s="33">
        <f t="shared" si="467"/>
        <v>0.9411480008170714</v>
      </c>
      <c r="BP230" s="33">
        <f t="shared" si="467"/>
        <v>1.3598822442303269</v>
      </c>
      <c r="BQ230" s="33">
        <f t="shared" si="467"/>
        <v>0.92322591189765735</v>
      </c>
      <c r="BR230" s="33">
        <f t="shared" si="467"/>
        <v>0.62677933182492285</v>
      </c>
      <c r="BS230" s="33">
        <f t="shared" si="467"/>
        <v>0.98673110503442973</v>
      </c>
      <c r="BT230" s="33">
        <f t="shared" si="467"/>
        <v>0.66989309413242104</v>
      </c>
      <c r="BU230" s="33">
        <f t="shared" si="467"/>
        <v>0.45479133603541411</v>
      </c>
      <c r="BV230" s="33">
        <f t="shared" si="467"/>
        <v>0.65713645693070621</v>
      </c>
      <c r="BW230" s="33">
        <f t="shared" si="467"/>
        <v>0.44613083762588701</v>
      </c>
      <c r="BX230" s="33">
        <f t="shared" si="467"/>
        <v>0.30287883464935078</v>
      </c>
      <c r="BY230" s="33">
        <f t="shared" si="467"/>
        <v>0.43763525931654312</v>
      </c>
      <c r="BZ230" s="33">
        <f t="shared" si="467"/>
        <v>0.29711117493835781</v>
      </c>
      <c r="CA230" s="33">
        <f t="shared" si="467"/>
        <v>0.20170918223342191</v>
      </c>
      <c r="CB230" s="33">
        <f t="shared" si="467"/>
        <v>1.3055262177633251</v>
      </c>
      <c r="CC230" s="33">
        <f t="shared" si="467"/>
        <v>0.88632353133121811</v>
      </c>
      <c r="CD230" s="33">
        <f t="shared" si="467"/>
        <v>0.60172625528524937</v>
      </c>
      <c r="CE230" s="33">
        <f t="shared" ref="CE230:CS230" si="468">EXP(CE229)</f>
        <v>0.86944545357288827</v>
      </c>
      <c r="CF230" s="33">
        <f t="shared" si="468"/>
        <v>0.59026770525591732</v>
      </c>
      <c r="CG230" s="33">
        <f t="shared" si="468"/>
        <v>0.40073355083554735</v>
      </c>
      <c r="CH230" s="33">
        <f t="shared" si="468"/>
        <v>0.57902735805157668</v>
      </c>
      <c r="CI230" s="33">
        <f t="shared" si="468"/>
        <v>0.39310246377502966</v>
      </c>
      <c r="CJ230" s="33">
        <f t="shared" si="468"/>
        <v>0.26687779925630711</v>
      </c>
      <c r="CK230" s="33">
        <f t="shared" si="468"/>
        <v>1.8962749287076059</v>
      </c>
      <c r="CL230" s="33">
        <f t="shared" si="468"/>
        <v>1.2873836375851861</v>
      </c>
      <c r="CM230" s="33">
        <f t="shared" si="468"/>
        <v>0.87400650888298481</v>
      </c>
      <c r="CN230" s="33">
        <f t="shared" si="468"/>
        <v>1.2628682542382845</v>
      </c>
      <c r="CO230" s="33">
        <f t="shared" si="468"/>
        <v>0.85736298166436609</v>
      </c>
      <c r="CP230" s="33">
        <f t="shared" si="468"/>
        <v>0.58206489858419952</v>
      </c>
      <c r="CQ230" s="33">
        <f t="shared" si="468"/>
        <v>0.84103639373105188</v>
      </c>
      <c r="CR230" s="33">
        <f t="shared" si="468"/>
        <v>0.57098075574987461</v>
      </c>
      <c r="CS230" s="33">
        <f t="shared" si="468"/>
        <v>0.38763961448849366</v>
      </c>
    </row>
    <row r="231" spans="2:97" ht="13.9" thickTop="1" thickBot="1" x14ac:dyDescent="0.4">
      <c r="H231" s="32">
        <f t="shared" ref="H231:H232" si="469">H230</f>
        <v>1.0097026824951172E-3</v>
      </c>
      <c r="I231" s="32">
        <f t="shared" ref="I231:J231" si="470">I226</f>
        <v>-0.40577136523807955</v>
      </c>
      <c r="J231" s="32">
        <f t="shared" si="470"/>
        <v>-0.72744831468325732</v>
      </c>
      <c r="K231" s="32">
        <f t="shared" si="465"/>
        <v>-0.40650587175279179</v>
      </c>
      <c r="L231" s="32">
        <f>$CE$5-$CE$7*SUMPRODUCT($B$5:$CD$5,Q231:CS231)</f>
        <v>-0.237723206048571</v>
      </c>
      <c r="M231" s="32">
        <f>SUMPRODUCT($B$7:$CD$7, LN(Q231:CS231))</f>
        <v>-3263.3852440717969</v>
      </c>
      <c r="O231" s="48">
        <f t="shared" si="466"/>
        <v>1.0000000000000007</v>
      </c>
      <c r="P231" s="39" t="s">
        <v>366</v>
      </c>
      <c r="Q231" s="32">
        <f t="shared" ref="Q231:AV231" si="471">Q230/$O230</f>
        <v>2.6082291551820107E-2</v>
      </c>
      <c r="R231" s="32">
        <f t="shared" si="471"/>
        <v>1.7707303337825778E-2</v>
      </c>
      <c r="S231" s="32">
        <f t="shared" si="471"/>
        <v>1.2021512407175573E-2</v>
      </c>
      <c r="T231" s="32">
        <f t="shared" si="471"/>
        <v>1.7370106781420157E-2</v>
      </c>
      <c r="U231" s="32">
        <f t="shared" si="471"/>
        <v>1.1792589204745992E-2</v>
      </c>
      <c r="V231" s="32">
        <f t="shared" si="471"/>
        <v>8.0060049084235939E-3</v>
      </c>
      <c r="W231" s="32">
        <f t="shared" si="471"/>
        <v>1.1568025340046608E-2</v>
      </c>
      <c r="X231" s="32">
        <f t="shared" si="471"/>
        <v>7.853548194141179E-3</v>
      </c>
      <c r="Y231" s="32">
        <f t="shared" si="471"/>
        <v>5.3317845893869446E-3</v>
      </c>
      <c r="Z231" s="32">
        <f t="shared" si="471"/>
        <v>3.4509011894440986E-2</v>
      </c>
      <c r="AA231" s="32">
        <f t="shared" si="471"/>
        <v>2.342821528121683E-2</v>
      </c>
      <c r="AB231" s="32">
        <f t="shared" si="471"/>
        <v>1.590544733480069E-2</v>
      </c>
      <c r="AC231" s="32">
        <f t="shared" si="471"/>
        <v>2.2982076568571617E-2</v>
      </c>
      <c r="AD231" s="32">
        <f t="shared" si="471"/>
        <v>1.560256315378997E-2</v>
      </c>
      <c r="AE231" s="32">
        <f t="shared" si="471"/>
        <v>1.0592601423185265E-2</v>
      </c>
      <c r="AF231" s="32">
        <f t="shared" si="471"/>
        <v>1.5305446734299909E-2</v>
      </c>
      <c r="AG231" s="32">
        <f t="shared" si="471"/>
        <v>1.0390888680418531E-2</v>
      </c>
      <c r="AH231" s="32">
        <f t="shared" si="471"/>
        <v>7.0543885090844881E-3</v>
      </c>
      <c r="AI231" s="32">
        <f t="shared" si="471"/>
        <v>5.0124289485363793E-2</v>
      </c>
      <c r="AJ231" s="32">
        <f t="shared" si="471"/>
        <v>3.4029448553127263E-2</v>
      </c>
      <c r="AK231" s="32">
        <f t="shared" si="471"/>
        <v>2.31026390741772E-2</v>
      </c>
      <c r="AL231" s="32">
        <f t="shared" si="471"/>
        <v>3.3381432723185209E-2</v>
      </c>
      <c r="AM231" s="32">
        <f t="shared" si="471"/>
        <v>2.2662700242663904E-2</v>
      </c>
      <c r="AN231" s="32">
        <f t="shared" si="471"/>
        <v>1.5385738130170698E-2</v>
      </c>
      <c r="AO231" s="32">
        <f t="shared" si="471"/>
        <v>2.2231139076353785E-2</v>
      </c>
      <c r="AP231" s="32">
        <f t="shared" si="471"/>
        <v>1.5092750665265765E-2</v>
      </c>
      <c r="AQ231" s="32">
        <f t="shared" si="471"/>
        <v>1.0246489028813232E-2</v>
      </c>
      <c r="AR231" s="32">
        <f t="shared" si="471"/>
        <v>1.6130923482569774E-2</v>
      </c>
      <c r="AS231" s="32">
        <f t="shared" si="471"/>
        <v>1.0951305971625313E-2</v>
      </c>
      <c r="AT231" s="32">
        <f t="shared" si="471"/>
        <v>7.434856573075156E-3</v>
      </c>
      <c r="AU231" s="32">
        <f t="shared" si="471"/>
        <v>1.0742762491495956E-2</v>
      </c>
      <c r="AV231" s="32">
        <f t="shared" si="471"/>
        <v>7.2932761197457511E-3</v>
      </c>
      <c r="AW231" s="32">
        <f t="shared" ref="AW231:CB231" si="472">AW230/$O230</f>
        <v>4.9514151132877314E-3</v>
      </c>
      <c r="AX231" s="32">
        <f t="shared" si="472"/>
        <v>7.1543917540365922E-3</v>
      </c>
      <c r="AY231" s="32">
        <f t="shared" si="472"/>
        <v>4.857126327825474E-3</v>
      </c>
      <c r="AZ231" s="32">
        <f t="shared" si="472"/>
        <v>3.2975096941182565E-3</v>
      </c>
      <c r="BA231" s="32">
        <f t="shared" si="472"/>
        <v>2.1342535383531973E-2</v>
      </c>
      <c r="BB231" s="32">
        <f t="shared" si="472"/>
        <v>1.4489476405232045E-2</v>
      </c>
      <c r="BC231" s="32">
        <f t="shared" si="472"/>
        <v>9.8369253101846035E-3</v>
      </c>
      <c r="BD231" s="32">
        <f t="shared" si="472"/>
        <v>1.4213556269073998E-2</v>
      </c>
      <c r="BE231" s="32">
        <f t="shared" si="472"/>
        <v>9.6496027531056891E-3</v>
      </c>
      <c r="BF231" s="32">
        <f t="shared" si="472"/>
        <v>6.5511284811490215E-3</v>
      </c>
      <c r="BG231" s="32">
        <f t="shared" si="472"/>
        <v>9.4658473411746834E-3</v>
      </c>
      <c r="BH231" s="32">
        <f t="shared" si="472"/>
        <v>6.4263766811561108E-3</v>
      </c>
      <c r="BI231" s="32">
        <f t="shared" si="472"/>
        <v>4.3628759010793461E-3</v>
      </c>
      <c r="BJ231" s="32">
        <f t="shared" si="472"/>
        <v>3.1000001541281623E-2</v>
      </c>
      <c r="BK231" s="32">
        <f t="shared" si="472"/>
        <v>2.1045943362527693E-2</v>
      </c>
      <c r="BL231" s="32">
        <f t="shared" si="472"/>
        <v>1.4288119677313133E-2</v>
      </c>
      <c r="BM231" s="32">
        <f t="shared" si="472"/>
        <v>2.0645169766867168E-2</v>
      </c>
      <c r="BN231" s="32">
        <f t="shared" si="472"/>
        <v>1.4016033936148383E-2</v>
      </c>
      <c r="BO231" s="32">
        <f t="shared" si="472"/>
        <v>9.5155045716571809E-3</v>
      </c>
      <c r="BP231" s="32">
        <f t="shared" si="472"/>
        <v>1.3749129468112435E-2</v>
      </c>
      <c r="BQ231" s="32">
        <f t="shared" si="472"/>
        <v>9.3343027639730802E-3</v>
      </c>
      <c r="BR231" s="32">
        <f t="shared" si="472"/>
        <v>6.3370708881307159E-3</v>
      </c>
      <c r="BS231" s="32">
        <f t="shared" si="472"/>
        <v>9.9763738889101904E-3</v>
      </c>
      <c r="BT231" s="32">
        <f t="shared" si="472"/>
        <v>6.7729738513014138E-3</v>
      </c>
      <c r="BU231" s="32">
        <f t="shared" si="472"/>
        <v>4.5981811930089819E-3</v>
      </c>
      <c r="BV231" s="32">
        <f t="shared" si="472"/>
        <v>6.6439974952909814E-3</v>
      </c>
      <c r="BW231" s="32">
        <f t="shared" si="472"/>
        <v>4.5106189688559903E-3</v>
      </c>
      <c r="BX231" s="32">
        <f t="shared" si="472"/>
        <v>3.0622653751184799E-3</v>
      </c>
      <c r="BY231" s="32">
        <f t="shared" si="472"/>
        <v>4.4247241742314987E-3</v>
      </c>
      <c r="BZ231" s="32">
        <f t="shared" si="472"/>
        <v>3.0039512817983329E-3</v>
      </c>
      <c r="CA231" s="32">
        <f t="shared" si="472"/>
        <v>2.0393866257177756E-3</v>
      </c>
      <c r="CB231" s="32">
        <f t="shared" si="472"/>
        <v>1.3199561262160939E-2</v>
      </c>
      <c r="CC231" s="32">
        <f t="shared" ref="CC231:CS231" si="473">CC230/$O230</f>
        <v>8.9612001587716303E-3</v>
      </c>
      <c r="CD231" s="32">
        <f t="shared" si="473"/>
        <v>6.0837710201605598E-3</v>
      </c>
      <c r="CE231" s="32">
        <f t="shared" si="473"/>
        <v>8.7905538566695769E-3</v>
      </c>
      <c r="CF231" s="32">
        <f t="shared" si="473"/>
        <v>5.9679190127249473E-3</v>
      </c>
      <c r="CG231" s="32">
        <f t="shared" si="473"/>
        <v>4.0516283641697124E-3</v>
      </c>
      <c r="CH231" s="32">
        <f t="shared" si="473"/>
        <v>5.8542731513757645E-3</v>
      </c>
      <c r="CI231" s="32">
        <f t="shared" si="473"/>
        <v>3.974474033768936E-3</v>
      </c>
      <c r="CJ231" s="32">
        <f t="shared" si="473"/>
        <v>2.6982758468301624E-3</v>
      </c>
      <c r="CK231" s="32">
        <f t="shared" si="473"/>
        <v>1.9172343497059915E-2</v>
      </c>
      <c r="CL231" s="32">
        <f t="shared" si="473"/>
        <v>1.301613017111377E-2</v>
      </c>
      <c r="CM231" s="32">
        <f t="shared" si="473"/>
        <v>8.8366685406694647E-3</v>
      </c>
      <c r="CN231" s="32">
        <f t="shared" si="473"/>
        <v>1.2768266665999964E-2</v>
      </c>
      <c r="CO231" s="32">
        <f t="shared" si="473"/>
        <v>8.6683936687048276E-3</v>
      </c>
      <c r="CP231" s="32">
        <f t="shared" si="473"/>
        <v>5.8849842943624929E-3</v>
      </c>
      <c r="CQ231" s="32">
        <f t="shared" si="473"/>
        <v>8.5033232207156265E-3</v>
      </c>
      <c r="CR231" s="32">
        <f t="shared" si="473"/>
        <v>5.7729177418953427E-3</v>
      </c>
      <c r="CS231" s="32">
        <f t="shared" si="473"/>
        <v>3.919241735219528E-3</v>
      </c>
    </row>
    <row r="232" spans="2:97" ht="13.15" thickTop="1" x14ac:dyDescent="0.35">
      <c r="H232" s="34">
        <f t="shared" si="469"/>
        <v>1.0097026824951172E-3</v>
      </c>
      <c r="I232" s="34">
        <f t="shared" ref="I232:J232" si="474">I227</f>
        <v>-0.38701833399675178</v>
      </c>
      <c r="J232" s="34">
        <f t="shared" si="474"/>
        <v>-0.25858406075599344</v>
      </c>
      <c r="K232" s="34">
        <f t="shared" si="465"/>
        <v>-0.38727942701654761</v>
      </c>
      <c r="L232" s="34">
        <f>$CE$6-$CE$7*SUMPRODUCT($B$6:$CD$6,Q231:CS231)</f>
        <v>-0.4905906006391092</v>
      </c>
    </row>
    <row r="233" spans="2:97" ht="13.5" thickBot="1" x14ac:dyDescent="0.4">
      <c r="B233" s="39" t="s">
        <v>367</v>
      </c>
      <c r="D233" s="39" t="s">
        <v>368</v>
      </c>
      <c r="E233" s="39" t="s">
        <v>369</v>
      </c>
      <c r="F233" s="39" t="s">
        <v>370</v>
      </c>
      <c r="H233" s="39" t="s">
        <v>347</v>
      </c>
      <c r="I233" s="39" t="s">
        <v>371</v>
      </c>
      <c r="J233" s="39" t="s">
        <v>372</v>
      </c>
      <c r="K233" s="39" t="s">
        <v>349</v>
      </c>
      <c r="L233" s="39" t="s">
        <v>373</v>
      </c>
      <c r="M233" s="39" t="s">
        <v>374</v>
      </c>
      <c r="O233" s="45" t="s">
        <v>336</v>
      </c>
    </row>
    <row r="234" spans="2:97" ht="13.9" thickTop="1" thickBot="1" x14ac:dyDescent="0.4">
      <c r="B234" s="32">
        <f>1+B229</f>
        <v>5</v>
      </c>
      <c r="D234" s="32">
        <f>IF(F229,IF(M234&lt;0,D229,H234),E229)</f>
        <v>1.0097026824951172E-3</v>
      </c>
      <c r="E234" s="32">
        <f>IF(F229,IF(M234&lt;0,H234,E229),H234)</f>
        <v>2.0194053649902344E-3</v>
      </c>
      <c r="F234" s="32" t="b">
        <f>OR(F229,M234*M229&lt;=0)</f>
        <v>0</v>
      </c>
      <c r="H234" s="32">
        <f>IF(F229,(D229+E229)/2,2*H229)</f>
        <v>2.0194053649902344E-3</v>
      </c>
      <c r="I234" s="32">
        <f>I229</f>
        <v>-0.48021174979242759</v>
      </c>
      <c r="J234" s="32">
        <f>J229</f>
        <v>-0.30375939340012081</v>
      </c>
      <c r="K234" s="32">
        <f>I234+J234*H234</f>
        <v>-0.480825163141126</v>
      </c>
      <c r="L234" s="32">
        <f>$CE$3-$CE$7*SUMPRODUCT($B$3:$CD$3,Q236:CS236)</f>
        <v>-0.14635830781125492</v>
      </c>
      <c r="M234" s="32">
        <f>SUMPRODUCT(L234:L237,J234:J237)</f>
        <v>0.3139664401877984</v>
      </c>
      <c r="O234" s="46">
        <f>SUM(Q234:CS234)</f>
        <v>-1.2637321391310397</v>
      </c>
      <c r="P234" s="39" t="s">
        <v>363</v>
      </c>
      <c r="Q234" s="32">
        <f t="shared" ref="Q234:AV234" si="475">SUMPRODUCT(B$3:B$6,$K234:$K237)</f>
        <v>0.94797180315174145</v>
      </c>
      <c r="R234" s="32">
        <f t="shared" si="475"/>
        <v>0.56043128311539803</v>
      </c>
      <c r="S234" s="32">
        <f t="shared" si="475"/>
        <v>0.17289076307905465</v>
      </c>
      <c r="T234" s="32">
        <f t="shared" si="475"/>
        <v>0.54073142488423742</v>
      </c>
      <c r="U234" s="32">
        <f t="shared" si="475"/>
        <v>0.15319090484789399</v>
      </c>
      <c r="V234" s="32">
        <f t="shared" si="475"/>
        <v>-0.23434961518844938</v>
      </c>
      <c r="W234" s="32">
        <f t="shared" si="475"/>
        <v>0.13349104661673333</v>
      </c>
      <c r="X234" s="32">
        <f t="shared" si="475"/>
        <v>-0.25404947341961004</v>
      </c>
      <c r="Y234" s="32">
        <f t="shared" si="475"/>
        <v>-0.64158999345595347</v>
      </c>
      <c r="Z234" s="32">
        <f t="shared" si="475"/>
        <v>1.2288011674030832</v>
      </c>
      <c r="AA234" s="32">
        <f t="shared" si="475"/>
        <v>0.84126064736673978</v>
      </c>
      <c r="AB234" s="32">
        <f t="shared" si="475"/>
        <v>0.45372012733039641</v>
      </c>
      <c r="AC234" s="32">
        <f t="shared" si="475"/>
        <v>0.82156078913557917</v>
      </c>
      <c r="AD234" s="32">
        <f t="shared" si="475"/>
        <v>0.43402026909923574</v>
      </c>
      <c r="AE234" s="32">
        <f t="shared" si="475"/>
        <v>4.6479749062892373E-2</v>
      </c>
      <c r="AF234" s="32">
        <f t="shared" si="475"/>
        <v>0.41432041086807508</v>
      </c>
      <c r="AG234" s="32">
        <f t="shared" si="475"/>
        <v>2.6779890831731712E-2</v>
      </c>
      <c r="AH234" s="32">
        <f t="shared" si="475"/>
        <v>-0.36076062920461166</v>
      </c>
      <c r="AI234" s="32">
        <f t="shared" si="475"/>
        <v>1.6032403197382052</v>
      </c>
      <c r="AJ234" s="32">
        <f t="shared" si="475"/>
        <v>1.2156997997018619</v>
      </c>
      <c r="AK234" s="32">
        <f t="shared" si="475"/>
        <v>0.82815927966551861</v>
      </c>
      <c r="AL234" s="32">
        <f t="shared" si="475"/>
        <v>1.1959999414707014</v>
      </c>
      <c r="AM234" s="32">
        <f t="shared" si="475"/>
        <v>0.80845942143435801</v>
      </c>
      <c r="AN234" s="32">
        <f t="shared" si="475"/>
        <v>0.42091890139801463</v>
      </c>
      <c r="AO234" s="32">
        <f t="shared" si="475"/>
        <v>0.7887595632031974</v>
      </c>
      <c r="AP234" s="32">
        <f t="shared" si="475"/>
        <v>0.40121904316685397</v>
      </c>
      <c r="AQ234" s="32">
        <f t="shared" si="475"/>
        <v>1.36785231305106E-2</v>
      </c>
      <c r="AR234" s="32">
        <f t="shared" si="475"/>
        <v>0.4671466400106154</v>
      </c>
      <c r="AS234" s="32">
        <f t="shared" si="475"/>
        <v>7.9606119974272027E-2</v>
      </c>
      <c r="AT234" s="32">
        <f t="shared" si="475"/>
        <v>-0.30793440006207135</v>
      </c>
      <c r="AU234" s="32">
        <f t="shared" si="475"/>
        <v>5.9906261743111366E-2</v>
      </c>
      <c r="AV234" s="32">
        <f t="shared" si="475"/>
        <v>-0.32763425829323201</v>
      </c>
      <c r="AW234" s="32">
        <f t="shared" ref="AW234:CB234" si="476">SUMPRODUCT(AH$3:AH$6,$K234:$K237)</f>
        <v>-0.71517477832957543</v>
      </c>
      <c r="AX234" s="32">
        <f t="shared" si="476"/>
        <v>-0.34733411652439267</v>
      </c>
      <c r="AY234" s="32">
        <f t="shared" si="476"/>
        <v>-0.73487463656073604</v>
      </c>
      <c r="AZ234" s="32">
        <f t="shared" si="476"/>
        <v>-1.1224151565970795</v>
      </c>
      <c r="BA234" s="32">
        <f t="shared" si="476"/>
        <v>0.74797600426195721</v>
      </c>
      <c r="BB234" s="32">
        <f t="shared" si="476"/>
        <v>0.36043548422561378</v>
      </c>
      <c r="BC234" s="32">
        <f t="shared" si="476"/>
        <v>-2.7105035810729594E-2</v>
      </c>
      <c r="BD234" s="32">
        <f t="shared" si="476"/>
        <v>0.34073562599445306</v>
      </c>
      <c r="BE234" s="32">
        <f t="shared" si="476"/>
        <v>-4.6804894041890283E-2</v>
      </c>
      <c r="BF234" s="32">
        <f t="shared" si="476"/>
        <v>-0.43434541407823368</v>
      </c>
      <c r="BG234" s="32">
        <f t="shared" si="476"/>
        <v>-6.6504752273050916E-2</v>
      </c>
      <c r="BH234" s="32">
        <f t="shared" si="476"/>
        <v>-0.45404527230939429</v>
      </c>
      <c r="BI234" s="32">
        <f t="shared" si="476"/>
        <v>-0.84158579234573772</v>
      </c>
      <c r="BJ234" s="32">
        <f t="shared" si="476"/>
        <v>1.1224151565970795</v>
      </c>
      <c r="BK234" s="32">
        <f t="shared" si="476"/>
        <v>0.73487463656073604</v>
      </c>
      <c r="BL234" s="32">
        <f t="shared" si="476"/>
        <v>0.34733411652439267</v>
      </c>
      <c r="BM234" s="32">
        <f t="shared" si="476"/>
        <v>0.71517477832957543</v>
      </c>
      <c r="BN234" s="32">
        <f t="shared" si="476"/>
        <v>0.32763425829323201</v>
      </c>
      <c r="BO234" s="32">
        <f t="shared" si="476"/>
        <v>-5.9906261743111366E-2</v>
      </c>
      <c r="BP234" s="32">
        <f t="shared" si="476"/>
        <v>0.30793440006207135</v>
      </c>
      <c r="BQ234" s="32">
        <f t="shared" si="476"/>
        <v>-7.9606119974272027E-2</v>
      </c>
      <c r="BR234" s="32">
        <f t="shared" si="476"/>
        <v>-0.4671466400106154</v>
      </c>
      <c r="BS234" s="32">
        <f t="shared" si="476"/>
        <v>-1.36785231305106E-2</v>
      </c>
      <c r="BT234" s="32">
        <f t="shared" si="476"/>
        <v>-0.40121904316685397</v>
      </c>
      <c r="BU234" s="32">
        <f t="shared" si="476"/>
        <v>-0.7887595632031974</v>
      </c>
      <c r="BV234" s="32">
        <f t="shared" si="476"/>
        <v>-0.42091890139801463</v>
      </c>
      <c r="BW234" s="32">
        <f t="shared" si="476"/>
        <v>-0.80845942143435801</v>
      </c>
      <c r="BX234" s="32">
        <f t="shared" si="476"/>
        <v>-1.1959999414707014</v>
      </c>
      <c r="BY234" s="32">
        <f t="shared" si="476"/>
        <v>-0.82815927966551861</v>
      </c>
      <c r="BZ234" s="32">
        <f t="shared" si="476"/>
        <v>-1.2156997997018619</v>
      </c>
      <c r="CA234" s="32">
        <f t="shared" si="476"/>
        <v>-1.6032403197382052</v>
      </c>
      <c r="CB234" s="32">
        <f t="shared" si="476"/>
        <v>0.26715084112083115</v>
      </c>
      <c r="CC234" s="32">
        <f t="shared" ref="CC234:CS234" si="477">SUMPRODUCT(BN$3:BN$6,$K234:$K237)</f>
        <v>-0.12038967891551222</v>
      </c>
      <c r="CD234" s="32">
        <f t="shared" si="477"/>
        <v>-0.50793019895185565</v>
      </c>
      <c r="CE234" s="32">
        <f t="shared" si="477"/>
        <v>-0.14008953714667288</v>
      </c>
      <c r="CF234" s="32">
        <f t="shared" si="477"/>
        <v>-0.52763005718301625</v>
      </c>
      <c r="CG234" s="32">
        <f t="shared" si="477"/>
        <v>-0.91517057721935968</v>
      </c>
      <c r="CH234" s="32">
        <f t="shared" si="477"/>
        <v>-0.54732991541417686</v>
      </c>
      <c r="CI234" s="32">
        <f t="shared" si="477"/>
        <v>-0.93487043545052029</v>
      </c>
      <c r="CJ234" s="32">
        <f t="shared" si="477"/>
        <v>-1.3224109554868637</v>
      </c>
      <c r="CK234" s="32">
        <f t="shared" si="477"/>
        <v>0.64158999345595347</v>
      </c>
      <c r="CL234" s="32">
        <f t="shared" si="477"/>
        <v>0.25404947341961004</v>
      </c>
      <c r="CM234" s="32">
        <f t="shared" si="477"/>
        <v>-0.13349104661673333</v>
      </c>
      <c r="CN234" s="32">
        <f t="shared" si="477"/>
        <v>0.23434961518844938</v>
      </c>
      <c r="CO234" s="32">
        <f t="shared" si="477"/>
        <v>-0.15319090484789399</v>
      </c>
      <c r="CP234" s="32">
        <f t="shared" si="477"/>
        <v>-0.54073142488423742</v>
      </c>
      <c r="CQ234" s="32">
        <f t="shared" si="477"/>
        <v>-0.17289076307905465</v>
      </c>
      <c r="CR234" s="32">
        <f t="shared" si="477"/>
        <v>-0.56043128311539803</v>
      </c>
      <c r="CS234" s="32">
        <f t="shared" si="477"/>
        <v>-0.94797180315174145</v>
      </c>
    </row>
    <row r="235" spans="2:97" ht="13.9" thickTop="1" thickBot="1" x14ac:dyDescent="0.4">
      <c r="H235" s="33">
        <f>H234</f>
        <v>2.0194053649902344E-3</v>
      </c>
      <c r="I235" s="33">
        <f t="shared" ref="I235:J235" si="478">I230</f>
        <v>0.32561485292824177</v>
      </c>
      <c r="J235" s="33">
        <f t="shared" si="478"/>
        <v>1</v>
      </c>
      <c r="K235" s="33">
        <f t="shared" ref="K235:K237" si="479">I235+J235*H235</f>
        <v>0.32763425829323201</v>
      </c>
      <c r="L235" s="33">
        <f>$CE$4-$CE$7*SUMPRODUCT($B$4:$CD$4,Q236:CS236)</f>
        <v>0.25848022556363048</v>
      </c>
      <c r="M235" s="39" t="s">
        <v>375</v>
      </c>
      <c r="O235" s="47">
        <f t="shared" ref="O235:O236" si="480">SUM(Q235:CS235)</f>
        <v>98.959128577943318</v>
      </c>
      <c r="P235" s="39" t="s">
        <v>365</v>
      </c>
      <c r="Q235" s="33">
        <f>EXP(Q234)</f>
        <v>2.5804706458055811</v>
      </c>
      <c r="R235" s="33">
        <f>EXP(R234)</f>
        <v>1.7514276986265089</v>
      </c>
      <c r="S235" s="33">
        <f t="shared" ref="S235:CD235" si="481">EXP(S234)</f>
        <v>1.1887362441042324</v>
      </c>
      <c r="T235" s="33">
        <f t="shared" si="481"/>
        <v>1.7172624514340167</v>
      </c>
      <c r="U235" s="33">
        <f t="shared" si="481"/>
        <v>1.1655474663668783</v>
      </c>
      <c r="V235" s="33">
        <f t="shared" si="481"/>
        <v>0.79108519214393802</v>
      </c>
      <c r="W235" s="33">
        <f t="shared" si="481"/>
        <v>1.1428110340641142</v>
      </c>
      <c r="X235" s="33">
        <f t="shared" si="481"/>
        <v>0.77565342686974881</v>
      </c>
      <c r="Y235" s="33">
        <f t="shared" si="481"/>
        <v>0.52645469870483541</v>
      </c>
      <c r="Z235" s="33">
        <f t="shared" si="481"/>
        <v>3.4171305123127409</v>
      </c>
      <c r="AA235" s="33">
        <f t="shared" si="481"/>
        <v>2.3192889401064867</v>
      </c>
      <c r="AB235" s="33">
        <f t="shared" si="481"/>
        <v>1.5741573721922761</v>
      </c>
      <c r="AC235" s="33">
        <f t="shared" si="481"/>
        <v>2.274046375990542</v>
      </c>
      <c r="AD235" s="33">
        <f t="shared" si="481"/>
        <v>1.5434501521437356</v>
      </c>
      <c r="AE235" s="33">
        <f t="shared" si="481"/>
        <v>1.0475768644405292</v>
      </c>
      <c r="AF235" s="33">
        <f t="shared" si="481"/>
        <v>1.5133419404153077</v>
      </c>
      <c r="AG235" s="33">
        <f t="shared" si="481"/>
        <v>1.027141694576073</v>
      </c>
      <c r="AH235" s="33">
        <f t="shared" si="481"/>
        <v>0.69714585485358105</v>
      </c>
      <c r="AI235" s="33">
        <f t="shared" si="481"/>
        <v>4.9691078638401525</v>
      </c>
      <c r="AJ235" s="33">
        <f t="shared" si="481"/>
        <v>3.3726534205451117</v>
      </c>
      <c r="AK235" s="33">
        <f t="shared" si="481"/>
        <v>2.2891012646129494</v>
      </c>
      <c r="AL235" s="33">
        <f t="shared" si="481"/>
        <v>3.306862787053424</v>
      </c>
      <c r="AM235" s="33">
        <f t="shared" si="481"/>
        <v>2.2444475740178542</v>
      </c>
      <c r="AN235" s="33">
        <f t="shared" si="481"/>
        <v>1.5233607309734583</v>
      </c>
      <c r="AO235" s="33">
        <f t="shared" si="481"/>
        <v>2.2006649467149719</v>
      </c>
      <c r="AP235" s="33">
        <f t="shared" si="481"/>
        <v>1.4936444052707991</v>
      </c>
      <c r="AQ235" s="33">
        <f t="shared" si="481"/>
        <v>1.013772502137152</v>
      </c>
      <c r="AR235" s="33">
        <f t="shared" si="481"/>
        <v>1.5954353409196109</v>
      </c>
      <c r="AS235" s="33">
        <f t="shared" si="481"/>
        <v>1.0828604665572168</v>
      </c>
      <c r="AT235" s="33">
        <f t="shared" si="481"/>
        <v>0.73496352998964709</v>
      </c>
      <c r="AU235" s="33">
        <f t="shared" si="481"/>
        <v>1.0617370165033451</v>
      </c>
      <c r="AV235" s="33">
        <f t="shared" si="481"/>
        <v>0.72062653469189386</v>
      </c>
      <c r="AW235" s="33">
        <f t="shared" si="481"/>
        <v>0.48910661908754433</v>
      </c>
      <c r="AX235" s="33">
        <f t="shared" si="481"/>
        <v>0.70656921236535697</v>
      </c>
      <c r="AY235" s="33">
        <f t="shared" si="481"/>
        <v>0.47956557519648646</v>
      </c>
      <c r="AZ235" s="33">
        <f t="shared" si="481"/>
        <v>0.32549272865092777</v>
      </c>
      <c r="BA235" s="33">
        <f t="shared" si="481"/>
        <v>2.1127195508850738</v>
      </c>
      <c r="BB235" s="33">
        <f t="shared" si="481"/>
        <v>1.4339537428431821</v>
      </c>
      <c r="BC235" s="33">
        <f t="shared" si="481"/>
        <v>0.97325900910632701</v>
      </c>
      <c r="BD235" s="33">
        <f t="shared" si="481"/>
        <v>1.4059814867658935</v>
      </c>
      <c r="BE235" s="33">
        <f t="shared" si="481"/>
        <v>0.95427356388668472</v>
      </c>
      <c r="BF235" s="33">
        <f t="shared" si="481"/>
        <v>0.64768849611788837</v>
      </c>
      <c r="BG235" s="33">
        <f t="shared" si="481"/>
        <v>0.93565846934123653</v>
      </c>
      <c r="BH235" s="33">
        <f t="shared" si="481"/>
        <v>0.63505398223475495</v>
      </c>
      <c r="BI235" s="33">
        <f t="shared" si="481"/>
        <v>0.43102646271792405</v>
      </c>
      <c r="BJ235" s="33">
        <f t="shared" si="481"/>
        <v>3.0722652519603364</v>
      </c>
      <c r="BK235" s="33">
        <f t="shared" si="481"/>
        <v>2.0852205656969485</v>
      </c>
      <c r="BL235" s="33">
        <f t="shared" si="481"/>
        <v>1.4152895179968783</v>
      </c>
      <c r="BM235" s="33">
        <f t="shared" si="481"/>
        <v>2.0445439930164016</v>
      </c>
      <c r="BN235" s="33">
        <f t="shared" si="481"/>
        <v>1.387681346520987</v>
      </c>
      <c r="BO235" s="33">
        <f t="shared" si="481"/>
        <v>0.94185281708773261</v>
      </c>
      <c r="BP235" s="33">
        <f t="shared" si="481"/>
        <v>1.36061172996446</v>
      </c>
      <c r="BQ235" s="33">
        <f t="shared" si="481"/>
        <v>0.9234800150931185</v>
      </c>
      <c r="BR235" s="33">
        <f t="shared" si="481"/>
        <v>0.62678817144892796</v>
      </c>
      <c r="BS235" s="33">
        <f t="shared" si="481"/>
        <v>0.98641460277516113</v>
      </c>
      <c r="BT235" s="33">
        <f t="shared" si="481"/>
        <v>0.6695033948315825</v>
      </c>
      <c r="BU235" s="33">
        <f t="shared" si="481"/>
        <v>0.45440811037261419</v>
      </c>
      <c r="BV235" s="33">
        <f t="shared" si="481"/>
        <v>0.65644333588734427</v>
      </c>
      <c r="BW235" s="33">
        <f t="shared" si="481"/>
        <v>0.4455439332048507</v>
      </c>
      <c r="BX235" s="33">
        <f t="shared" si="481"/>
        <v>0.30240141922884223</v>
      </c>
      <c r="BY235" s="33">
        <f t="shared" si="481"/>
        <v>0.43685267028546426</v>
      </c>
      <c r="BZ235" s="33">
        <f t="shared" si="481"/>
        <v>0.2965024493499166</v>
      </c>
      <c r="CA235" s="33">
        <f t="shared" si="481"/>
        <v>0.20124336750202779</v>
      </c>
      <c r="CB235" s="33">
        <f t="shared" si="481"/>
        <v>1.3062374657943745</v>
      </c>
      <c r="CC235" s="33">
        <f t="shared" si="481"/>
        <v>0.88657488985376809</v>
      </c>
      <c r="CD235" s="33">
        <f t="shared" si="481"/>
        <v>0.60173977236307041</v>
      </c>
      <c r="CE235" s="33">
        <f t="shared" ref="CE235:CS235" si="482">EXP(CE234)</f>
        <v>0.86928039902764698</v>
      </c>
      <c r="CF235" s="33">
        <f t="shared" si="482"/>
        <v>0.59000158409274639</v>
      </c>
      <c r="CG235" s="33">
        <f t="shared" si="482"/>
        <v>0.40044831290493521</v>
      </c>
      <c r="CH235" s="33">
        <f t="shared" si="482"/>
        <v>0.5784923736467209</v>
      </c>
      <c r="CI235" s="33">
        <f t="shared" si="482"/>
        <v>0.39263673403762445</v>
      </c>
      <c r="CJ235" s="33">
        <f t="shared" si="482"/>
        <v>0.26649202640980413</v>
      </c>
      <c r="CK235" s="33">
        <f t="shared" si="482"/>
        <v>1.89949866999034</v>
      </c>
      <c r="CL235" s="33">
        <f t="shared" si="482"/>
        <v>1.2892355855831532</v>
      </c>
      <c r="CM235" s="33">
        <f t="shared" si="482"/>
        <v>0.87503530346898784</v>
      </c>
      <c r="CN235" s="33">
        <f t="shared" si="482"/>
        <v>1.2640863587521809</v>
      </c>
      <c r="CO235" s="33">
        <f t="shared" si="482"/>
        <v>0.85796591632350649</v>
      </c>
      <c r="CP235" s="33">
        <f t="shared" si="482"/>
        <v>0.58232217164297762</v>
      </c>
      <c r="CQ235" s="33">
        <f t="shared" si="482"/>
        <v>0.84122950314646638</v>
      </c>
      <c r="CR235" s="33">
        <f t="shared" si="482"/>
        <v>0.57096276414048508</v>
      </c>
      <c r="CS235" s="33">
        <f t="shared" si="482"/>
        <v>0.38752620636295448</v>
      </c>
    </row>
    <row r="236" spans="2:97" ht="13.9" thickTop="1" thickBot="1" x14ac:dyDescent="0.4">
      <c r="H236" s="32">
        <f t="shared" ref="H236:H237" si="483">H235</f>
        <v>2.0194053649902344E-3</v>
      </c>
      <c r="I236" s="32">
        <f t="shared" ref="I236:J236" si="484">I231</f>
        <v>-0.40577136523807955</v>
      </c>
      <c r="J236" s="32">
        <f t="shared" si="484"/>
        <v>-0.72744831468325732</v>
      </c>
      <c r="K236" s="32">
        <f t="shared" si="479"/>
        <v>-0.40724037826750403</v>
      </c>
      <c r="L236" s="32">
        <f>$CE$5-$CE$7*SUMPRODUCT($B$5:$CD$5,Q236:CS236)</f>
        <v>0.11440144492138415</v>
      </c>
      <c r="M236" s="32">
        <f>SUMPRODUCT($B$7:$CD$7, LN(Q236:CS236))</f>
        <v>-3263.3844951117703</v>
      </c>
      <c r="O236" s="48">
        <f t="shared" si="480"/>
        <v>1</v>
      </c>
      <c r="P236" s="39" t="s">
        <v>366</v>
      </c>
      <c r="Q236" s="32">
        <f t="shared" ref="Q236:AV236" si="485">Q235/$O235</f>
        <v>2.6076125395274891E-2</v>
      </c>
      <c r="R236" s="32">
        <f t="shared" si="485"/>
        <v>1.7698495568774432E-2</v>
      </c>
      <c r="S236" s="32">
        <f t="shared" si="485"/>
        <v>1.2012396038511459E-2</v>
      </c>
      <c r="T236" s="32">
        <f t="shared" si="485"/>
        <v>1.7353249529490824E-2</v>
      </c>
      <c r="U236" s="32">
        <f t="shared" si="485"/>
        <v>1.1778069220252445E-2</v>
      </c>
      <c r="V236" s="32">
        <f t="shared" si="485"/>
        <v>7.9940598054160754E-3</v>
      </c>
      <c r="W236" s="32">
        <f t="shared" si="485"/>
        <v>1.1548313434914702E-2</v>
      </c>
      <c r="X236" s="32">
        <f t="shared" si="485"/>
        <v>7.8381190094941044E-3</v>
      </c>
      <c r="Y236" s="32">
        <f t="shared" si="485"/>
        <v>5.319920519411033E-3</v>
      </c>
      <c r="Z236" s="32">
        <f t="shared" si="485"/>
        <v>3.4530725577492344E-2</v>
      </c>
      <c r="AA236" s="32">
        <f t="shared" si="485"/>
        <v>2.3436836736893271E-2</v>
      </c>
      <c r="AB236" s="32">
        <f t="shared" si="485"/>
        <v>1.5907146665629947E-2</v>
      </c>
      <c r="AC236" s="32">
        <f t="shared" si="485"/>
        <v>2.2979652394568447E-2</v>
      </c>
      <c r="AD236" s="32">
        <f t="shared" si="485"/>
        <v>1.5596844619827728E-2</v>
      </c>
      <c r="AE236" s="32">
        <f t="shared" si="485"/>
        <v>1.0585954822908781E-2</v>
      </c>
      <c r="AF236" s="32">
        <f t="shared" si="485"/>
        <v>1.5292595662090456E-2</v>
      </c>
      <c r="AG236" s="32">
        <f t="shared" si="485"/>
        <v>1.0379453713227314E-2</v>
      </c>
      <c r="AH236" s="32">
        <f t="shared" si="485"/>
        <v>7.0447857097335597E-3</v>
      </c>
      <c r="AI236" s="32">
        <f t="shared" si="485"/>
        <v>5.0213739098625219E-2</v>
      </c>
      <c r="AJ236" s="32">
        <f t="shared" si="485"/>
        <v>3.4081276472525769E-2</v>
      </c>
      <c r="AK236" s="32">
        <f t="shared" si="485"/>
        <v>2.313178478335105E-2</v>
      </c>
      <c r="AL236" s="32">
        <f t="shared" si="485"/>
        <v>3.3416450150415736E-2</v>
      </c>
      <c r="AM236" s="32">
        <f t="shared" si="485"/>
        <v>2.2680551115100582E-2</v>
      </c>
      <c r="AN236" s="32">
        <f t="shared" si="485"/>
        <v>1.5393837363610286E-2</v>
      </c>
      <c r="AO236" s="32">
        <f t="shared" si="485"/>
        <v>2.2238119699908826E-2</v>
      </c>
      <c r="AP236" s="32">
        <f t="shared" si="485"/>
        <v>1.5093548485467491E-2</v>
      </c>
      <c r="AQ236" s="32">
        <f t="shared" si="485"/>
        <v>1.0244355591093074E-2</v>
      </c>
      <c r="AR236" s="32">
        <f t="shared" si="485"/>
        <v>1.6122164411168961E-2</v>
      </c>
      <c r="AS236" s="32">
        <f t="shared" si="485"/>
        <v>1.0942502042187264E-2</v>
      </c>
      <c r="AT236" s="32">
        <f t="shared" si="485"/>
        <v>7.4269401979501744E-3</v>
      </c>
      <c r="AU236" s="32">
        <f t="shared" si="485"/>
        <v>1.0729045735958433E-2</v>
      </c>
      <c r="AV236" s="32">
        <f t="shared" si="485"/>
        <v>7.2820622518346631E-3</v>
      </c>
      <c r="AW236" s="32">
        <f t="shared" ref="AW236:CB236" si="486">AW235/$O235</f>
        <v>4.9425113793550492E-3</v>
      </c>
      <c r="AX236" s="32">
        <f t="shared" si="486"/>
        <v>7.140010451980091E-3</v>
      </c>
      <c r="AY236" s="32">
        <f t="shared" si="486"/>
        <v>4.8460973948327114E-3</v>
      </c>
      <c r="AZ236" s="32">
        <f t="shared" si="486"/>
        <v>3.2891632467696953E-3</v>
      </c>
      <c r="BA236" s="32">
        <f t="shared" si="486"/>
        <v>2.1349415473288343E-2</v>
      </c>
      <c r="BB236" s="32">
        <f t="shared" si="486"/>
        <v>1.4490363480856191E-2</v>
      </c>
      <c r="BC236" s="32">
        <f t="shared" si="486"/>
        <v>9.8349593725429556E-3</v>
      </c>
      <c r="BD236" s="32">
        <f t="shared" si="486"/>
        <v>1.420769874361311E-2</v>
      </c>
      <c r="BE236" s="32">
        <f t="shared" si="486"/>
        <v>9.6431079941762914E-3</v>
      </c>
      <c r="BF236" s="32">
        <f t="shared" si="486"/>
        <v>6.5450101008897683E-3</v>
      </c>
      <c r="BG236" s="32">
        <f t="shared" si="486"/>
        <v>9.4549990767580638E-3</v>
      </c>
      <c r="BH236" s="32">
        <f t="shared" si="486"/>
        <v>6.4173360392373148E-3</v>
      </c>
      <c r="BI236" s="32">
        <f t="shared" si="486"/>
        <v>4.355600831493116E-3</v>
      </c>
      <c r="BJ236" s="32">
        <f t="shared" si="486"/>
        <v>3.1045799373026248E-2</v>
      </c>
      <c r="BK236" s="32">
        <f t="shared" si="486"/>
        <v>2.1071533224492404E-2</v>
      </c>
      <c r="BL236" s="32">
        <f t="shared" si="486"/>
        <v>1.4301758092808505E-2</v>
      </c>
      <c r="BM236" s="32">
        <f t="shared" si="486"/>
        <v>2.0660489056409329E-2</v>
      </c>
      <c r="BN236" s="32">
        <f t="shared" si="486"/>
        <v>1.4022772496708129E-2</v>
      </c>
      <c r="BO236" s="32">
        <f t="shared" si="486"/>
        <v>9.517594087804641E-3</v>
      </c>
      <c r="BP236" s="32">
        <f t="shared" si="486"/>
        <v>1.3749229096058576E-2</v>
      </c>
      <c r="BQ236" s="32">
        <f t="shared" si="486"/>
        <v>9.3319335806979816E-3</v>
      </c>
      <c r="BR236" s="32">
        <f t="shared" si="486"/>
        <v>6.3338085172733698E-3</v>
      </c>
      <c r="BS236" s="32">
        <f t="shared" si="486"/>
        <v>9.9678990402409413E-3</v>
      </c>
      <c r="BT236" s="32">
        <f t="shared" si="486"/>
        <v>6.7654536216359322E-3</v>
      </c>
      <c r="BU236" s="32">
        <f t="shared" si="486"/>
        <v>4.5918766353596988E-3</v>
      </c>
      <c r="BV236" s="32">
        <f t="shared" si="486"/>
        <v>6.6334793497126333E-3</v>
      </c>
      <c r="BW236" s="32">
        <f t="shared" si="486"/>
        <v>4.5023025122328791E-3</v>
      </c>
      <c r="BX236" s="32">
        <f t="shared" si="486"/>
        <v>3.0558213635709349E-3</v>
      </c>
      <c r="BY236" s="32">
        <f t="shared" si="486"/>
        <v>4.4144757190478431E-3</v>
      </c>
      <c r="BZ236" s="32">
        <f t="shared" si="486"/>
        <v>2.9962111996204772E-3</v>
      </c>
      <c r="CA236" s="32">
        <f t="shared" si="486"/>
        <v>2.0336008450551604E-3</v>
      </c>
      <c r="CB236" s="32">
        <f t="shared" si="486"/>
        <v>1.3199767263164013E-2</v>
      </c>
      <c r="CC236" s="32">
        <f t="shared" ref="CC236:CS236" si="487">CC235/$O235</f>
        <v>8.9590005752271142E-3</v>
      </c>
      <c r="CD236" s="32">
        <f t="shared" si="487"/>
        <v>6.0806898869276245E-3</v>
      </c>
      <c r="CE236" s="32">
        <f t="shared" si="487"/>
        <v>8.7842365986779518E-3</v>
      </c>
      <c r="CF236" s="32">
        <f t="shared" si="487"/>
        <v>5.9620733586800189E-3</v>
      </c>
      <c r="CG236" s="32">
        <f t="shared" si="487"/>
        <v>4.0466030639056154E-3</v>
      </c>
      <c r="CH236" s="32">
        <f t="shared" si="487"/>
        <v>5.8457706930097122E-3</v>
      </c>
      <c r="CI236" s="32">
        <f t="shared" si="487"/>
        <v>3.9676656381262641E-3</v>
      </c>
      <c r="CJ236" s="32">
        <f t="shared" si="487"/>
        <v>2.6929504153819081E-3</v>
      </c>
      <c r="CK236" s="32">
        <f t="shared" si="487"/>
        <v>1.9194779676078445E-2</v>
      </c>
      <c r="CL236" s="32">
        <f t="shared" si="487"/>
        <v>1.3027960170119231E-2</v>
      </c>
      <c r="CM236" s="32">
        <f t="shared" si="487"/>
        <v>8.8423909551687552E-3</v>
      </c>
      <c r="CN236" s="32">
        <f t="shared" si="487"/>
        <v>1.2773822657063384E-2</v>
      </c>
      <c r="CO236" s="32">
        <f t="shared" si="487"/>
        <v>8.6699016922703147E-3</v>
      </c>
      <c r="CP236" s="32">
        <f t="shared" si="487"/>
        <v>5.8844714985977504E-3</v>
      </c>
      <c r="CQ236" s="32">
        <f t="shared" si="487"/>
        <v>8.5007771919079454E-3</v>
      </c>
      <c r="CR236" s="32">
        <f t="shared" si="487"/>
        <v>5.7696826189286505E-3</v>
      </c>
      <c r="CS236" s="32">
        <f t="shared" si="487"/>
        <v>3.9160228261077169E-3</v>
      </c>
    </row>
    <row r="237" spans="2:97" ht="13.15" thickTop="1" x14ac:dyDescent="0.35">
      <c r="H237" s="34">
        <f t="shared" si="483"/>
        <v>2.0194053649902344E-3</v>
      </c>
      <c r="I237" s="34">
        <f t="shared" ref="I237:J237" si="488">I232</f>
        <v>-0.38701833399675178</v>
      </c>
      <c r="J237" s="34">
        <f t="shared" si="488"/>
        <v>-0.25858406075599344</v>
      </c>
      <c r="K237" s="34">
        <f t="shared" si="479"/>
        <v>-0.38754052003634337</v>
      </c>
      <c r="L237" s="34">
        <f>$CE$6-$CE$7*SUMPRODUCT($B$6:$CD$6,Q236:CS236)</f>
        <v>-0.36448357201211934</v>
      </c>
    </row>
    <row r="238" spans="2:97" ht="13.5" thickBot="1" x14ac:dyDescent="0.4">
      <c r="B238" s="39" t="s">
        <v>367</v>
      </c>
      <c r="D238" s="39" t="s">
        <v>368</v>
      </c>
      <c r="E238" s="39" t="s">
        <v>369</v>
      </c>
      <c r="F238" s="39" t="s">
        <v>370</v>
      </c>
      <c r="H238" s="39" t="s">
        <v>347</v>
      </c>
      <c r="I238" s="39" t="s">
        <v>371</v>
      </c>
      <c r="J238" s="39" t="s">
        <v>372</v>
      </c>
      <c r="K238" s="39" t="s">
        <v>349</v>
      </c>
      <c r="L238" s="39" t="s">
        <v>373</v>
      </c>
      <c r="M238" s="39" t="s">
        <v>374</v>
      </c>
      <c r="O238" s="45" t="s">
        <v>336</v>
      </c>
    </row>
    <row r="239" spans="2:97" ht="13.9" thickTop="1" thickBot="1" x14ac:dyDescent="0.4">
      <c r="B239" s="32">
        <f>1+B234</f>
        <v>6</v>
      </c>
      <c r="D239" s="32">
        <f>IF(F234,IF(M239&lt;0,D234,H239),E234)</f>
        <v>2.0194053649902344E-3</v>
      </c>
      <c r="E239" s="32">
        <f>IF(F234,IF(M239&lt;0,H239,E234),H239)</f>
        <v>4.0388107299804688E-3</v>
      </c>
      <c r="F239" s="32" t="b">
        <f>OR(F234,M239*M234&lt;=0)</f>
        <v>1</v>
      </c>
      <c r="H239" s="32">
        <f>IF(F234,(D234+E234)/2,2*H234)</f>
        <v>4.0388107299804688E-3</v>
      </c>
      <c r="I239" s="32">
        <f>I234</f>
        <v>-0.48021174979242759</v>
      </c>
      <c r="J239" s="32">
        <f>J234</f>
        <v>-0.30375939340012081</v>
      </c>
      <c r="K239" s="32">
        <f>I239+J239*H239</f>
        <v>-0.48143857648982435</v>
      </c>
      <c r="L239" s="32">
        <f>$CE$3-$CE$7*SUMPRODUCT($B$3:$CD$3,Q241:CS241)</f>
        <v>0.13857241572279122</v>
      </c>
      <c r="M239" s="32">
        <f>SUMPRODUCT(L239:L242,J239:J242)</f>
        <v>-1.3967131295046398</v>
      </c>
      <c r="O239" s="46">
        <f>SUM(Q239:CS239)</f>
        <v>-1.2715212741102857</v>
      </c>
      <c r="P239" s="39" t="s">
        <v>363</v>
      </c>
      <c r="Q239" s="32">
        <f t="shared" ref="Q239:AV239" si="489">SUMPRODUCT(B$3:B$6,$K239:$K242)</f>
        <v>0.94855701020446559</v>
      </c>
      <c r="R239" s="32">
        <f t="shared" si="489"/>
        <v>0.56049430412853063</v>
      </c>
      <c r="S239" s="32">
        <f t="shared" si="489"/>
        <v>0.17243159805259561</v>
      </c>
      <c r="T239" s="32">
        <f t="shared" si="489"/>
        <v>0.53984761890753719</v>
      </c>
      <c r="U239" s="32">
        <f t="shared" si="489"/>
        <v>0.15178491283160211</v>
      </c>
      <c r="V239" s="32">
        <f t="shared" si="489"/>
        <v>-0.2362777932443329</v>
      </c>
      <c r="W239" s="32">
        <f t="shared" si="489"/>
        <v>0.13113822761060862</v>
      </c>
      <c r="X239" s="32">
        <f t="shared" si="489"/>
        <v>-0.2569244784653264</v>
      </c>
      <c r="Y239" s="32">
        <f t="shared" si="489"/>
        <v>-0.64498718454126136</v>
      </c>
      <c r="Z239" s="32">
        <f t="shared" si="489"/>
        <v>1.2311172933400847</v>
      </c>
      <c r="AA239" s="32">
        <f t="shared" si="489"/>
        <v>0.84305458726414972</v>
      </c>
      <c r="AB239" s="32">
        <f t="shared" si="489"/>
        <v>0.45499188118821471</v>
      </c>
      <c r="AC239" s="32">
        <f t="shared" si="489"/>
        <v>0.82240790204315628</v>
      </c>
      <c r="AD239" s="32">
        <f t="shared" si="489"/>
        <v>0.43434519596722121</v>
      </c>
      <c r="AE239" s="32">
        <f t="shared" si="489"/>
        <v>4.6282489891286194E-2</v>
      </c>
      <c r="AF239" s="32">
        <f t="shared" si="489"/>
        <v>0.41369851074622771</v>
      </c>
      <c r="AG239" s="32">
        <f t="shared" si="489"/>
        <v>2.5635804670292694E-2</v>
      </c>
      <c r="AH239" s="32">
        <f t="shared" si="489"/>
        <v>-0.36242690140564232</v>
      </c>
      <c r="AI239" s="32">
        <f t="shared" si="489"/>
        <v>1.6078643375209101</v>
      </c>
      <c r="AJ239" s="32">
        <f t="shared" si="489"/>
        <v>1.2198016314449751</v>
      </c>
      <c r="AK239" s="32">
        <f t="shared" si="489"/>
        <v>0.83173892536904015</v>
      </c>
      <c r="AL239" s="32">
        <f t="shared" si="489"/>
        <v>1.1991549462239817</v>
      </c>
      <c r="AM239" s="32">
        <f t="shared" si="489"/>
        <v>0.81109224014804659</v>
      </c>
      <c r="AN239" s="32">
        <f t="shared" si="489"/>
        <v>0.42302953407211158</v>
      </c>
      <c r="AO239" s="32">
        <f t="shared" si="489"/>
        <v>0.79044555492705304</v>
      </c>
      <c r="AP239" s="32">
        <f t="shared" si="489"/>
        <v>0.40238284885111808</v>
      </c>
      <c r="AQ239" s="32">
        <f t="shared" si="489"/>
        <v>1.4320142775183065E-2</v>
      </c>
      <c r="AR239" s="32">
        <f t="shared" si="489"/>
        <v>0.46711843371464129</v>
      </c>
      <c r="AS239" s="32">
        <f t="shared" si="489"/>
        <v>7.9055727638706275E-2</v>
      </c>
      <c r="AT239" s="32">
        <f t="shared" si="489"/>
        <v>-0.30900697843722874</v>
      </c>
      <c r="AU239" s="32">
        <f t="shared" si="489"/>
        <v>5.8409042417712775E-2</v>
      </c>
      <c r="AV239" s="32">
        <f t="shared" si="489"/>
        <v>-0.32965366365822224</v>
      </c>
      <c r="AW239" s="32">
        <f t="shared" ref="AW239:CB239" si="490">SUMPRODUCT(AH$3:AH$6,$K239:$K242)</f>
        <v>-0.71771636973415731</v>
      </c>
      <c r="AX239" s="32">
        <f t="shared" si="490"/>
        <v>-0.35030034887921574</v>
      </c>
      <c r="AY239" s="32">
        <f t="shared" si="490"/>
        <v>-0.73836305495515075</v>
      </c>
      <c r="AZ239" s="32">
        <f t="shared" si="490"/>
        <v>-1.1264257610310857</v>
      </c>
      <c r="BA239" s="32">
        <f t="shared" si="490"/>
        <v>0.74967871685026033</v>
      </c>
      <c r="BB239" s="32">
        <f t="shared" si="490"/>
        <v>0.36161601077432537</v>
      </c>
      <c r="BC239" s="32">
        <f t="shared" si="490"/>
        <v>-2.6446695301609646E-2</v>
      </c>
      <c r="BD239" s="32">
        <f t="shared" si="490"/>
        <v>0.34096932555333181</v>
      </c>
      <c r="BE239" s="32">
        <f t="shared" si="490"/>
        <v>-4.7093380522603173E-2</v>
      </c>
      <c r="BF239" s="32">
        <f t="shared" si="490"/>
        <v>-0.43515608659853822</v>
      </c>
      <c r="BG239" s="32">
        <f t="shared" si="490"/>
        <v>-6.7740065743596645E-2</v>
      </c>
      <c r="BH239" s="32">
        <f t="shared" si="490"/>
        <v>-0.45580277181953166</v>
      </c>
      <c r="BI239" s="32">
        <f t="shared" si="490"/>
        <v>-0.84386547789546662</v>
      </c>
      <c r="BJ239" s="32">
        <f t="shared" si="490"/>
        <v>1.1264257610310857</v>
      </c>
      <c r="BK239" s="32">
        <f t="shared" si="490"/>
        <v>0.73836305495515075</v>
      </c>
      <c r="BL239" s="32">
        <f t="shared" si="490"/>
        <v>0.35030034887921574</v>
      </c>
      <c r="BM239" s="32">
        <f t="shared" si="490"/>
        <v>0.71771636973415731</v>
      </c>
      <c r="BN239" s="32">
        <f t="shared" si="490"/>
        <v>0.32965366365822224</v>
      </c>
      <c r="BO239" s="32">
        <f t="shared" si="490"/>
        <v>-5.8409042417712775E-2</v>
      </c>
      <c r="BP239" s="32">
        <f t="shared" si="490"/>
        <v>0.30900697843722874</v>
      </c>
      <c r="BQ239" s="32">
        <f t="shared" si="490"/>
        <v>-7.9055727638706275E-2</v>
      </c>
      <c r="BR239" s="32">
        <f t="shared" si="490"/>
        <v>-0.46711843371464129</v>
      </c>
      <c r="BS239" s="32">
        <f t="shared" si="490"/>
        <v>-1.4320142775183065E-2</v>
      </c>
      <c r="BT239" s="32">
        <f t="shared" si="490"/>
        <v>-0.40238284885111808</v>
      </c>
      <c r="BU239" s="32">
        <f t="shared" si="490"/>
        <v>-0.79044555492705304</v>
      </c>
      <c r="BV239" s="32">
        <f t="shared" si="490"/>
        <v>-0.42302953407211158</v>
      </c>
      <c r="BW239" s="32">
        <f t="shared" si="490"/>
        <v>-0.81109224014804659</v>
      </c>
      <c r="BX239" s="32">
        <f t="shared" si="490"/>
        <v>-1.1991549462239817</v>
      </c>
      <c r="BY239" s="32">
        <f t="shared" si="490"/>
        <v>-0.83173892536904015</v>
      </c>
      <c r="BZ239" s="32">
        <f t="shared" si="490"/>
        <v>-1.2198016314449751</v>
      </c>
      <c r="CA239" s="32">
        <f t="shared" si="490"/>
        <v>-1.6078643375209101</v>
      </c>
      <c r="CB239" s="32">
        <f t="shared" si="490"/>
        <v>0.26824014036043603</v>
      </c>
      <c r="CC239" s="32">
        <f t="shared" ref="CC239:CS239" si="491">SUMPRODUCT(BN$3:BN$6,$K239:$K242)</f>
        <v>-0.11982256571549899</v>
      </c>
      <c r="CD239" s="32">
        <f t="shared" si="491"/>
        <v>-0.50788527179143395</v>
      </c>
      <c r="CE239" s="32">
        <f t="shared" si="491"/>
        <v>-0.14046925093649248</v>
      </c>
      <c r="CF239" s="32">
        <f t="shared" si="491"/>
        <v>-0.5285319570124275</v>
      </c>
      <c r="CG239" s="32">
        <f t="shared" si="491"/>
        <v>-0.91659466308836257</v>
      </c>
      <c r="CH239" s="32">
        <f t="shared" si="491"/>
        <v>-0.54917864223342105</v>
      </c>
      <c r="CI239" s="32">
        <f t="shared" si="491"/>
        <v>-0.93724134830935601</v>
      </c>
      <c r="CJ239" s="32">
        <f t="shared" si="491"/>
        <v>-1.325304054385291</v>
      </c>
      <c r="CK239" s="32">
        <f t="shared" si="491"/>
        <v>0.64498718454126136</v>
      </c>
      <c r="CL239" s="32">
        <f t="shared" si="491"/>
        <v>0.2569244784653264</v>
      </c>
      <c r="CM239" s="32">
        <f t="shared" si="491"/>
        <v>-0.13113822761060862</v>
      </c>
      <c r="CN239" s="32">
        <f t="shared" si="491"/>
        <v>0.2362777932443329</v>
      </c>
      <c r="CO239" s="32">
        <f t="shared" si="491"/>
        <v>-0.15178491283160211</v>
      </c>
      <c r="CP239" s="32">
        <f t="shared" si="491"/>
        <v>-0.53984761890753719</v>
      </c>
      <c r="CQ239" s="32">
        <f t="shared" si="491"/>
        <v>-0.17243159805259561</v>
      </c>
      <c r="CR239" s="32">
        <f t="shared" si="491"/>
        <v>-0.56049430412853063</v>
      </c>
      <c r="CS239" s="32">
        <f t="shared" si="491"/>
        <v>-0.94855701020446559</v>
      </c>
    </row>
    <row r="240" spans="2:97" ht="13.9" thickTop="1" thickBot="1" x14ac:dyDescent="0.4">
      <c r="H240" s="33">
        <f>H239</f>
        <v>4.0388107299804688E-3</v>
      </c>
      <c r="I240" s="33">
        <f t="shared" ref="I240:J240" si="492">I235</f>
        <v>0.32561485292824177</v>
      </c>
      <c r="J240" s="33">
        <f t="shared" si="492"/>
        <v>1</v>
      </c>
      <c r="K240" s="33">
        <f t="shared" ref="K240:K242" si="493">I240+J240*H240</f>
        <v>0.32965366365822224</v>
      </c>
      <c r="L240" s="33">
        <f>$CE$4-$CE$7*SUMPRODUCT($B$4:$CD$4,Q241:CS241)</f>
        <v>-0.78835680322754342</v>
      </c>
      <c r="M240" s="39" t="s">
        <v>375</v>
      </c>
      <c r="O240" s="47">
        <f t="shared" ref="O240:O241" si="494">SUM(Q240:CS240)</f>
        <v>99.064220386363971</v>
      </c>
      <c r="P240" s="39" t="s">
        <v>365</v>
      </c>
      <c r="Q240" s="33">
        <f>EXP(Q239)</f>
        <v>2.5819811973764608</v>
      </c>
      <c r="R240" s="33">
        <f>EXP(R239)</f>
        <v>1.7515380788526052</v>
      </c>
      <c r="S240" s="33">
        <f t="shared" ref="S240:CD240" si="495">EXP(S239)</f>
        <v>1.1881905432882078</v>
      </c>
      <c r="T240" s="33">
        <f t="shared" si="495"/>
        <v>1.7157453951063506</v>
      </c>
      <c r="U240" s="33">
        <f t="shared" si="495"/>
        <v>1.1639098674298418</v>
      </c>
      <c r="V240" s="33">
        <f t="shared" si="495"/>
        <v>0.78956130866758456</v>
      </c>
      <c r="W240" s="33">
        <f t="shared" si="495"/>
        <v>1.140125367225683</v>
      </c>
      <c r="X240" s="33">
        <f t="shared" si="495"/>
        <v>0.77342662192532963</v>
      </c>
      <c r="Y240" s="33">
        <f t="shared" si="495"/>
        <v>0.5246692659408374</v>
      </c>
      <c r="Z240" s="33">
        <f t="shared" si="495"/>
        <v>3.4250541894973758</v>
      </c>
      <c r="AA240" s="33">
        <f t="shared" si="495"/>
        <v>2.3234533392938612</v>
      </c>
      <c r="AB240" s="33">
        <f t="shared" si="495"/>
        <v>1.5761605864309001</v>
      </c>
      <c r="AC240" s="33">
        <f t="shared" si="495"/>
        <v>2.2759735661866718</v>
      </c>
      <c r="AD240" s="33">
        <f t="shared" si="495"/>
        <v>1.5439517420531694</v>
      </c>
      <c r="AE240" s="33">
        <f t="shared" si="495"/>
        <v>1.0473702406759422</v>
      </c>
      <c r="AF240" s="33">
        <f t="shared" si="495"/>
        <v>1.5124010854673937</v>
      </c>
      <c r="AG240" s="33">
        <f t="shared" si="495"/>
        <v>1.0259672279510859</v>
      </c>
      <c r="AH240" s="33">
        <f t="shared" si="495"/>
        <v>0.69598518735811177</v>
      </c>
      <c r="AI240" s="33">
        <f t="shared" si="495"/>
        <v>4.9921383125333536</v>
      </c>
      <c r="AJ240" s="33">
        <f t="shared" si="495"/>
        <v>3.3865158887236722</v>
      </c>
      <c r="AK240" s="33">
        <f t="shared" si="495"/>
        <v>2.2973101197506653</v>
      </c>
      <c r="AL240" s="33">
        <f t="shared" si="495"/>
        <v>3.3173124305344235</v>
      </c>
      <c r="AM240" s="33">
        <f t="shared" si="495"/>
        <v>2.2503645833811841</v>
      </c>
      <c r="AN240" s="33">
        <f t="shared" si="495"/>
        <v>1.5265793814062096</v>
      </c>
      <c r="AO240" s="33">
        <f t="shared" si="495"/>
        <v>2.2043783791306319</v>
      </c>
      <c r="AP240" s="33">
        <f t="shared" si="495"/>
        <v>1.4953837290410499</v>
      </c>
      <c r="AQ240" s="33">
        <f t="shared" si="495"/>
        <v>1.0144231672071755</v>
      </c>
      <c r="AR240" s="33">
        <f t="shared" si="495"/>
        <v>1.5953903402328318</v>
      </c>
      <c r="AS240" s="33">
        <f t="shared" si="495"/>
        <v>1.0822646324422431</v>
      </c>
      <c r="AT240" s="33">
        <f t="shared" si="495"/>
        <v>0.73417564660972201</v>
      </c>
      <c r="AU240" s="33">
        <f t="shared" si="495"/>
        <v>1.0601485527597863</v>
      </c>
      <c r="AV240" s="33">
        <f t="shared" si="495"/>
        <v>0.71917276596979995</v>
      </c>
      <c r="AW240" s="33">
        <f t="shared" si="495"/>
        <v>0.48786508830885011</v>
      </c>
      <c r="AX240" s="33">
        <f t="shared" si="495"/>
        <v>0.70447646922235008</v>
      </c>
      <c r="AY240" s="33">
        <f t="shared" si="495"/>
        <v>0.4778955643644342</v>
      </c>
      <c r="AZ240" s="33">
        <f t="shared" si="495"/>
        <v>0.32418992034085592</v>
      </c>
      <c r="BA240" s="33">
        <f t="shared" si="495"/>
        <v>2.1163199694290387</v>
      </c>
      <c r="BB240" s="33">
        <f t="shared" si="495"/>
        <v>1.4356475629092962</v>
      </c>
      <c r="BC240" s="33">
        <f t="shared" si="495"/>
        <v>0.97389995589535583</v>
      </c>
      <c r="BD240" s="33">
        <f t="shared" si="495"/>
        <v>1.4063101024163132</v>
      </c>
      <c r="BE240" s="33">
        <f t="shared" si="495"/>
        <v>0.95399830857022938</v>
      </c>
      <c r="BF240" s="33">
        <f t="shared" si="495"/>
        <v>0.6471636456220492</v>
      </c>
      <c r="BG240" s="33">
        <f t="shared" si="495"/>
        <v>0.93450335144347119</v>
      </c>
      <c r="BH240" s="33">
        <f t="shared" si="495"/>
        <v>0.63393885537655414</v>
      </c>
      <c r="BI240" s="33">
        <f t="shared" si="495"/>
        <v>0.43004497708368633</v>
      </c>
      <c r="BJ240" s="33">
        <f t="shared" si="495"/>
        <v>3.0846116342808929</v>
      </c>
      <c r="BK240" s="33">
        <f t="shared" si="495"/>
        <v>2.092507389830927</v>
      </c>
      <c r="BL240" s="33">
        <f t="shared" si="495"/>
        <v>1.4194938279540683</v>
      </c>
      <c r="BM240" s="33">
        <f t="shared" si="495"/>
        <v>2.0497469976104039</v>
      </c>
      <c r="BN240" s="33">
        <f t="shared" si="495"/>
        <v>1.3904864690635306</v>
      </c>
      <c r="BO240" s="33">
        <f t="shared" si="495"/>
        <v>0.94326403351378729</v>
      </c>
      <c r="BP240" s="33">
        <f t="shared" si="495"/>
        <v>1.3620718756033414</v>
      </c>
      <c r="BQ240" s="33">
        <f t="shared" si="495"/>
        <v>0.92398843131683572</v>
      </c>
      <c r="BR240" s="33">
        <f t="shared" si="495"/>
        <v>0.62680585107094211</v>
      </c>
      <c r="BS240" s="33">
        <f t="shared" si="495"/>
        <v>0.9857819027863054</v>
      </c>
      <c r="BT240" s="33">
        <f t="shared" si="495"/>
        <v>0.66872467620152165</v>
      </c>
      <c r="BU240" s="33">
        <f t="shared" si="495"/>
        <v>0.45364262753946188</v>
      </c>
      <c r="BV240" s="33">
        <f t="shared" si="495"/>
        <v>0.65505928625791432</v>
      </c>
      <c r="BW240" s="33">
        <f t="shared" si="495"/>
        <v>0.44437243964153356</v>
      </c>
      <c r="BX240" s="33">
        <f t="shared" si="495"/>
        <v>0.30144884479237871</v>
      </c>
      <c r="BY240" s="33">
        <f t="shared" si="495"/>
        <v>0.43529168804973239</v>
      </c>
      <c r="BZ240" s="33">
        <f t="shared" si="495"/>
        <v>0.29528873711467668</v>
      </c>
      <c r="CA240" s="33">
        <f t="shared" si="495"/>
        <v>0.20031496272636953</v>
      </c>
      <c r="CB240" s="33">
        <f t="shared" si="495"/>
        <v>1.3076611245270222</v>
      </c>
      <c r="CC240" s="33">
        <f t="shared" si="495"/>
        <v>0.88707782077250652</v>
      </c>
      <c r="CD240" s="33">
        <f t="shared" si="495"/>
        <v>0.60176680742965527</v>
      </c>
      <c r="CE240" s="33">
        <f t="shared" ref="CE240:CS240" si="496">EXP(CE239)</f>
        <v>0.86895038393252266</v>
      </c>
      <c r="CF240" s="33">
        <f t="shared" si="496"/>
        <v>0.58946970165309542</v>
      </c>
      <c r="CG240" s="33">
        <f t="shared" si="496"/>
        <v>0.39987844598728206</v>
      </c>
      <c r="CH240" s="33">
        <f t="shared" si="496"/>
        <v>0.57742388725487814</v>
      </c>
      <c r="CI240" s="33">
        <f t="shared" si="496"/>
        <v>0.39170692923467881</v>
      </c>
      <c r="CJ240" s="33">
        <f t="shared" si="496"/>
        <v>0.26572215281896522</v>
      </c>
      <c r="CK240" s="33">
        <f t="shared" si="496"/>
        <v>1.9059626033303079</v>
      </c>
      <c r="CL240" s="33">
        <f t="shared" si="496"/>
        <v>1.2929474776943286</v>
      </c>
      <c r="CM240" s="33">
        <f t="shared" si="496"/>
        <v>0.87709652705416397</v>
      </c>
      <c r="CN240" s="33">
        <f t="shared" si="496"/>
        <v>1.2665260936956737</v>
      </c>
      <c r="CO240" s="33">
        <f t="shared" si="496"/>
        <v>0.85917305796900811</v>
      </c>
      <c r="CP240" s="33">
        <f t="shared" si="496"/>
        <v>0.5828370589553673</v>
      </c>
      <c r="CQ240" s="33">
        <f t="shared" si="496"/>
        <v>0.8416158550063797</v>
      </c>
      <c r="CR240" s="33">
        <f t="shared" si="496"/>
        <v>0.57092678262243579</v>
      </c>
      <c r="CS240" s="33">
        <f t="shared" si="496"/>
        <v>0.38729948963845878</v>
      </c>
    </row>
    <row r="241" spans="2:97" ht="13.9" thickTop="1" thickBot="1" x14ac:dyDescent="0.4">
      <c r="H241" s="32">
        <f t="shared" ref="H241:H242" si="497">H240</f>
        <v>4.0388107299804688E-3</v>
      </c>
      <c r="I241" s="32">
        <f t="shared" ref="I241:J241" si="498">I236</f>
        <v>-0.40577136523807955</v>
      </c>
      <c r="J241" s="32">
        <f t="shared" si="498"/>
        <v>-0.72744831468325732</v>
      </c>
      <c r="K241" s="32">
        <f t="shared" si="493"/>
        <v>-0.40870939129692851</v>
      </c>
      <c r="L241" s="32">
        <f>$CE$5-$CE$7*SUMPRODUCT($B$5:$CD$5,Q241:CS241)</f>
        <v>0.81834589294257398</v>
      </c>
      <c r="M241" s="32">
        <f>SUMPRODUCT($B$7:$CD$7, LN(Q241:CS241))</f>
        <v>-3263.3855884920813</v>
      </c>
      <c r="O241" s="48">
        <f t="shared" si="494"/>
        <v>1.0000000000000004</v>
      </c>
      <c r="P241" s="39" t="s">
        <v>366</v>
      </c>
      <c r="Q241" s="32">
        <f t="shared" ref="Q241:AV241" si="499">Q240/$O240</f>
        <v>2.6063710866611398E-2</v>
      </c>
      <c r="R241" s="32">
        <f t="shared" si="499"/>
        <v>1.7680834432667696E-2</v>
      </c>
      <c r="S241" s="32">
        <f t="shared" si="499"/>
        <v>1.1994144189033161E-2</v>
      </c>
      <c r="T241" s="32">
        <f t="shared" si="499"/>
        <v>1.731952654969382E-2</v>
      </c>
      <c r="U241" s="32">
        <f t="shared" si="499"/>
        <v>1.1749043831268591E-2</v>
      </c>
      <c r="V241" s="32">
        <f t="shared" si="499"/>
        <v>7.9701965612628631E-3</v>
      </c>
      <c r="W241" s="32">
        <f t="shared" si="499"/>
        <v>1.1508952099749422E-2</v>
      </c>
      <c r="X241" s="32">
        <f t="shared" si="499"/>
        <v>7.8073255804049163E-3</v>
      </c>
      <c r="Y241" s="32">
        <f t="shared" si="499"/>
        <v>5.2962539239147666E-3</v>
      </c>
      <c r="Z241" s="32">
        <f t="shared" si="499"/>
        <v>3.4574079078593639E-2</v>
      </c>
      <c r="AA241" s="32">
        <f t="shared" si="499"/>
        <v>2.3454011248784639E-2</v>
      </c>
      <c r="AB241" s="32">
        <f t="shared" si="499"/>
        <v>1.5910493014366426E-2</v>
      </c>
      <c r="AC241" s="32">
        <f t="shared" si="499"/>
        <v>2.2974728487339471E-2</v>
      </c>
      <c r="AD241" s="32">
        <f t="shared" si="499"/>
        <v>1.5585362061413768E-2</v>
      </c>
      <c r="AE241" s="32">
        <f t="shared" si="499"/>
        <v>1.0572639007212245E-2</v>
      </c>
      <c r="AF241" s="32">
        <f t="shared" si="499"/>
        <v>1.5266875160061052E-2</v>
      </c>
      <c r="AG241" s="32">
        <f t="shared" si="499"/>
        <v>1.0356587110358046E-2</v>
      </c>
      <c r="AH241" s="32">
        <f t="shared" si="499"/>
        <v>7.0255959683897433E-3</v>
      </c>
      <c r="AI241" s="32">
        <f t="shared" si="499"/>
        <v>5.039295007888149E-2</v>
      </c>
      <c r="AJ241" s="32">
        <f t="shared" si="499"/>
        <v>3.4185055669098269E-2</v>
      </c>
      <c r="AK241" s="32">
        <f t="shared" si="499"/>
        <v>2.3190109514725322E-2</v>
      </c>
      <c r="AL241" s="32">
        <f t="shared" si="499"/>
        <v>3.3486483995901373E-2</v>
      </c>
      <c r="AM241" s="32">
        <f t="shared" si="499"/>
        <v>2.2716219585683463E-2</v>
      </c>
      <c r="AN241" s="32">
        <f t="shared" si="499"/>
        <v>1.5409997428459457E-2</v>
      </c>
      <c r="AO241" s="32">
        <f t="shared" si="499"/>
        <v>2.225201359818162E-2</v>
      </c>
      <c r="AP241" s="32">
        <f t="shared" si="499"/>
        <v>1.5095094103692024E-2</v>
      </c>
      <c r="AQ241" s="32">
        <f t="shared" si="499"/>
        <v>1.0240056028814306E-2</v>
      </c>
      <c r="AR241" s="32">
        <f t="shared" si="499"/>
        <v>1.6104607031787985E-2</v>
      </c>
      <c r="AS241" s="32">
        <f t="shared" si="499"/>
        <v>1.092487911600438E-2</v>
      </c>
      <c r="AT241" s="32">
        <f t="shared" si="499"/>
        <v>7.4111081048872825E-3</v>
      </c>
      <c r="AU241" s="32">
        <f t="shared" si="499"/>
        <v>1.0701629191902609E-2</v>
      </c>
      <c r="AV241" s="32">
        <f t="shared" si="499"/>
        <v>7.2596620976264495E-3</v>
      </c>
      <c r="AW241" s="32">
        <f t="shared" ref="AW241:CB241" si="500">AW240/$O240</f>
        <v>4.9247355544323641E-3</v>
      </c>
      <c r="AX241" s="32">
        <f t="shared" si="500"/>
        <v>7.1113108897924576E-3</v>
      </c>
      <c r="AY241" s="32">
        <f t="shared" si="500"/>
        <v>4.8240985746476001E-3</v>
      </c>
      <c r="AZ241" s="32">
        <f t="shared" si="500"/>
        <v>3.2725228046662155E-3</v>
      </c>
      <c r="BA241" s="32">
        <f t="shared" si="500"/>
        <v>2.1363111335001701E-2</v>
      </c>
      <c r="BB241" s="32">
        <f t="shared" si="500"/>
        <v>1.4492089649624E-2</v>
      </c>
      <c r="BC241" s="32">
        <f t="shared" si="500"/>
        <v>9.8309960154838259E-3</v>
      </c>
      <c r="BD241" s="32">
        <f t="shared" si="500"/>
        <v>1.4195943771944219E-2</v>
      </c>
      <c r="BE241" s="32">
        <f t="shared" si="500"/>
        <v>9.6300995944802858E-3</v>
      </c>
      <c r="BF241" s="32">
        <f t="shared" si="500"/>
        <v>6.5327687746193604E-3</v>
      </c>
      <c r="BG241" s="32">
        <f t="shared" si="500"/>
        <v>9.4333084921960787E-3</v>
      </c>
      <c r="BH241" s="32">
        <f t="shared" si="500"/>
        <v>6.3992716331295616E-3</v>
      </c>
      <c r="BI241" s="32">
        <f t="shared" si="500"/>
        <v>4.3410726436492637E-3</v>
      </c>
      <c r="BJ241" s="32">
        <f t="shared" si="500"/>
        <v>3.1137494670129003E-2</v>
      </c>
      <c r="BK241" s="32">
        <f t="shared" si="500"/>
        <v>2.1122736157109627E-2</v>
      </c>
      <c r="BL241" s="32">
        <f t="shared" si="500"/>
        <v>1.4329026387305616E-2</v>
      </c>
      <c r="BM241" s="32">
        <f t="shared" si="500"/>
        <v>2.0691093006295423E-2</v>
      </c>
      <c r="BN241" s="32">
        <f t="shared" si="500"/>
        <v>1.4036212707680368E-2</v>
      </c>
      <c r="BO241" s="32">
        <f t="shared" si="500"/>
        <v>9.521742863719403E-3</v>
      </c>
      <c r="BP241" s="32">
        <f t="shared" si="500"/>
        <v>1.3749382676117325E-2</v>
      </c>
      <c r="BQ241" s="32">
        <f t="shared" si="500"/>
        <v>9.3271660314203746E-3</v>
      </c>
      <c r="BR241" s="32">
        <f t="shared" si="500"/>
        <v>6.3272677928147402E-3</v>
      </c>
      <c r="BS241" s="32">
        <f t="shared" si="500"/>
        <v>9.9509378758710406E-3</v>
      </c>
      <c r="BT241" s="32">
        <f t="shared" si="500"/>
        <v>6.7504157766891436E-3</v>
      </c>
      <c r="BU241" s="32">
        <f t="shared" si="500"/>
        <v>4.5792782274992295E-3</v>
      </c>
      <c r="BV241" s="32">
        <f t="shared" si="500"/>
        <v>6.6124710183262311E-3</v>
      </c>
      <c r="BW241" s="32">
        <f t="shared" si="500"/>
        <v>4.4857006688027263E-3</v>
      </c>
      <c r="BX241" s="32">
        <f t="shared" si="500"/>
        <v>3.042963883596793E-3</v>
      </c>
      <c r="BY241" s="32">
        <f t="shared" si="500"/>
        <v>4.3940353676840682E-3</v>
      </c>
      <c r="BZ241" s="32">
        <f t="shared" si="500"/>
        <v>2.9807809112413174E-3</v>
      </c>
      <c r="CA241" s="32">
        <f t="shared" si="500"/>
        <v>2.0220717625911138E-3</v>
      </c>
      <c r="CB241" s="32">
        <f t="shared" si="500"/>
        <v>1.3200135421517128E-2</v>
      </c>
      <c r="CC241" s="32">
        <f t="shared" ref="CC241:CS241" si="501">CC240/$O240</f>
        <v>8.9545732789576508E-3</v>
      </c>
      <c r="CD241" s="32">
        <f t="shared" si="501"/>
        <v>6.0745121203466057E-3</v>
      </c>
      <c r="CE241" s="32">
        <f t="shared" si="501"/>
        <v>8.7715865581286332E-3</v>
      </c>
      <c r="CF241" s="32">
        <f t="shared" si="501"/>
        <v>5.9503794543992088E-3</v>
      </c>
      <c r="CG241" s="32">
        <f t="shared" si="501"/>
        <v>4.0365577443369719E-3</v>
      </c>
      <c r="CH241" s="32">
        <f t="shared" si="501"/>
        <v>5.8287834397004919E-3</v>
      </c>
      <c r="CI241" s="32">
        <f t="shared" si="501"/>
        <v>3.9540706796759549E-3</v>
      </c>
      <c r="CJ241" s="32">
        <f t="shared" si="501"/>
        <v>2.6823221520606792E-3</v>
      </c>
      <c r="CK241" s="32">
        <f t="shared" si="501"/>
        <v>1.9239666914015914E-2</v>
      </c>
      <c r="CL241" s="32">
        <f t="shared" si="501"/>
        <v>1.305160907390839E-2</v>
      </c>
      <c r="CM241" s="32">
        <f t="shared" si="501"/>
        <v>8.8538174896382153E-3</v>
      </c>
      <c r="CN241" s="32">
        <f t="shared" si="501"/>
        <v>1.2784899419346856E-2</v>
      </c>
      <c r="CO241" s="32">
        <f t="shared" si="501"/>
        <v>8.6728897135425493E-3</v>
      </c>
      <c r="CP241" s="32">
        <f t="shared" si="501"/>
        <v>5.8834264952797614E-3</v>
      </c>
      <c r="CQ241" s="32">
        <f t="shared" si="501"/>
        <v>8.4956591968721202E-3</v>
      </c>
      <c r="CR241" s="32">
        <f t="shared" si="501"/>
        <v>5.7631986644193379E-3</v>
      </c>
      <c r="CS241" s="32">
        <f t="shared" si="501"/>
        <v>3.9095799485216551E-3</v>
      </c>
    </row>
    <row r="242" spans="2:97" ht="13.15" thickTop="1" x14ac:dyDescent="0.35">
      <c r="H242" s="34">
        <f t="shared" si="497"/>
        <v>4.0388107299804688E-3</v>
      </c>
      <c r="I242" s="34">
        <f t="shared" ref="I242:J242" si="502">I237</f>
        <v>-0.38701833399675178</v>
      </c>
      <c r="J242" s="34">
        <f t="shared" si="502"/>
        <v>-0.25858406075599344</v>
      </c>
      <c r="K242" s="34">
        <f t="shared" si="493"/>
        <v>-0.38806270607593502</v>
      </c>
      <c r="L242" s="34">
        <f>$CE$6-$CE$7*SUMPRODUCT($B$6:$CD$6,Q241:CS241)</f>
        <v>-0.11230656378813819</v>
      </c>
    </row>
    <row r="243" spans="2:97" ht="13.5" thickBot="1" x14ac:dyDescent="0.4">
      <c r="B243" s="39" t="s">
        <v>367</v>
      </c>
      <c r="D243" s="39" t="s">
        <v>368</v>
      </c>
      <c r="E243" s="39" t="s">
        <v>369</v>
      </c>
      <c r="F243" s="39" t="s">
        <v>370</v>
      </c>
      <c r="H243" s="39" t="s">
        <v>347</v>
      </c>
      <c r="I243" s="39" t="s">
        <v>371</v>
      </c>
      <c r="J243" s="39" t="s">
        <v>372</v>
      </c>
      <c r="K243" s="39" t="s">
        <v>349</v>
      </c>
      <c r="L243" s="39" t="s">
        <v>373</v>
      </c>
      <c r="M243" s="39" t="s">
        <v>374</v>
      </c>
      <c r="O243" s="45" t="s">
        <v>336</v>
      </c>
    </row>
    <row r="244" spans="2:97" ht="13.9" thickTop="1" thickBot="1" x14ac:dyDescent="0.4">
      <c r="B244" s="32">
        <f>1+B239</f>
        <v>7</v>
      </c>
      <c r="D244" s="32">
        <f>IF(F239,IF(M244&lt;0,D239,H244),E239)</f>
        <v>2.0194053649902344E-3</v>
      </c>
      <c r="E244" s="32">
        <f>IF(F239,IF(M244&lt;0,H244,E239),H244)</f>
        <v>3.0291080474853516E-3</v>
      </c>
      <c r="F244" s="32" t="b">
        <f>OR(F239,M244*M239&lt;=0)</f>
        <v>1</v>
      </c>
      <c r="H244" s="32">
        <f>IF(F239,(D239+E239)/2,2*H239)</f>
        <v>3.0291080474853516E-3</v>
      </c>
      <c r="I244" s="32">
        <f>I239</f>
        <v>-0.48021174979242759</v>
      </c>
      <c r="J244" s="32">
        <f>J239</f>
        <v>-0.30375939340012081</v>
      </c>
      <c r="K244" s="32">
        <f>I244+J244*H244</f>
        <v>-0.48113186981547518</v>
      </c>
      <c r="L244" s="32">
        <f>$CE$3-$CE$7*SUMPRODUCT($B$3:$CD$3,Q246:CS246)</f>
        <v>-3.8829484375924039E-3</v>
      </c>
      <c r="M244" s="32">
        <f>SUMPRODUCT(L244:L247,J244:J247)</f>
        <v>-0.54146847647429452</v>
      </c>
      <c r="O244" s="46">
        <f>SUM(Q244:CS244)</f>
        <v>-1.2676267066206643</v>
      </c>
      <c r="P244" s="39" t="s">
        <v>363</v>
      </c>
      <c r="Q244" s="32">
        <f t="shared" ref="Q244:AV244" si="503">SUMPRODUCT(B$3:B$6,$K244:$K247)</f>
        <v>0.94826440667810363</v>
      </c>
      <c r="R244" s="32">
        <f t="shared" si="503"/>
        <v>0.56046279362196438</v>
      </c>
      <c r="S244" s="32">
        <f t="shared" si="503"/>
        <v>0.17266118056582519</v>
      </c>
      <c r="T244" s="32">
        <f t="shared" si="503"/>
        <v>0.54028952189588719</v>
      </c>
      <c r="U244" s="32">
        <f t="shared" si="503"/>
        <v>0.15248790883974805</v>
      </c>
      <c r="V244" s="32">
        <f t="shared" si="503"/>
        <v>-0.23531370421639114</v>
      </c>
      <c r="W244" s="32">
        <f t="shared" si="503"/>
        <v>0.13231463711367097</v>
      </c>
      <c r="X244" s="32">
        <f t="shared" si="503"/>
        <v>-0.25548697594246822</v>
      </c>
      <c r="Y244" s="32">
        <f t="shared" si="503"/>
        <v>-0.64328858899860741</v>
      </c>
      <c r="Z244" s="32">
        <f t="shared" si="503"/>
        <v>1.2299592303715841</v>
      </c>
      <c r="AA244" s="32">
        <f t="shared" si="503"/>
        <v>0.84215761731544481</v>
      </c>
      <c r="AB244" s="32">
        <f t="shared" si="503"/>
        <v>0.45435600425930561</v>
      </c>
      <c r="AC244" s="32">
        <f t="shared" si="503"/>
        <v>0.82198434558936762</v>
      </c>
      <c r="AD244" s="32">
        <f t="shared" si="503"/>
        <v>0.43418273253322848</v>
      </c>
      <c r="AE244" s="32">
        <f t="shared" si="503"/>
        <v>4.6381119477089283E-2</v>
      </c>
      <c r="AF244" s="32">
        <f t="shared" si="503"/>
        <v>0.4140094608071514</v>
      </c>
      <c r="AG244" s="32">
        <f t="shared" si="503"/>
        <v>2.6207847751012203E-2</v>
      </c>
      <c r="AH244" s="32">
        <f t="shared" si="503"/>
        <v>-0.36159376530512699</v>
      </c>
      <c r="AI244" s="32">
        <f t="shared" si="503"/>
        <v>1.6055523286295579</v>
      </c>
      <c r="AJ244" s="32">
        <f t="shared" si="503"/>
        <v>1.2177507155734186</v>
      </c>
      <c r="AK244" s="32">
        <f t="shared" si="503"/>
        <v>0.82994910251727938</v>
      </c>
      <c r="AL244" s="32">
        <f t="shared" si="503"/>
        <v>1.1975774438473414</v>
      </c>
      <c r="AM244" s="32">
        <f t="shared" si="503"/>
        <v>0.8097758307912023</v>
      </c>
      <c r="AN244" s="32">
        <f t="shared" si="503"/>
        <v>0.42197421773506311</v>
      </c>
      <c r="AO244" s="32">
        <f t="shared" si="503"/>
        <v>0.78960255906512522</v>
      </c>
      <c r="AP244" s="32">
        <f t="shared" si="503"/>
        <v>0.40180094600898603</v>
      </c>
      <c r="AQ244" s="32">
        <f t="shared" si="503"/>
        <v>1.3999332952846832E-2</v>
      </c>
      <c r="AR244" s="32">
        <f t="shared" si="503"/>
        <v>0.46713253686262834</v>
      </c>
      <c r="AS244" s="32">
        <f t="shared" si="503"/>
        <v>7.9330923806489151E-2</v>
      </c>
      <c r="AT244" s="32">
        <f t="shared" si="503"/>
        <v>-0.30847068924965004</v>
      </c>
      <c r="AU244" s="32">
        <f t="shared" si="503"/>
        <v>5.9157652080412071E-2</v>
      </c>
      <c r="AV244" s="32">
        <f t="shared" si="503"/>
        <v>-0.32864396097572712</v>
      </c>
      <c r="AW244" s="32">
        <f t="shared" ref="AW244:CB244" si="504">SUMPRODUCT(AH$3:AH$6,$K244:$K247)</f>
        <v>-0.71644557403186626</v>
      </c>
      <c r="AX244" s="32">
        <f t="shared" si="504"/>
        <v>-0.34881723270180426</v>
      </c>
      <c r="AY244" s="32">
        <f t="shared" si="504"/>
        <v>-0.73661884575794345</v>
      </c>
      <c r="AZ244" s="32">
        <f t="shared" si="504"/>
        <v>-1.1244204588140827</v>
      </c>
      <c r="BA244" s="32">
        <f t="shared" si="504"/>
        <v>0.74882736055610866</v>
      </c>
      <c r="BB244" s="32">
        <f t="shared" si="504"/>
        <v>0.36102574749996952</v>
      </c>
      <c r="BC244" s="32">
        <f t="shared" si="504"/>
        <v>-2.6775865556169676E-2</v>
      </c>
      <c r="BD244" s="32">
        <f t="shared" si="504"/>
        <v>0.34085247577389244</v>
      </c>
      <c r="BE244" s="32">
        <f t="shared" si="504"/>
        <v>-4.6949137282246728E-2</v>
      </c>
      <c r="BF244" s="32">
        <f t="shared" si="504"/>
        <v>-0.43475075033838595</v>
      </c>
      <c r="BG244" s="32">
        <f t="shared" si="504"/>
        <v>-6.7122409008323836E-2</v>
      </c>
      <c r="BH244" s="32">
        <f t="shared" si="504"/>
        <v>-0.45492402206446303</v>
      </c>
      <c r="BI244" s="32">
        <f t="shared" si="504"/>
        <v>-0.84272563512060228</v>
      </c>
      <c r="BJ244" s="32">
        <f t="shared" si="504"/>
        <v>1.1244204588140827</v>
      </c>
      <c r="BK244" s="32">
        <f t="shared" si="504"/>
        <v>0.73661884575794345</v>
      </c>
      <c r="BL244" s="32">
        <f t="shared" si="504"/>
        <v>0.34881723270180426</v>
      </c>
      <c r="BM244" s="32">
        <f t="shared" si="504"/>
        <v>0.71644557403186626</v>
      </c>
      <c r="BN244" s="32">
        <f t="shared" si="504"/>
        <v>0.32864396097572712</v>
      </c>
      <c r="BO244" s="32">
        <f t="shared" si="504"/>
        <v>-5.9157652080412071E-2</v>
      </c>
      <c r="BP244" s="32">
        <f t="shared" si="504"/>
        <v>0.30847068924965004</v>
      </c>
      <c r="BQ244" s="32">
        <f t="shared" si="504"/>
        <v>-7.9330923806489151E-2</v>
      </c>
      <c r="BR244" s="32">
        <f t="shared" si="504"/>
        <v>-0.46713253686262834</v>
      </c>
      <c r="BS244" s="32">
        <f t="shared" si="504"/>
        <v>-1.3999332952846832E-2</v>
      </c>
      <c r="BT244" s="32">
        <f t="shared" si="504"/>
        <v>-0.40180094600898603</v>
      </c>
      <c r="BU244" s="32">
        <f t="shared" si="504"/>
        <v>-0.78960255906512522</v>
      </c>
      <c r="BV244" s="32">
        <f t="shared" si="504"/>
        <v>-0.42197421773506311</v>
      </c>
      <c r="BW244" s="32">
        <f t="shared" si="504"/>
        <v>-0.8097758307912023</v>
      </c>
      <c r="BX244" s="32">
        <f t="shared" si="504"/>
        <v>-1.1975774438473414</v>
      </c>
      <c r="BY244" s="32">
        <f t="shared" si="504"/>
        <v>-0.82994910251727938</v>
      </c>
      <c r="BZ244" s="32">
        <f t="shared" si="504"/>
        <v>-1.2177507155734186</v>
      </c>
      <c r="CA244" s="32">
        <f t="shared" si="504"/>
        <v>-1.6055523286295579</v>
      </c>
      <c r="CB244" s="32">
        <f t="shared" si="504"/>
        <v>0.26769549074063359</v>
      </c>
      <c r="CC244" s="32">
        <f t="shared" ref="CC244:CS244" si="505">SUMPRODUCT(BN$3:BN$6,$K244:$K247)</f>
        <v>-0.1201061223155056</v>
      </c>
      <c r="CD244" s="32">
        <f t="shared" si="505"/>
        <v>-0.5079077353716448</v>
      </c>
      <c r="CE244" s="32">
        <f t="shared" si="505"/>
        <v>-0.14027939404158268</v>
      </c>
      <c r="CF244" s="32">
        <f t="shared" si="505"/>
        <v>-0.52808100709772188</v>
      </c>
      <c r="CG244" s="32">
        <f t="shared" si="505"/>
        <v>-0.91588262015386102</v>
      </c>
      <c r="CH244" s="32">
        <f t="shared" si="505"/>
        <v>-0.54825427882379896</v>
      </c>
      <c r="CI244" s="32">
        <f t="shared" si="505"/>
        <v>-0.93605589187993821</v>
      </c>
      <c r="CJ244" s="32">
        <f t="shared" si="505"/>
        <v>-1.3238575049360775</v>
      </c>
      <c r="CK244" s="32">
        <f t="shared" si="505"/>
        <v>0.64328858899860741</v>
      </c>
      <c r="CL244" s="32">
        <f t="shared" si="505"/>
        <v>0.25548697594246822</v>
      </c>
      <c r="CM244" s="32">
        <f t="shared" si="505"/>
        <v>-0.13231463711367097</v>
      </c>
      <c r="CN244" s="32">
        <f t="shared" si="505"/>
        <v>0.23531370421639114</v>
      </c>
      <c r="CO244" s="32">
        <f t="shared" si="505"/>
        <v>-0.15248790883974805</v>
      </c>
      <c r="CP244" s="32">
        <f t="shared" si="505"/>
        <v>-0.54028952189588719</v>
      </c>
      <c r="CQ244" s="32">
        <f t="shared" si="505"/>
        <v>-0.17266118056582519</v>
      </c>
      <c r="CR244" s="32">
        <f t="shared" si="505"/>
        <v>-0.56046279362196438</v>
      </c>
      <c r="CS244" s="32">
        <f t="shared" si="505"/>
        <v>-0.94826440667810363</v>
      </c>
    </row>
    <row r="245" spans="2:97" ht="13.9" thickTop="1" thickBot="1" x14ac:dyDescent="0.4">
      <c r="H245" s="33">
        <f>H244</f>
        <v>3.0291080474853516E-3</v>
      </c>
      <c r="I245" s="33">
        <f t="shared" ref="I245:J245" si="506">I240</f>
        <v>0.32561485292824177</v>
      </c>
      <c r="J245" s="33">
        <f t="shared" si="506"/>
        <v>1</v>
      </c>
      <c r="K245" s="33">
        <f t="shared" ref="K245:K247" si="507">I245+J245*H245</f>
        <v>0.32864396097572712</v>
      </c>
      <c r="L245" s="33">
        <f>$CE$4-$CE$7*SUMPRODUCT($B$4:$CD$4,Q246:CS246)</f>
        <v>-0.26499179145164931</v>
      </c>
      <c r="M245" s="39" t="s">
        <v>375</v>
      </c>
      <c r="O245" s="47">
        <f t="shared" ref="O245:O246" si="508">SUM(Q245:CS245)</f>
        <v>99.011605724693197</v>
      </c>
      <c r="P245" s="39" t="s">
        <v>365</v>
      </c>
      <c r="Q245" s="33">
        <f>EXP(Q244)</f>
        <v>2.581225811092843</v>
      </c>
      <c r="R245" s="33">
        <f>EXP(R244)</f>
        <v>1.7514828878700228</v>
      </c>
      <c r="S245" s="33">
        <f t="shared" ref="S245:CD245" si="509">EXP(S244)</f>
        <v>1.1884633623753793</v>
      </c>
      <c r="T245" s="33">
        <f t="shared" si="509"/>
        <v>1.7165037556722549</v>
      </c>
      <c r="U245" s="33">
        <f t="shared" si="509"/>
        <v>1.1647283790919929</v>
      </c>
      <c r="V245" s="33">
        <f t="shared" si="509"/>
        <v>0.79032288311595489</v>
      </c>
      <c r="W245" s="33">
        <f t="shared" si="509"/>
        <v>1.1414674107839922</v>
      </c>
      <c r="X245" s="33">
        <f t="shared" si="509"/>
        <v>0.77453922413824561</v>
      </c>
      <c r="Y245" s="33">
        <f t="shared" si="509"/>
        <v>0.52556122414098505</v>
      </c>
      <c r="Z245" s="33">
        <f t="shared" si="509"/>
        <v>3.4210900568760345</v>
      </c>
      <c r="AA245" s="33">
        <f t="shared" si="509"/>
        <v>2.3213702058650054</v>
      </c>
      <c r="AB245" s="33">
        <f t="shared" si="509"/>
        <v>1.5751586608621695</v>
      </c>
      <c r="AC245" s="33">
        <f t="shared" si="509"/>
        <v>2.2750097670201486</v>
      </c>
      <c r="AD245" s="33">
        <f t="shared" si="509"/>
        <v>1.5437009267259478</v>
      </c>
      <c r="AE245" s="33">
        <f t="shared" si="509"/>
        <v>1.0474735474634318</v>
      </c>
      <c r="AF245" s="33">
        <f t="shared" si="509"/>
        <v>1.5128714398016254</v>
      </c>
      <c r="AG245" s="33">
        <f t="shared" si="509"/>
        <v>1.0265542933022074</v>
      </c>
      <c r="AH245" s="33">
        <f t="shared" si="509"/>
        <v>0.69656527935736257</v>
      </c>
      <c r="AI245" s="33">
        <f t="shared" si="509"/>
        <v>4.9806097765421455</v>
      </c>
      <c r="AJ245" s="33">
        <f t="shared" si="509"/>
        <v>3.3795775469478819</v>
      </c>
      <c r="AK245" s="33">
        <f t="shared" si="509"/>
        <v>2.2932020190836599</v>
      </c>
      <c r="AL245" s="33">
        <f t="shared" si="509"/>
        <v>3.3120834877104213</v>
      </c>
      <c r="AM245" s="33">
        <f t="shared" si="509"/>
        <v>2.2474041313981776</v>
      </c>
      <c r="AN245" s="33">
        <f t="shared" si="509"/>
        <v>1.5249692070163166</v>
      </c>
      <c r="AO245" s="33">
        <f t="shared" si="509"/>
        <v>2.2025208803208085</v>
      </c>
      <c r="AP245" s="33">
        <f t="shared" si="509"/>
        <v>1.4945138141265704</v>
      </c>
      <c r="AQ245" s="33">
        <f t="shared" si="509"/>
        <v>1.0140977824872279</v>
      </c>
      <c r="AR245" s="33">
        <f t="shared" si="509"/>
        <v>1.5954128404175585</v>
      </c>
      <c r="AS245" s="33">
        <f t="shared" si="509"/>
        <v>1.0825625085069139</v>
      </c>
      <c r="AT245" s="33">
        <f t="shared" si="509"/>
        <v>0.73456948266635269</v>
      </c>
      <c r="AU245" s="33">
        <f t="shared" si="509"/>
        <v>1.0609424873467526</v>
      </c>
      <c r="AV245" s="33">
        <f t="shared" si="509"/>
        <v>0.71989928336233355</v>
      </c>
      <c r="AW245" s="33">
        <f t="shared" si="509"/>
        <v>0.48848545926525588</v>
      </c>
      <c r="AX245" s="33">
        <f t="shared" si="509"/>
        <v>0.70552206484869306</v>
      </c>
      <c r="AY245" s="33">
        <f t="shared" si="509"/>
        <v>0.47872984156858173</v>
      </c>
      <c r="AZ245" s="33">
        <f t="shared" si="509"/>
        <v>0.32484067136501255</v>
      </c>
      <c r="BA245" s="33">
        <f t="shared" si="509"/>
        <v>2.114518993847355</v>
      </c>
      <c r="BB245" s="33">
        <f t="shared" si="509"/>
        <v>1.4348004029263017</v>
      </c>
      <c r="BC245" s="33">
        <f t="shared" si="509"/>
        <v>0.97357942975568734</v>
      </c>
      <c r="BD245" s="33">
        <f t="shared" si="509"/>
        <v>1.4061457849914367</v>
      </c>
      <c r="BE245" s="33">
        <f t="shared" si="509"/>
        <v>0.95413592630252742</v>
      </c>
      <c r="BF245" s="33">
        <f t="shared" si="509"/>
        <v>0.64742601768473529</v>
      </c>
      <c r="BG245" s="33">
        <f t="shared" si="509"/>
        <v>0.93508073202577202</v>
      </c>
      <c r="BH245" s="33">
        <f t="shared" si="509"/>
        <v>0.63449617382630685</v>
      </c>
      <c r="BI245" s="33">
        <f t="shared" si="509"/>
        <v>0.43053544021600826</v>
      </c>
      <c r="BJ245" s="33">
        <f t="shared" si="509"/>
        <v>3.0784322535657291</v>
      </c>
      <c r="BK245" s="33">
        <f t="shared" si="509"/>
        <v>2.0888608003283253</v>
      </c>
      <c r="BL245" s="33">
        <f t="shared" si="509"/>
        <v>1.417390114105731</v>
      </c>
      <c r="BM245" s="33">
        <f t="shared" si="509"/>
        <v>2.0471438423246555</v>
      </c>
      <c r="BN245" s="33">
        <f t="shared" si="509"/>
        <v>1.3890831997073798</v>
      </c>
      <c r="BO245" s="33">
        <f t="shared" si="509"/>
        <v>0.94255816118820912</v>
      </c>
      <c r="BP245" s="33">
        <f t="shared" si="509"/>
        <v>1.3613416070188258</v>
      </c>
      <c r="BQ245" s="33">
        <f t="shared" si="509"/>
        <v>0.92373418822642828</v>
      </c>
      <c r="BR245" s="33">
        <f t="shared" si="509"/>
        <v>0.62679701119760045</v>
      </c>
      <c r="BS245" s="33">
        <f t="shared" si="509"/>
        <v>0.98609820203664089</v>
      </c>
      <c r="BT245" s="33">
        <f t="shared" si="509"/>
        <v>0.66911392223190924</v>
      </c>
      <c r="BU245" s="33">
        <f t="shared" si="509"/>
        <v>0.45402520763133242</v>
      </c>
      <c r="BV245" s="33">
        <f t="shared" si="509"/>
        <v>0.65575094592011685</v>
      </c>
      <c r="BW245" s="33">
        <f t="shared" si="509"/>
        <v>0.44495780088197573</v>
      </c>
      <c r="BX245" s="33">
        <f t="shared" si="509"/>
        <v>0.30192475633857901</v>
      </c>
      <c r="BY245" s="33">
        <f t="shared" si="509"/>
        <v>0.43607148069736562</v>
      </c>
      <c r="BZ245" s="33">
        <f t="shared" si="509"/>
        <v>0.29589497092709305</v>
      </c>
      <c r="CA245" s="33">
        <f t="shared" si="509"/>
        <v>0.20077862849441364</v>
      </c>
      <c r="CB245" s="33">
        <f t="shared" si="509"/>
        <v>1.3069491013119063</v>
      </c>
      <c r="CC245" s="33">
        <f t="shared" si="509"/>
        <v>0.88682631966079217</v>
      </c>
      <c r="CD245" s="33">
        <f t="shared" si="509"/>
        <v>0.60175328974453679</v>
      </c>
      <c r="CE245" s="33">
        <f t="shared" ref="CE245:CS245" si="510">EXP(CE244)</f>
        <v>0.8691153758161746</v>
      </c>
      <c r="CF245" s="33">
        <f t="shared" si="510"/>
        <v>0.58973558290983674</v>
      </c>
      <c r="CG245" s="33">
        <f t="shared" si="510"/>
        <v>0.4001632780036849</v>
      </c>
      <c r="CH245" s="33">
        <f t="shared" si="510"/>
        <v>0.57795788353338606</v>
      </c>
      <c r="CI245" s="33">
        <f t="shared" si="510"/>
        <v>0.39217155607541343</v>
      </c>
      <c r="CJ245" s="33">
        <f t="shared" si="510"/>
        <v>0.26610681119937851</v>
      </c>
      <c r="CK245" s="33">
        <f t="shared" si="510"/>
        <v>1.9027278917588941</v>
      </c>
      <c r="CL245" s="33">
        <f t="shared" si="510"/>
        <v>1.2910901976754019</v>
      </c>
      <c r="CM245" s="33">
        <f t="shared" si="510"/>
        <v>0.87606530905089242</v>
      </c>
      <c r="CN245" s="33">
        <f t="shared" si="510"/>
        <v>1.2653056381935504</v>
      </c>
      <c r="CO245" s="33">
        <f t="shared" si="510"/>
        <v>0.85856927499232649</v>
      </c>
      <c r="CP245" s="33">
        <f t="shared" si="510"/>
        <v>0.58257955841661291</v>
      </c>
      <c r="CQ245" s="33">
        <f t="shared" si="510"/>
        <v>0.8414226569015153</v>
      </c>
      <c r="CR245" s="33">
        <f t="shared" si="510"/>
        <v>0.57094477309801139</v>
      </c>
      <c r="CS245" s="33">
        <f t="shared" si="510"/>
        <v>0.38741283141617844</v>
      </c>
    </row>
    <row r="246" spans="2:97" ht="13.9" thickTop="1" thickBot="1" x14ac:dyDescent="0.4">
      <c r="H246" s="32">
        <f t="shared" ref="H246:H247" si="511">H245</f>
        <v>3.0291080474853516E-3</v>
      </c>
      <c r="I246" s="32">
        <f t="shared" ref="I246:J246" si="512">I241</f>
        <v>-0.40577136523807955</v>
      </c>
      <c r="J246" s="32">
        <f t="shared" si="512"/>
        <v>-0.72744831468325732</v>
      </c>
      <c r="K246" s="32">
        <f t="shared" si="507"/>
        <v>-0.40797488478221627</v>
      </c>
      <c r="L246" s="32">
        <f>$CE$5-$CE$7*SUMPRODUCT($B$5:$CD$5,Q246:CS246)</f>
        <v>0.46642452484479691</v>
      </c>
      <c r="M246" s="32">
        <f>SUMPRODUCT($B$7:$CD$7, LN(Q246:CS246))</f>
        <v>-3263.3846099824627</v>
      </c>
      <c r="O246" s="48">
        <f t="shared" si="508"/>
        <v>1.0000000000000004</v>
      </c>
      <c r="P246" s="39" t="s">
        <v>366</v>
      </c>
      <c r="Q246" s="32">
        <f t="shared" ref="Q246:AV246" si="513">Q245/$O245</f>
        <v>2.6069931824659755E-2</v>
      </c>
      <c r="R246" s="32">
        <f t="shared" si="513"/>
        <v>1.768967258989931E-2</v>
      </c>
      <c r="S246" s="32">
        <f t="shared" si="513"/>
        <v>1.2003273289799603E-2</v>
      </c>
      <c r="T246" s="32">
        <f t="shared" si="513"/>
        <v>1.7336389437467369E-2</v>
      </c>
      <c r="U246" s="32">
        <f t="shared" si="513"/>
        <v>1.1763554086079356E-2</v>
      </c>
      <c r="V246" s="32">
        <f t="shared" si="513"/>
        <v>7.9821236847071025E-3</v>
      </c>
      <c r="W246" s="32">
        <f t="shared" si="513"/>
        <v>1.1528622351180733E-2</v>
      </c>
      <c r="X246" s="32">
        <f t="shared" si="513"/>
        <v>7.8227114737628965E-3</v>
      </c>
      <c r="Y246" s="32">
        <f t="shared" si="513"/>
        <v>5.3080769703133064E-3</v>
      </c>
      <c r="Z246" s="32">
        <f t="shared" si="513"/>
        <v>3.4552414657212503E-2</v>
      </c>
      <c r="AA246" s="32">
        <f t="shared" si="513"/>
        <v>2.3445435399964052E-2</v>
      </c>
      <c r="AB246" s="32">
        <f t="shared" si="513"/>
        <v>1.590882855937089E-2</v>
      </c>
      <c r="AC246" s="32">
        <f t="shared" si="513"/>
        <v>2.2977203029571392E-2</v>
      </c>
      <c r="AD246" s="32">
        <f t="shared" si="513"/>
        <v>1.5591110915000072E-2</v>
      </c>
      <c r="AE246" s="32">
        <f t="shared" si="513"/>
        <v>1.0579300676892214E-2</v>
      </c>
      <c r="AF246" s="32">
        <f t="shared" si="513"/>
        <v>1.5279738458219144E-2</v>
      </c>
      <c r="AG246" s="32">
        <f t="shared" si="513"/>
        <v>1.0368019847659008E-2</v>
      </c>
      <c r="AH246" s="32">
        <f t="shared" si="513"/>
        <v>7.0351881909096366E-3</v>
      </c>
      <c r="AI246" s="32">
        <f t="shared" si="513"/>
        <v>5.0303292630067872E-2</v>
      </c>
      <c r="AJ246" s="32">
        <f t="shared" si="513"/>
        <v>3.4133145525838349E-2</v>
      </c>
      <c r="AK246" s="32">
        <f t="shared" si="513"/>
        <v>2.3160941611835129E-2</v>
      </c>
      <c r="AL246" s="32">
        <f t="shared" si="513"/>
        <v>3.3451467264553184E-2</v>
      </c>
      <c r="AM246" s="32">
        <f t="shared" si="513"/>
        <v>2.2698390910326199E-2</v>
      </c>
      <c r="AN246" s="32">
        <f t="shared" si="513"/>
        <v>1.540192380332232E-2</v>
      </c>
      <c r="AO246" s="32">
        <f t="shared" si="513"/>
        <v>2.2245077879506667E-2</v>
      </c>
      <c r="AP246" s="32">
        <f t="shared" si="513"/>
        <v>1.5094329631236787E-2</v>
      </c>
      <c r="AQ246" s="32">
        <f t="shared" si="513"/>
        <v>1.0242211254577352E-2</v>
      </c>
      <c r="AR246" s="32">
        <f t="shared" si="513"/>
        <v>1.6113392250739624E-2</v>
      </c>
      <c r="AS246" s="32">
        <f t="shared" si="513"/>
        <v>1.0933693081566963E-2</v>
      </c>
      <c r="AT246" s="32">
        <f t="shared" si="513"/>
        <v>7.4190240355141851E-3</v>
      </c>
      <c r="AU246" s="32">
        <f t="shared" si="513"/>
        <v>1.0715334627505761E-2</v>
      </c>
      <c r="AV246" s="32">
        <f t="shared" si="513"/>
        <v>7.2708575736469732E-3</v>
      </c>
      <c r="AW246" s="32">
        <f t="shared" ref="AW246:CB246" si="514">AW245/$O245</f>
        <v>4.9336181924320519E-3</v>
      </c>
      <c r="AX246" s="32">
        <f t="shared" si="514"/>
        <v>7.125650166814111E-3</v>
      </c>
      <c r="AY246" s="32">
        <f t="shared" si="514"/>
        <v>4.8350881501681162E-3</v>
      </c>
      <c r="AZ246" s="32">
        <f t="shared" si="514"/>
        <v>3.2808342919743018E-3</v>
      </c>
      <c r="BA246" s="32">
        <f t="shared" si="514"/>
        <v>2.1356274129387242E-2</v>
      </c>
      <c r="BB246" s="32">
        <f t="shared" si="514"/>
        <v>1.4491234562096056E-2</v>
      </c>
      <c r="BC246" s="32">
        <f t="shared" si="514"/>
        <v>9.8329829380080398E-3</v>
      </c>
      <c r="BD246" s="32">
        <f t="shared" si="514"/>
        <v>1.4201827903905492E-2</v>
      </c>
      <c r="BE246" s="32">
        <f t="shared" si="514"/>
        <v>9.6366069342976902E-3</v>
      </c>
      <c r="BF246" s="32">
        <f t="shared" si="514"/>
        <v>6.5388901931853951E-3</v>
      </c>
      <c r="BG246" s="32">
        <f t="shared" si="514"/>
        <v>9.4441527857432334E-3</v>
      </c>
      <c r="BH246" s="32">
        <f t="shared" si="514"/>
        <v>6.4083010186760901E-3</v>
      </c>
      <c r="BI246" s="32">
        <f t="shared" si="514"/>
        <v>4.348333077368061E-3</v>
      </c>
      <c r="BJ246" s="32">
        <f t="shared" si="514"/>
        <v>3.1091630430936212E-2</v>
      </c>
      <c r="BK246" s="32">
        <f t="shared" si="514"/>
        <v>2.1097130836727453E-2</v>
      </c>
      <c r="BL246" s="32">
        <f t="shared" si="514"/>
        <v>1.4315393672604969E-2</v>
      </c>
      <c r="BM246" s="32">
        <f t="shared" si="514"/>
        <v>2.0675796815343477E-2</v>
      </c>
      <c r="BN246" s="32">
        <f t="shared" si="514"/>
        <v>1.4029498759668602E-2</v>
      </c>
      <c r="BO246" s="32">
        <f t="shared" si="514"/>
        <v>9.519673519981486E-3</v>
      </c>
      <c r="BP246" s="32">
        <f t="shared" si="514"/>
        <v>1.3749313497693445E-2</v>
      </c>
      <c r="BQ246" s="32">
        <f t="shared" si="514"/>
        <v>9.3295546664995833E-3</v>
      </c>
      <c r="BR246" s="32">
        <f t="shared" si="514"/>
        <v>6.3305408149872998E-3</v>
      </c>
      <c r="BS246" s="32">
        <f t="shared" si="514"/>
        <v>9.9594203610689543E-3</v>
      </c>
      <c r="BT246" s="32">
        <f t="shared" si="514"/>
        <v>6.7579342576507091E-3</v>
      </c>
      <c r="BU246" s="32">
        <f t="shared" si="514"/>
        <v>4.5855756434631774E-3</v>
      </c>
      <c r="BV246" s="32">
        <f t="shared" si="514"/>
        <v>6.6229705206828551E-3</v>
      </c>
      <c r="BW246" s="32">
        <f t="shared" si="514"/>
        <v>4.4939964120893411E-3</v>
      </c>
      <c r="BX246" s="32">
        <f t="shared" si="514"/>
        <v>3.049387535215782E-3</v>
      </c>
      <c r="BY246" s="32">
        <f t="shared" si="514"/>
        <v>4.4042461235290391E-3</v>
      </c>
      <c r="BZ246" s="32">
        <f t="shared" si="514"/>
        <v>2.9884877511212578E-3</v>
      </c>
      <c r="CA246" s="32">
        <f t="shared" si="514"/>
        <v>2.0278292329960674E-3</v>
      </c>
      <c r="CB246" s="32">
        <f t="shared" si="514"/>
        <v>1.3199958648746136E-2</v>
      </c>
      <c r="CC246" s="32">
        <f t="shared" ref="CC246:CS246" si="515">CC245/$O245</f>
        <v>8.9567916121536077E-3</v>
      </c>
      <c r="CD246" s="32">
        <f t="shared" si="515"/>
        <v>6.077603583338931E-3</v>
      </c>
      <c r="CE246" s="32">
        <f t="shared" si="515"/>
        <v>8.7779141592026506E-3</v>
      </c>
      <c r="CF246" s="32">
        <f t="shared" si="515"/>
        <v>5.9562268341514079E-3</v>
      </c>
      <c r="CG246" s="32">
        <f t="shared" si="515"/>
        <v>4.0415795206509347E-3</v>
      </c>
      <c r="CH246" s="32">
        <f t="shared" si="515"/>
        <v>5.8372741185556305E-3</v>
      </c>
      <c r="CI246" s="32">
        <f t="shared" si="515"/>
        <v>3.9608645189117163E-3</v>
      </c>
      <c r="CJ246" s="32">
        <f t="shared" si="515"/>
        <v>2.6876325179424122E-3</v>
      </c>
      <c r="CK246" s="32">
        <f t="shared" si="515"/>
        <v>1.9217220828127216E-2</v>
      </c>
      <c r="CL246" s="32">
        <f t="shared" si="515"/>
        <v>1.3039786479832918E-2</v>
      </c>
      <c r="CM246" s="32">
        <f t="shared" si="515"/>
        <v>8.8481072763008876E-3</v>
      </c>
      <c r="CN246" s="32">
        <f t="shared" si="515"/>
        <v>1.2779366912923289E-2</v>
      </c>
      <c r="CO246" s="32">
        <f t="shared" si="515"/>
        <v>8.6714003748168868E-3</v>
      </c>
      <c r="CP246" s="32">
        <f t="shared" si="515"/>
        <v>5.8839522311809082E-3</v>
      </c>
      <c r="CQ246" s="32">
        <f t="shared" si="515"/>
        <v>8.4982225138448293E-3</v>
      </c>
      <c r="CR246" s="32">
        <f t="shared" si="515"/>
        <v>5.7664429227170843E-3</v>
      </c>
      <c r="CS246" s="32">
        <f t="shared" si="515"/>
        <v>3.9128022273812978E-3</v>
      </c>
    </row>
    <row r="247" spans="2:97" ht="13.15" thickTop="1" x14ac:dyDescent="0.35">
      <c r="H247" s="34">
        <f t="shared" si="511"/>
        <v>3.0291080474853516E-3</v>
      </c>
      <c r="I247" s="34">
        <f t="shared" ref="I247:J247" si="516">I242</f>
        <v>-0.38701833399675178</v>
      </c>
      <c r="J247" s="34">
        <f t="shared" si="516"/>
        <v>-0.25858406075599344</v>
      </c>
      <c r="K247" s="34">
        <f t="shared" si="507"/>
        <v>-0.38780161305613919</v>
      </c>
      <c r="L247" s="34">
        <f>$CE$6-$CE$7*SUMPRODUCT($B$6:$CD$6,Q246:CS246)</f>
        <v>-0.23838889087136295</v>
      </c>
    </row>
    <row r="248" spans="2:97" ht="13.5" thickBot="1" x14ac:dyDescent="0.4">
      <c r="B248" s="39" t="s">
        <v>367</v>
      </c>
      <c r="D248" s="39" t="s">
        <v>368</v>
      </c>
      <c r="E248" s="39" t="s">
        <v>369</v>
      </c>
      <c r="F248" s="39" t="s">
        <v>370</v>
      </c>
      <c r="H248" s="39" t="s">
        <v>347</v>
      </c>
      <c r="I248" s="39" t="s">
        <v>371</v>
      </c>
      <c r="J248" s="39" t="s">
        <v>372</v>
      </c>
      <c r="K248" s="39" t="s">
        <v>349</v>
      </c>
      <c r="L248" s="39" t="s">
        <v>373</v>
      </c>
      <c r="M248" s="39" t="s">
        <v>374</v>
      </c>
      <c r="O248" s="45" t="s">
        <v>336</v>
      </c>
    </row>
    <row r="249" spans="2:97" ht="13.9" thickTop="1" thickBot="1" x14ac:dyDescent="0.4">
      <c r="B249" s="32">
        <f>1+B244</f>
        <v>8</v>
      </c>
      <c r="D249" s="32">
        <f>IF(F244,IF(M249&lt;0,D244,H249),E244)</f>
        <v>2.0194053649902344E-3</v>
      </c>
      <c r="E249" s="32">
        <f>IF(F244,IF(M249&lt;0,H249,E244),H249)</f>
        <v>2.524256706237793E-3</v>
      </c>
      <c r="F249" s="32" t="b">
        <f>OR(F244,M249*M244&lt;=0)</f>
        <v>1</v>
      </c>
      <c r="H249" s="32">
        <f>IF(F244,(D244+E244)/2,2*H244)</f>
        <v>2.524256706237793E-3</v>
      </c>
      <c r="I249" s="32">
        <f>I244</f>
        <v>-0.48021174979242759</v>
      </c>
      <c r="J249" s="32">
        <f>J244</f>
        <v>-0.30375939340012081</v>
      </c>
      <c r="K249" s="32">
        <f>I249+J249*H249</f>
        <v>-0.48097851647830059</v>
      </c>
      <c r="L249" s="32">
        <f>$CE$3-$CE$7*SUMPRODUCT($B$3:$CD$3,Q251:CS251)</f>
        <v>-7.5118129266257938E-2</v>
      </c>
      <c r="M249" s="32">
        <f>SUMPRODUCT(L249:L252,J249:J252)</f>
        <v>-0.11377476108370416</v>
      </c>
      <c r="O249" s="46">
        <f>SUM(Q249:CS249)</f>
        <v>-1.2656794228758446</v>
      </c>
      <c r="P249" s="39" t="s">
        <v>363</v>
      </c>
      <c r="Q249" s="32">
        <f t="shared" ref="Q249:AV249" si="517">SUMPRODUCT(B$3:B$6,$K249:$K252)</f>
        <v>0.94811810491492243</v>
      </c>
      <c r="R249" s="32">
        <f t="shared" si="517"/>
        <v>0.56044703836868115</v>
      </c>
      <c r="S249" s="32">
        <f t="shared" si="517"/>
        <v>0.17277597182243987</v>
      </c>
      <c r="T249" s="32">
        <f t="shared" si="517"/>
        <v>0.54051047339006231</v>
      </c>
      <c r="U249" s="32">
        <f t="shared" si="517"/>
        <v>0.15283940684382102</v>
      </c>
      <c r="V249" s="32">
        <f t="shared" si="517"/>
        <v>-0.23483165970242026</v>
      </c>
      <c r="W249" s="32">
        <f t="shared" si="517"/>
        <v>0.13290284186520218</v>
      </c>
      <c r="X249" s="32">
        <f t="shared" si="517"/>
        <v>-0.2547682246810391</v>
      </c>
      <c r="Y249" s="32">
        <f t="shared" si="517"/>
        <v>-0.64243929122728038</v>
      </c>
      <c r="Z249" s="32">
        <f t="shared" si="517"/>
        <v>1.2293801988873336</v>
      </c>
      <c r="AA249" s="32">
        <f t="shared" si="517"/>
        <v>0.84170913234109224</v>
      </c>
      <c r="AB249" s="32">
        <f t="shared" si="517"/>
        <v>0.45403806579485095</v>
      </c>
      <c r="AC249" s="32">
        <f t="shared" si="517"/>
        <v>0.82177256736247339</v>
      </c>
      <c r="AD249" s="32">
        <f t="shared" si="517"/>
        <v>0.43410150081623211</v>
      </c>
      <c r="AE249" s="32">
        <f t="shared" si="517"/>
        <v>4.6430434269990828E-2</v>
      </c>
      <c r="AF249" s="32">
        <f t="shared" si="517"/>
        <v>0.41416493583761327</v>
      </c>
      <c r="AG249" s="32">
        <f t="shared" si="517"/>
        <v>2.6493869291371985E-2</v>
      </c>
      <c r="AH249" s="32">
        <f t="shared" si="517"/>
        <v>-0.3611771972548693</v>
      </c>
      <c r="AI249" s="32">
        <f t="shared" si="517"/>
        <v>1.6043963241838817</v>
      </c>
      <c r="AJ249" s="32">
        <f t="shared" si="517"/>
        <v>1.2167252576376404</v>
      </c>
      <c r="AK249" s="32">
        <f t="shared" si="517"/>
        <v>0.82905419109139911</v>
      </c>
      <c r="AL249" s="32">
        <f t="shared" si="517"/>
        <v>1.1967886926590214</v>
      </c>
      <c r="AM249" s="32">
        <f t="shared" si="517"/>
        <v>0.80911762611278015</v>
      </c>
      <c r="AN249" s="32">
        <f t="shared" si="517"/>
        <v>0.42144655956653887</v>
      </c>
      <c r="AO249" s="32">
        <f t="shared" si="517"/>
        <v>0.78918106113416131</v>
      </c>
      <c r="AP249" s="32">
        <f t="shared" si="517"/>
        <v>0.40150999458792003</v>
      </c>
      <c r="AQ249" s="32">
        <f t="shared" si="517"/>
        <v>1.3838928041678744E-2</v>
      </c>
      <c r="AR249" s="32">
        <f t="shared" si="517"/>
        <v>0.46713958843662184</v>
      </c>
      <c r="AS249" s="32">
        <f t="shared" si="517"/>
        <v>7.9468521890380561E-2</v>
      </c>
      <c r="AT249" s="32">
        <f t="shared" si="517"/>
        <v>-0.30820254465586072</v>
      </c>
      <c r="AU249" s="32">
        <f t="shared" si="517"/>
        <v>5.9531956911761719E-2</v>
      </c>
      <c r="AV249" s="32">
        <f t="shared" si="517"/>
        <v>-0.32813910963447956</v>
      </c>
      <c r="AW249" s="32">
        <f t="shared" ref="AW249:CB249" si="518">SUMPRODUCT(AH$3:AH$6,$K249:$K252)</f>
        <v>-0.71581017618072085</v>
      </c>
      <c r="AX249" s="32">
        <f t="shared" si="518"/>
        <v>-0.34807567461309841</v>
      </c>
      <c r="AY249" s="32">
        <f t="shared" si="518"/>
        <v>-0.73574674115933969</v>
      </c>
      <c r="AZ249" s="32">
        <f t="shared" si="518"/>
        <v>-1.123417807705581</v>
      </c>
      <c r="BA249" s="32">
        <f t="shared" si="518"/>
        <v>0.74840168240903293</v>
      </c>
      <c r="BB249" s="32">
        <f t="shared" si="518"/>
        <v>0.36073061586279165</v>
      </c>
      <c r="BC249" s="32">
        <f t="shared" si="518"/>
        <v>-2.6940450683449635E-2</v>
      </c>
      <c r="BD249" s="32">
        <f t="shared" si="518"/>
        <v>0.34079405088417281</v>
      </c>
      <c r="BE249" s="32">
        <f t="shared" si="518"/>
        <v>-4.6877015662068505E-2</v>
      </c>
      <c r="BF249" s="32">
        <f t="shared" si="518"/>
        <v>-0.43454808220830976</v>
      </c>
      <c r="BG249" s="32">
        <f t="shared" si="518"/>
        <v>-6.681358064068732E-2</v>
      </c>
      <c r="BH249" s="32">
        <f t="shared" si="518"/>
        <v>-0.4544846471869286</v>
      </c>
      <c r="BI249" s="32">
        <f t="shared" si="518"/>
        <v>-0.84215571373316989</v>
      </c>
      <c r="BJ249" s="32">
        <f t="shared" si="518"/>
        <v>1.123417807705581</v>
      </c>
      <c r="BK249" s="32">
        <f t="shared" si="518"/>
        <v>0.73574674115933969</v>
      </c>
      <c r="BL249" s="32">
        <f t="shared" si="518"/>
        <v>0.34807567461309841</v>
      </c>
      <c r="BM249" s="32">
        <f t="shared" si="518"/>
        <v>0.71581017618072085</v>
      </c>
      <c r="BN249" s="32">
        <f t="shared" si="518"/>
        <v>0.32813910963447956</v>
      </c>
      <c r="BO249" s="32">
        <f t="shared" si="518"/>
        <v>-5.9531956911761719E-2</v>
      </c>
      <c r="BP249" s="32">
        <f t="shared" si="518"/>
        <v>0.30820254465586072</v>
      </c>
      <c r="BQ249" s="32">
        <f t="shared" si="518"/>
        <v>-7.9468521890380561E-2</v>
      </c>
      <c r="BR249" s="32">
        <f t="shared" si="518"/>
        <v>-0.46713958843662184</v>
      </c>
      <c r="BS249" s="32">
        <f t="shared" si="518"/>
        <v>-1.3838928041678744E-2</v>
      </c>
      <c r="BT249" s="32">
        <f t="shared" si="518"/>
        <v>-0.40150999458792003</v>
      </c>
      <c r="BU249" s="32">
        <f t="shared" si="518"/>
        <v>-0.78918106113416131</v>
      </c>
      <c r="BV249" s="32">
        <f t="shared" si="518"/>
        <v>-0.42144655956653887</v>
      </c>
      <c r="BW249" s="32">
        <f t="shared" si="518"/>
        <v>-0.80911762611278015</v>
      </c>
      <c r="BX249" s="32">
        <f t="shared" si="518"/>
        <v>-1.1967886926590214</v>
      </c>
      <c r="BY249" s="32">
        <f t="shared" si="518"/>
        <v>-0.82905419109139911</v>
      </c>
      <c r="BZ249" s="32">
        <f t="shared" si="518"/>
        <v>-1.2167252576376404</v>
      </c>
      <c r="CA249" s="32">
        <f t="shared" si="518"/>
        <v>-1.6043963241838817</v>
      </c>
      <c r="CB249" s="32">
        <f t="shared" si="518"/>
        <v>0.26742316593073234</v>
      </c>
      <c r="CC249" s="32">
        <f t="shared" ref="CC249:CS249" si="519">SUMPRODUCT(BN$3:BN$6,$K249:$K252)</f>
        <v>-0.12024790061550894</v>
      </c>
      <c r="CD249" s="32">
        <f t="shared" si="519"/>
        <v>-0.50791896716175022</v>
      </c>
      <c r="CE249" s="32">
        <f t="shared" si="519"/>
        <v>-0.14018446559412778</v>
      </c>
      <c r="CF249" s="32">
        <f t="shared" si="519"/>
        <v>-0.52785553214036907</v>
      </c>
      <c r="CG249" s="32">
        <f t="shared" si="519"/>
        <v>-0.91552659868661035</v>
      </c>
      <c r="CH249" s="32">
        <f t="shared" si="519"/>
        <v>-0.54779209711898791</v>
      </c>
      <c r="CI249" s="32">
        <f t="shared" si="519"/>
        <v>-0.93546316366522919</v>
      </c>
      <c r="CJ249" s="32">
        <f t="shared" si="519"/>
        <v>-1.3231342302114704</v>
      </c>
      <c r="CK249" s="32">
        <f t="shared" si="519"/>
        <v>0.64243929122728038</v>
      </c>
      <c r="CL249" s="32">
        <f t="shared" si="519"/>
        <v>0.2547682246810391</v>
      </c>
      <c r="CM249" s="32">
        <f t="shared" si="519"/>
        <v>-0.13290284186520218</v>
      </c>
      <c r="CN249" s="32">
        <f t="shared" si="519"/>
        <v>0.23483165970242026</v>
      </c>
      <c r="CO249" s="32">
        <f t="shared" si="519"/>
        <v>-0.15283940684382102</v>
      </c>
      <c r="CP249" s="32">
        <f t="shared" si="519"/>
        <v>-0.54051047339006231</v>
      </c>
      <c r="CQ249" s="32">
        <f t="shared" si="519"/>
        <v>-0.17277597182243987</v>
      </c>
      <c r="CR249" s="32">
        <f t="shared" si="519"/>
        <v>-0.56044703836868115</v>
      </c>
      <c r="CS249" s="32">
        <f t="shared" si="519"/>
        <v>-0.94811810491492243</v>
      </c>
    </row>
    <row r="250" spans="2:97" ht="13.9" thickTop="1" thickBot="1" x14ac:dyDescent="0.4">
      <c r="H250" s="33">
        <f>H249</f>
        <v>2.524256706237793E-3</v>
      </c>
      <c r="I250" s="33">
        <f t="shared" ref="I250:J250" si="520">I245</f>
        <v>0.32561485292824177</v>
      </c>
      <c r="J250" s="33">
        <f t="shared" si="520"/>
        <v>1</v>
      </c>
      <c r="K250" s="33">
        <f t="shared" ref="K250:K252" si="521">I250+J250*H250</f>
        <v>0.32813910963447956</v>
      </c>
      <c r="L250" s="33">
        <f>$CE$4-$CE$7*SUMPRODUCT($B$4:$CD$4,Q251:CS251)</f>
        <v>-3.2691252537517812E-3</v>
      </c>
      <c r="M250" s="39" t="s">
        <v>375</v>
      </c>
      <c r="O250" s="47">
        <f t="shared" ref="O250:O251" si="522">SUM(Q250:CS250)</f>
        <v>98.985349972259499</v>
      </c>
      <c r="P250" s="39" t="s">
        <v>365</v>
      </c>
      <c r="Q250" s="33">
        <f>EXP(Q249)</f>
        <v>2.5808482008287084</v>
      </c>
      <c r="R250" s="33">
        <f>EXP(R249)</f>
        <v>1.7514552930308858</v>
      </c>
      <c r="S250" s="33">
        <f t="shared" ref="S250:CD250" si="523">EXP(S249)</f>
        <v>1.1885997954086966</v>
      </c>
      <c r="T250" s="33">
        <f t="shared" si="523"/>
        <v>1.7168830616443955</v>
      </c>
      <c r="U250" s="33">
        <f t="shared" si="523"/>
        <v>1.1651378507525507</v>
      </c>
      <c r="V250" s="33">
        <f t="shared" si="523"/>
        <v>0.790703945763227</v>
      </c>
      <c r="W250" s="33">
        <f t="shared" si="523"/>
        <v>1.1421390248426595</v>
      </c>
      <c r="X250" s="33">
        <f t="shared" si="523"/>
        <v>0.7750961252953511</v>
      </c>
      <c r="Y250" s="33">
        <f t="shared" si="523"/>
        <v>0.52600777171643265</v>
      </c>
      <c r="Z250" s="33">
        <f t="shared" si="523"/>
        <v>3.4191097114191624</v>
      </c>
      <c r="AA250" s="33">
        <f t="shared" si="523"/>
        <v>2.3203293396316447</v>
      </c>
      <c r="AB250" s="33">
        <f t="shared" si="523"/>
        <v>1.5746579369401779</v>
      </c>
      <c r="AC250" s="33">
        <f t="shared" si="523"/>
        <v>2.2745280204990346</v>
      </c>
      <c r="AD250" s="33">
        <f t="shared" si="523"/>
        <v>1.5435755343421294</v>
      </c>
      <c r="AE250" s="33">
        <f t="shared" si="523"/>
        <v>1.0475252046782166</v>
      </c>
      <c r="AF250" s="33">
        <f t="shared" si="523"/>
        <v>1.5131066718206923</v>
      </c>
      <c r="AG250" s="33">
        <f t="shared" si="523"/>
        <v>1.0268479519367861</v>
      </c>
      <c r="AH250" s="33">
        <f t="shared" si="523"/>
        <v>0.69685550664317208</v>
      </c>
      <c r="AI250" s="33">
        <f t="shared" si="523"/>
        <v>4.9748554961259659</v>
      </c>
      <c r="AJ250" s="33">
        <f t="shared" si="523"/>
        <v>3.3761137086465611</v>
      </c>
      <c r="AK250" s="33">
        <f t="shared" si="523"/>
        <v>2.2911507243953584</v>
      </c>
      <c r="AL250" s="33">
        <f t="shared" si="523"/>
        <v>3.3094721079235141</v>
      </c>
      <c r="AM250" s="33">
        <f t="shared" si="523"/>
        <v>2.2459253662030583</v>
      </c>
      <c r="AN250" s="33">
        <f t="shared" si="523"/>
        <v>1.5241647568135115</v>
      </c>
      <c r="AO250" s="33">
        <f t="shared" si="523"/>
        <v>2.2015927179498491</v>
      </c>
      <c r="AP250" s="33">
        <f t="shared" si="523"/>
        <v>1.4940790464597498</v>
      </c>
      <c r="AQ250" s="33">
        <f t="shared" si="523"/>
        <v>1.0139351292680485</v>
      </c>
      <c r="AR250" s="33">
        <f t="shared" si="523"/>
        <v>1.5954240906289188</v>
      </c>
      <c r="AS250" s="33">
        <f t="shared" si="523"/>
        <v>1.0827114772824513</v>
      </c>
      <c r="AT250" s="33">
        <f t="shared" si="523"/>
        <v>0.73476647991258515</v>
      </c>
      <c r="AU250" s="33">
        <f t="shared" si="523"/>
        <v>1.0613396775760242</v>
      </c>
      <c r="AV250" s="33">
        <f t="shared" si="523"/>
        <v>0.72026281723866337</v>
      </c>
      <c r="AW250" s="33">
        <f t="shared" si="523"/>
        <v>0.48879594050549935</v>
      </c>
      <c r="AX250" s="33">
        <f t="shared" si="523"/>
        <v>0.70604544447685613</v>
      </c>
      <c r="AY250" s="33">
        <f t="shared" si="523"/>
        <v>0.47914752617076062</v>
      </c>
      <c r="AZ250" s="33">
        <f t="shared" si="523"/>
        <v>0.32516653656149375</v>
      </c>
      <c r="BA250" s="33">
        <f t="shared" si="523"/>
        <v>2.1136190808703308</v>
      </c>
      <c r="BB250" s="33">
        <f t="shared" si="523"/>
        <v>1.4343770104156983</v>
      </c>
      <c r="BC250" s="33">
        <f t="shared" si="523"/>
        <v>0.97341920624688882</v>
      </c>
      <c r="BD250" s="33">
        <f t="shared" si="523"/>
        <v>1.4060636334788887</v>
      </c>
      <c r="BE250" s="33">
        <f t="shared" si="523"/>
        <v>0.95420474261294463</v>
      </c>
      <c r="BF250" s="33">
        <f t="shared" si="523"/>
        <v>0.6475572436023086</v>
      </c>
      <c r="BG250" s="33">
        <f t="shared" si="523"/>
        <v>0.93536955607808669</v>
      </c>
      <c r="BH250" s="33">
        <f t="shared" si="523"/>
        <v>0.63477501675878167</v>
      </c>
      <c r="BI250" s="33">
        <f t="shared" si="523"/>
        <v>0.43078088150591171</v>
      </c>
      <c r="BJ250" s="33">
        <f t="shared" si="523"/>
        <v>3.0753472069254131</v>
      </c>
      <c r="BK250" s="33">
        <f t="shared" si="523"/>
        <v>2.0870398893463467</v>
      </c>
      <c r="BL250" s="33">
        <f t="shared" si="523"/>
        <v>1.4163394266228135</v>
      </c>
      <c r="BM250" s="33">
        <f t="shared" si="523"/>
        <v>2.0458435046858767</v>
      </c>
      <c r="BN250" s="33">
        <f t="shared" si="523"/>
        <v>1.3883820961823219</v>
      </c>
      <c r="BO250" s="33">
        <f t="shared" si="523"/>
        <v>0.94220542313454547</v>
      </c>
      <c r="BP250" s="33">
        <f t="shared" si="523"/>
        <v>1.3609766195634967</v>
      </c>
      <c r="BQ250" s="33">
        <f t="shared" si="523"/>
        <v>0.92360709291633936</v>
      </c>
      <c r="BR250" s="33">
        <f t="shared" si="523"/>
        <v>0.62679259130768072</v>
      </c>
      <c r="BS250" s="33">
        <f t="shared" si="523"/>
        <v>0.98625638971784291</v>
      </c>
      <c r="BT250" s="33">
        <f t="shared" si="523"/>
        <v>0.66930863020234443</v>
      </c>
      <c r="BU250" s="33">
        <f t="shared" si="523"/>
        <v>0.45421661865379559</v>
      </c>
      <c r="BV250" s="33">
        <f t="shared" si="523"/>
        <v>0.6560970495674272</v>
      </c>
      <c r="BW250" s="33">
        <f t="shared" si="523"/>
        <v>0.44525077059465745</v>
      </c>
      <c r="BX250" s="33">
        <f t="shared" si="523"/>
        <v>0.30216299379161021</v>
      </c>
      <c r="BY250" s="33">
        <f t="shared" si="523"/>
        <v>0.43646190071755453</v>
      </c>
      <c r="BZ250" s="33">
        <f t="shared" si="523"/>
        <v>0.29619855440262605</v>
      </c>
      <c r="CA250" s="33">
        <f t="shared" si="523"/>
        <v>0.20101086368814591</v>
      </c>
      <c r="CB250" s="33">
        <f t="shared" si="523"/>
        <v>1.3065932351041389</v>
      </c>
      <c r="CC250" s="33">
        <f t="shared" si="523"/>
        <v>0.88670059584545746</v>
      </c>
      <c r="CD250" s="33">
        <f t="shared" si="523"/>
        <v>0.60174653101584752</v>
      </c>
      <c r="CE250" s="33">
        <f t="shared" ref="CE250:CS250" si="524">EXP(CE249)</f>
        <v>0.86919788350556138</v>
      </c>
      <c r="CF250" s="33">
        <f t="shared" si="524"/>
        <v>0.58986856850714031</v>
      </c>
      <c r="CG250" s="33">
        <f t="shared" si="524"/>
        <v>0.40030577008467438</v>
      </c>
      <c r="CH250" s="33">
        <f t="shared" si="524"/>
        <v>0.57822506683216668</v>
      </c>
      <c r="CI250" s="33">
        <f t="shared" si="524"/>
        <v>0.39240407612549522</v>
      </c>
      <c r="CJ250" s="33">
        <f t="shared" si="524"/>
        <v>0.26629934915048808</v>
      </c>
      <c r="CK250" s="33">
        <f t="shared" si="524"/>
        <v>1.9011125952319452</v>
      </c>
      <c r="CL250" s="33">
        <f t="shared" si="524"/>
        <v>1.2901625583780967</v>
      </c>
      <c r="CM250" s="33">
        <f t="shared" si="524"/>
        <v>0.87555015479640019</v>
      </c>
      <c r="CN250" s="33">
        <f t="shared" si="524"/>
        <v>1.2646958515361271</v>
      </c>
      <c r="CO250" s="33">
        <f t="shared" si="524"/>
        <v>0.85826754263807503</v>
      </c>
      <c r="CP250" s="33">
        <f t="shared" si="524"/>
        <v>0.5824508508122973</v>
      </c>
      <c r="CQ250" s="33">
        <f t="shared" si="524"/>
        <v>0.84132607448090035</v>
      </c>
      <c r="CR250" s="33">
        <f t="shared" si="524"/>
        <v>0.57095376854838498</v>
      </c>
      <c r="CS250" s="33">
        <f t="shared" si="524"/>
        <v>0.38746951474282787</v>
      </c>
    </row>
    <row r="251" spans="2:97" ht="13.9" thickTop="1" thickBot="1" x14ac:dyDescent="0.4">
      <c r="H251" s="32">
        <f t="shared" ref="H251:H252" si="525">H250</f>
        <v>2.524256706237793E-3</v>
      </c>
      <c r="I251" s="32">
        <f t="shared" ref="I251:J251" si="526">I246</f>
        <v>-0.40577136523807955</v>
      </c>
      <c r="J251" s="32">
        <f t="shared" si="526"/>
        <v>-0.72744831468325732</v>
      </c>
      <c r="K251" s="32">
        <f t="shared" si="521"/>
        <v>-0.40760763152486013</v>
      </c>
      <c r="L251" s="32">
        <f>$CE$5-$CE$7*SUMPRODUCT($B$5:$CD$5,Q251:CS251)</f>
        <v>0.29042569006750796</v>
      </c>
      <c r="M251" s="32">
        <f>SUMPRODUCT($B$7:$CD$7, LN(Q251:CS251))</f>
        <v>-3263.3844445802492</v>
      </c>
      <c r="O251" s="48">
        <f t="shared" si="522"/>
        <v>0.99999999999999978</v>
      </c>
      <c r="P251" s="39" t="s">
        <v>366</v>
      </c>
      <c r="Q251" s="32">
        <f t="shared" ref="Q251:AV251" si="527">Q250/$O250</f>
        <v>2.6073032035063646E-2</v>
      </c>
      <c r="R251" s="32">
        <f t="shared" si="527"/>
        <v>1.7694085978599141E-2</v>
      </c>
      <c r="S251" s="32">
        <f t="shared" si="527"/>
        <v>1.2007835459911997E-2</v>
      </c>
      <c r="T251" s="32">
        <f t="shared" si="527"/>
        <v>1.7344819835718613E-2</v>
      </c>
      <c r="U251" s="32">
        <f t="shared" si="527"/>
        <v>1.1770811045059485E-2</v>
      </c>
      <c r="V251" s="32">
        <f t="shared" si="527"/>
        <v>7.9880906213376079E-3</v>
      </c>
      <c r="W251" s="32">
        <f t="shared" si="527"/>
        <v>1.1538465289689255E-2</v>
      </c>
      <c r="X251" s="32">
        <f t="shared" si="527"/>
        <v>7.8304125359214341E-3</v>
      </c>
      <c r="Y251" s="32">
        <f t="shared" si="527"/>
        <v>5.3139961808878339E-3</v>
      </c>
      <c r="Z251" s="32">
        <f t="shared" si="527"/>
        <v>3.4541573196208965E-2</v>
      </c>
      <c r="AA251" s="32">
        <f t="shared" si="527"/>
        <v>2.3441138918859343E-2</v>
      </c>
      <c r="AB251" s="32">
        <f t="shared" si="527"/>
        <v>1.5907989792241714E-2</v>
      </c>
      <c r="AC251" s="32">
        <f t="shared" si="527"/>
        <v>2.2978430860086545E-2</v>
      </c>
      <c r="AD251" s="32">
        <f t="shared" si="527"/>
        <v>1.5593979662391597E-2</v>
      </c>
      <c r="AE251" s="32">
        <f t="shared" si="527"/>
        <v>1.0582628691738566E-2</v>
      </c>
      <c r="AF251" s="32">
        <f t="shared" si="527"/>
        <v>1.5286167824276402E-2</v>
      </c>
      <c r="AG251" s="32">
        <f t="shared" si="527"/>
        <v>1.0373736641074247E-2</v>
      </c>
      <c r="AH251" s="32">
        <f t="shared" si="527"/>
        <v>7.039986289268713E-3</v>
      </c>
      <c r="AI251" s="32">
        <f t="shared" si="527"/>
        <v>5.0258502874618943E-2</v>
      </c>
      <c r="AJ251" s="32">
        <f t="shared" si="527"/>
        <v>3.4107205860187513E-2</v>
      </c>
      <c r="AK251" s="32">
        <f t="shared" si="527"/>
        <v>2.3146361810484583E-2</v>
      </c>
      <c r="AL251" s="32">
        <f t="shared" si="527"/>
        <v>3.3433958750976676E-2</v>
      </c>
      <c r="AM251" s="32">
        <f t="shared" si="527"/>
        <v>2.2689472400031677E-2</v>
      </c>
      <c r="AN251" s="32">
        <f t="shared" si="527"/>
        <v>1.5397882183986382E-2</v>
      </c>
      <c r="AO251" s="32">
        <f t="shared" si="527"/>
        <v>2.2241601596264926E-2</v>
      </c>
      <c r="AP251" s="32">
        <f t="shared" si="527"/>
        <v>1.5093941142587901E-2</v>
      </c>
      <c r="AQ251" s="32">
        <f t="shared" si="527"/>
        <v>1.0243284784588854E-2</v>
      </c>
      <c r="AR251" s="32">
        <f t="shared" si="527"/>
        <v>1.611777996517701E-2</v>
      </c>
      <c r="AS251" s="32">
        <f t="shared" si="527"/>
        <v>1.0938098189134854E-2</v>
      </c>
      <c r="AT251" s="32">
        <f t="shared" si="527"/>
        <v>7.4229820889505612E-3</v>
      </c>
      <c r="AU251" s="32">
        <f t="shared" si="527"/>
        <v>1.0722189474234957E-2</v>
      </c>
      <c r="AV251" s="32">
        <f t="shared" si="527"/>
        <v>7.2764587632464395E-3</v>
      </c>
      <c r="AW251" s="32">
        <f t="shared" ref="AW251:CB251" si="528">AW250/$O250</f>
        <v>4.9380634673967787E-3</v>
      </c>
      <c r="AX251" s="32">
        <f t="shared" si="528"/>
        <v>7.132827682831089E-3</v>
      </c>
      <c r="AY251" s="32">
        <f t="shared" si="528"/>
        <v>4.8405903126577925E-3</v>
      </c>
      <c r="AZ251" s="32">
        <f t="shared" si="528"/>
        <v>3.2849965843695173E-3</v>
      </c>
      <c r="BA251" s="32">
        <f t="shared" si="528"/>
        <v>2.1352847481598738E-2</v>
      </c>
      <c r="BB251" s="32">
        <f t="shared" si="528"/>
        <v>1.4490801020733678E-2</v>
      </c>
      <c r="BC251" s="32">
        <f t="shared" si="528"/>
        <v>9.8339724668315889E-3</v>
      </c>
      <c r="BD251" s="32">
        <f t="shared" si="528"/>
        <v>1.4204764986666573E-2</v>
      </c>
      <c r="BE251" s="32">
        <f t="shared" si="528"/>
        <v>9.6398582505427231E-3</v>
      </c>
      <c r="BF251" s="32">
        <f t="shared" si="528"/>
        <v>6.5419503369315317E-3</v>
      </c>
      <c r="BG251" s="32">
        <f t="shared" si="528"/>
        <v>9.4495756830705012E-3</v>
      </c>
      <c r="BH251" s="32">
        <f t="shared" si="528"/>
        <v>6.4128178254325152E-3</v>
      </c>
      <c r="BI251" s="32">
        <f t="shared" si="528"/>
        <v>4.3519660396880693E-3</v>
      </c>
      <c r="BJ251" s="32">
        <f t="shared" si="528"/>
        <v>3.1068710751512973E-2</v>
      </c>
      <c r="BK251" s="32">
        <f t="shared" si="528"/>
        <v>2.1084331064457888E-2</v>
      </c>
      <c r="BL251" s="32">
        <f t="shared" si="528"/>
        <v>1.4308576239006485E-2</v>
      </c>
      <c r="BM251" s="32">
        <f t="shared" si="528"/>
        <v>2.0668144379539208E-2</v>
      </c>
      <c r="BN251" s="32">
        <f t="shared" si="528"/>
        <v>1.4026137166473766E-2</v>
      </c>
      <c r="BO251" s="32">
        <f t="shared" si="528"/>
        <v>9.5186350646696422E-3</v>
      </c>
      <c r="BP251" s="32">
        <f t="shared" si="528"/>
        <v>1.3749273199972606E-2</v>
      </c>
      <c r="BQ251" s="32">
        <f t="shared" si="528"/>
        <v>9.3307453393373756E-3</v>
      </c>
      <c r="BR251" s="32">
        <f t="shared" si="528"/>
        <v>6.3321753318378773E-3</v>
      </c>
      <c r="BS251" s="32">
        <f t="shared" si="528"/>
        <v>9.9636601779378442E-3</v>
      </c>
      <c r="BT251" s="32">
        <f t="shared" si="528"/>
        <v>6.7616938303488063E-3</v>
      </c>
      <c r="BU251" s="32">
        <f t="shared" si="528"/>
        <v>4.5887256930554786E-3</v>
      </c>
      <c r="BV251" s="32">
        <f t="shared" si="528"/>
        <v>6.6282237699952316E-3</v>
      </c>
      <c r="BW251" s="32">
        <f t="shared" si="528"/>
        <v>4.4981481675767003E-3</v>
      </c>
      <c r="BX251" s="32">
        <f t="shared" si="528"/>
        <v>3.0526031768972981E-3</v>
      </c>
      <c r="BY251" s="32">
        <f t="shared" si="528"/>
        <v>4.4093585650793006E-3</v>
      </c>
      <c r="BZ251" s="32">
        <f t="shared" si="528"/>
        <v>2.9923473977273938E-3</v>
      </c>
      <c r="CA251" s="32">
        <f t="shared" si="528"/>
        <v>2.0307132696351423E-3</v>
      </c>
      <c r="CB251" s="32">
        <f t="shared" si="528"/>
        <v>1.3199864782720977E-2</v>
      </c>
      <c r="CC251" s="32">
        <f t="shared" ref="CC251:CS251" si="529">CC250/$O250</f>
        <v>8.9578972655443862E-3</v>
      </c>
      <c r="CD251" s="32">
        <f t="shared" si="529"/>
        <v>6.0791473807435756E-3</v>
      </c>
      <c r="CE251" s="32">
        <f t="shared" si="529"/>
        <v>8.7810760253830781E-3</v>
      </c>
      <c r="CF251" s="32">
        <f t="shared" si="529"/>
        <v>5.9591502042721485E-3</v>
      </c>
      <c r="CG251" s="32">
        <f t="shared" si="529"/>
        <v>4.0440910720309572E-3</v>
      </c>
      <c r="CH251" s="32">
        <f t="shared" si="529"/>
        <v>5.8415216695623488E-3</v>
      </c>
      <c r="CI251" s="32">
        <f t="shared" si="529"/>
        <v>3.9642641687428074E-3</v>
      </c>
      <c r="CJ251" s="32">
        <f t="shared" si="529"/>
        <v>2.69029052506374E-3</v>
      </c>
      <c r="CK251" s="32">
        <f t="shared" si="529"/>
        <v>1.9205999632922743E-2</v>
      </c>
      <c r="CL251" s="32">
        <f t="shared" si="529"/>
        <v>1.3033873787784383E-2</v>
      </c>
      <c r="CM251" s="32">
        <f t="shared" si="529"/>
        <v>8.845249878307971E-3</v>
      </c>
      <c r="CN251" s="32">
        <f t="shared" si="529"/>
        <v>1.277659625278444E-2</v>
      </c>
      <c r="CO251" s="32">
        <f t="shared" si="529"/>
        <v>8.6706522013470008E-3</v>
      </c>
      <c r="CP251" s="32">
        <f t="shared" si="529"/>
        <v>5.8842126736484571E-3</v>
      </c>
      <c r="CQ251" s="32">
        <f t="shared" si="529"/>
        <v>8.499500933387423E-3</v>
      </c>
      <c r="CR251" s="32">
        <f t="shared" si="529"/>
        <v>5.7680633417813232E-3</v>
      </c>
      <c r="CS251" s="32">
        <f t="shared" si="529"/>
        <v>3.9144127373537162E-3</v>
      </c>
    </row>
    <row r="252" spans="2:97" ht="13.15" thickTop="1" x14ac:dyDescent="0.35">
      <c r="H252" s="34">
        <f t="shared" si="525"/>
        <v>2.524256706237793E-3</v>
      </c>
      <c r="I252" s="34">
        <f t="shared" ref="I252:J252" si="530">I247</f>
        <v>-0.38701833399675178</v>
      </c>
      <c r="J252" s="34">
        <f t="shared" si="530"/>
        <v>-0.25858406075599344</v>
      </c>
      <c r="K252" s="34">
        <f t="shared" si="521"/>
        <v>-0.38767106654624128</v>
      </c>
      <c r="L252" s="34">
        <f>$CE$6-$CE$7*SUMPRODUCT($B$6:$CD$6,Q251:CS251)</f>
        <v>-0.30143468759530379</v>
      </c>
    </row>
    <row r="253" spans="2:97" ht="13.5" thickBot="1" x14ac:dyDescent="0.4">
      <c r="B253" s="39" t="s">
        <v>367</v>
      </c>
      <c r="D253" s="39" t="s">
        <v>368</v>
      </c>
      <c r="E253" s="39" t="s">
        <v>369</v>
      </c>
      <c r="F253" s="39" t="s">
        <v>370</v>
      </c>
      <c r="H253" s="39" t="s">
        <v>347</v>
      </c>
      <c r="I253" s="39" t="s">
        <v>371</v>
      </c>
      <c r="J253" s="39" t="s">
        <v>372</v>
      </c>
      <c r="K253" s="39" t="s">
        <v>349</v>
      </c>
      <c r="L253" s="39" t="s">
        <v>373</v>
      </c>
      <c r="M253" s="39" t="s">
        <v>374</v>
      </c>
      <c r="O253" s="45" t="s">
        <v>336</v>
      </c>
    </row>
    <row r="254" spans="2:97" ht="13.9" thickTop="1" thickBot="1" x14ac:dyDescent="0.4">
      <c r="B254" s="32">
        <f>1+B249</f>
        <v>9</v>
      </c>
      <c r="D254" s="32">
        <f>IF(F249,IF(M254&lt;0,D249,H254),E249)</f>
        <v>2.2718310356140137E-3</v>
      </c>
      <c r="E254" s="32">
        <f>IF(F249,IF(M254&lt;0,H254,E249),H254)</f>
        <v>2.524256706237793E-3</v>
      </c>
      <c r="F254" s="32" t="b">
        <f>OR(F249,M254*M249&lt;=0)</f>
        <v>1</v>
      </c>
      <c r="H254" s="32">
        <f>IF(F249,(D249+E249)/2,2*H249)</f>
        <v>2.2718310356140137E-3</v>
      </c>
      <c r="I254" s="32">
        <f>I249</f>
        <v>-0.48021174979242759</v>
      </c>
      <c r="J254" s="32">
        <f>J249</f>
        <v>-0.30375939340012081</v>
      </c>
      <c r="K254" s="32">
        <f>I254+J254*H254</f>
        <v>-0.48090183980971329</v>
      </c>
      <c r="L254" s="32">
        <f>$CE$3-$CE$7*SUMPRODUCT($B$3:$CD$3,Q256:CS256)</f>
        <v>-0.11073759389194038</v>
      </c>
      <c r="M254" s="32">
        <f>SUMPRODUCT(L254:L257,J254:J257)</f>
        <v>0.1000899088206071</v>
      </c>
      <c r="O254" s="46">
        <f>SUM(Q254:CS254)</f>
        <v>-1.2647057810034437</v>
      </c>
      <c r="P254" s="39" t="s">
        <v>363</v>
      </c>
      <c r="Q254" s="32">
        <f t="shared" ref="Q254:AV254" si="531">SUMPRODUCT(B$3:B$6,$K254:$K257)</f>
        <v>0.948044954033332</v>
      </c>
      <c r="R254" s="32">
        <f t="shared" si="531"/>
        <v>0.56043916074203959</v>
      </c>
      <c r="S254" s="32">
        <f t="shared" si="531"/>
        <v>0.17283336745074723</v>
      </c>
      <c r="T254" s="32">
        <f t="shared" si="531"/>
        <v>0.54062094913714986</v>
      </c>
      <c r="U254" s="32">
        <f t="shared" si="531"/>
        <v>0.15301515584585751</v>
      </c>
      <c r="V254" s="32">
        <f t="shared" si="531"/>
        <v>-0.23459063744543485</v>
      </c>
      <c r="W254" s="32">
        <f t="shared" si="531"/>
        <v>0.13319694424096779</v>
      </c>
      <c r="X254" s="32">
        <f t="shared" si="531"/>
        <v>-0.25440884905032457</v>
      </c>
      <c r="Y254" s="32">
        <f t="shared" si="531"/>
        <v>-0.64201464234161687</v>
      </c>
      <c r="Z254" s="32">
        <f t="shared" si="531"/>
        <v>1.2290906831452084</v>
      </c>
      <c r="AA254" s="32">
        <f t="shared" si="531"/>
        <v>0.84148488985391601</v>
      </c>
      <c r="AB254" s="32">
        <f t="shared" si="531"/>
        <v>0.45387909656262365</v>
      </c>
      <c r="AC254" s="32">
        <f t="shared" si="531"/>
        <v>0.82166667824902628</v>
      </c>
      <c r="AD254" s="32">
        <f t="shared" si="531"/>
        <v>0.43406088495773387</v>
      </c>
      <c r="AE254" s="32">
        <f t="shared" si="531"/>
        <v>4.6455091666441517E-2</v>
      </c>
      <c r="AF254" s="32">
        <f t="shared" si="531"/>
        <v>0.41424267335284415</v>
      </c>
      <c r="AG254" s="32">
        <f t="shared" si="531"/>
        <v>2.6636880061551793E-2</v>
      </c>
      <c r="AH254" s="32">
        <f t="shared" si="531"/>
        <v>-0.36096891322974056</v>
      </c>
      <c r="AI254" s="32">
        <f t="shared" si="531"/>
        <v>1.6038183219610436</v>
      </c>
      <c r="AJ254" s="32">
        <f t="shared" si="531"/>
        <v>1.2162125286697512</v>
      </c>
      <c r="AK254" s="32">
        <f t="shared" si="531"/>
        <v>0.82860673537845875</v>
      </c>
      <c r="AL254" s="32">
        <f t="shared" si="531"/>
        <v>1.1963943170648614</v>
      </c>
      <c r="AM254" s="32">
        <f t="shared" si="531"/>
        <v>0.80878852377356902</v>
      </c>
      <c r="AN254" s="32">
        <f t="shared" si="531"/>
        <v>0.42118273048227667</v>
      </c>
      <c r="AO254" s="32">
        <f t="shared" si="531"/>
        <v>0.7889703121686793</v>
      </c>
      <c r="AP254" s="32">
        <f t="shared" si="531"/>
        <v>0.40136451887738694</v>
      </c>
      <c r="AQ254" s="32">
        <f t="shared" si="531"/>
        <v>1.3758725586094589E-2</v>
      </c>
      <c r="AR254" s="32">
        <f t="shared" si="531"/>
        <v>0.46714311422361865</v>
      </c>
      <c r="AS254" s="32">
        <f t="shared" si="531"/>
        <v>7.9537320932326294E-2</v>
      </c>
      <c r="AT254" s="32">
        <f t="shared" si="531"/>
        <v>-0.30806847235896606</v>
      </c>
      <c r="AU254" s="32">
        <f t="shared" si="531"/>
        <v>5.971910932743657E-2</v>
      </c>
      <c r="AV254" s="32">
        <f t="shared" si="531"/>
        <v>-0.32788668396385579</v>
      </c>
      <c r="AW254" s="32">
        <f t="shared" ref="AW254:CB254" si="532">SUMPRODUCT(AH$3:AH$6,$K254:$K257)</f>
        <v>-0.71549247725514808</v>
      </c>
      <c r="AX254" s="32">
        <f t="shared" si="532"/>
        <v>-0.34770489556874545</v>
      </c>
      <c r="AY254" s="32">
        <f t="shared" si="532"/>
        <v>-0.73531068886003781</v>
      </c>
      <c r="AZ254" s="32">
        <f t="shared" si="532"/>
        <v>-1.1229164821513302</v>
      </c>
      <c r="BA254" s="32">
        <f t="shared" si="532"/>
        <v>0.74818884333549507</v>
      </c>
      <c r="BB254" s="32">
        <f t="shared" si="532"/>
        <v>0.36058305004420266</v>
      </c>
      <c r="BC254" s="32">
        <f t="shared" si="532"/>
        <v>-2.7022743247089698E-2</v>
      </c>
      <c r="BD254" s="32">
        <f t="shared" si="532"/>
        <v>0.34076483843931293</v>
      </c>
      <c r="BE254" s="32">
        <f t="shared" si="532"/>
        <v>-4.6840954851979394E-2</v>
      </c>
      <c r="BF254" s="32">
        <f t="shared" si="532"/>
        <v>-0.43444674814327178</v>
      </c>
      <c r="BG254" s="32">
        <f t="shared" si="532"/>
        <v>-6.6659166456869146E-2</v>
      </c>
      <c r="BH254" s="32">
        <f t="shared" si="532"/>
        <v>-0.4542649597481615</v>
      </c>
      <c r="BI254" s="32">
        <f t="shared" si="532"/>
        <v>-0.8418707530394538</v>
      </c>
      <c r="BJ254" s="32">
        <f t="shared" si="532"/>
        <v>1.1229164821513302</v>
      </c>
      <c r="BK254" s="32">
        <f t="shared" si="532"/>
        <v>0.73531068886003781</v>
      </c>
      <c r="BL254" s="32">
        <f t="shared" si="532"/>
        <v>0.34770489556874545</v>
      </c>
      <c r="BM254" s="32">
        <f t="shared" si="532"/>
        <v>0.71549247725514808</v>
      </c>
      <c r="BN254" s="32">
        <f t="shared" si="532"/>
        <v>0.32788668396385579</v>
      </c>
      <c r="BO254" s="32">
        <f t="shared" si="532"/>
        <v>-5.971910932743657E-2</v>
      </c>
      <c r="BP254" s="32">
        <f t="shared" si="532"/>
        <v>0.30806847235896606</v>
      </c>
      <c r="BQ254" s="32">
        <f t="shared" si="532"/>
        <v>-7.9537320932326294E-2</v>
      </c>
      <c r="BR254" s="32">
        <f t="shared" si="532"/>
        <v>-0.46714311422361865</v>
      </c>
      <c r="BS254" s="32">
        <f t="shared" si="532"/>
        <v>-1.3758725586094589E-2</v>
      </c>
      <c r="BT254" s="32">
        <f t="shared" si="532"/>
        <v>-0.40136451887738694</v>
      </c>
      <c r="BU254" s="32">
        <f t="shared" si="532"/>
        <v>-0.7889703121686793</v>
      </c>
      <c r="BV254" s="32">
        <f t="shared" si="532"/>
        <v>-0.42118273048227667</v>
      </c>
      <c r="BW254" s="32">
        <f t="shared" si="532"/>
        <v>-0.80878852377356902</v>
      </c>
      <c r="BX254" s="32">
        <f t="shared" si="532"/>
        <v>-1.1963943170648614</v>
      </c>
      <c r="BY254" s="32">
        <f t="shared" si="532"/>
        <v>-0.82860673537845875</v>
      </c>
      <c r="BZ254" s="32">
        <f t="shared" si="532"/>
        <v>-1.2162125286697512</v>
      </c>
      <c r="CA254" s="32">
        <f t="shared" si="532"/>
        <v>-1.6038183219610436</v>
      </c>
      <c r="CB254" s="32">
        <f t="shared" si="532"/>
        <v>0.26728700352578172</v>
      </c>
      <c r="CC254" s="32">
        <f t="shared" ref="CC254:CS254" si="533">SUMPRODUCT(BN$3:BN$6,$K254:$K257)</f>
        <v>-0.12031878976551064</v>
      </c>
      <c r="CD254" s="32">
        <f t="shared" si="533"/>
        <v>-0.50792458305680299</v>
      </c>
      <c r="CE254" s="32">
        <f t="shared" si="533"/>
        <v>-0.14013700137040036</v>
      </c>
      <c r="CF254" s="32">
        <f t="shared" si="533"/>
        <v>-0.52774279466169272</v>
      </c>
      <c r="CG254" s="32">
        <f t="shared" si="533"/>
        <v>-0.91534858795298502</v>
      </c>
      <c r="CH254" s="32">
        <f t="shared" si="533"/>
        <v>-0.54756100626658233</v>
      </c>
      <c r="CI254" s="32">
        <f t="shared" si="533"/>
        <v>-0.93516679955787474</v>
      </c>
      <c r="CJ254" s="32">
        <f t="shared" si="533"/>
        <v>-1.3227725928491672</v>
      </c>
      <c r="CK254" s="32">
        <f t="shared" si="533"/>
        <v>0.64201464234161687</v>
      </c>
      <c r="CL254" s="32">
        <f t="shared" si="533"/>
        <v>0.25440884905032457</v>
      </c>
      <c r="CM254" s="32">
        <f t="shared" si="533"/>
        <v>-0.13319694424096779</v>
      </c>
      <c r="CN254" s="32">
        <f t="shared" si="533"/>
        <v>0.23459063744543485</v>
      </c>
      <c r="CO254" s="32">
        <f t="shared" si="533"/>
        <v>-0.15301515584585751</v>
      </c>
      <c r="CP254" s="32">
        <f t="shared" si="533"/>
        <v>-0.54062094913714986</v>
      </c>
      <c r="CQ254" s="32">
        <f t="shared" si="533"/>
        <v>-0.17283336745074723</v>
      </c>
      <c r="CR254" s="32">
        <f t="shared" si="533"/>
        <v>-0.56043916074203959</v>
      </c>
      <c r="CS254" s="32">
        <f t="shared" si="533"/>
        <v>-0.948044954033332</v>
      </c>
    </row>
    <row r="255" spans="2:97" ht="13.9" thickTop="1" thickBot="1" x14ac:dyDescent="0.4">
      <c r="H255" s="33">
        <f>H254</f>
        <v>2.2718310356140137E-3</v>
      </c>
      <c r="I255" s="33">
        <f t="shared" ref="I255:J255" si="534">I250</f>
        <v>0.32561485292824177</v>
      </c>
      <c r="J255" s="33">
        <f t="shared" si="534"/>
        <v>1</v>
      </c>
      <c r="K255" s="33">
        <f t="shared" ref="K255:K257" si="535">I255+J255*H255</f>
        <v>0.32788668396385579</v>
      </c>
      <c r="L255" s="33">
        <f>$CE$4-$CE$7*SUMPRODUCT($B$4:$CD$4,Q256:CS256)</f>
        <v>0.12760221874717104</v>
      </c>
      <c r="M255" s="39" t="s">
        <v>375</v>
      </c>
      <c r="O255" s="47">
        <f t="shared" ref="O255:O256" si="536">SUM(Q255:CS255)</f>
        <v>98.972234981623544</v>
      </c>
      <c r="P255" s="39" t="s">
        <v>365</v>
      </c>
      <c r="Q255" s="33">
        <f>EXP(Q254)</f>
        <v>2.5806594164125243</v>
      </c>
      <c r="R255" s="33">
        <f>EXP(R254)</f>
        <v>1.7514414957743527</v>
      </c>
      <c r="S255" s="33">
        <f t="shared" ref="S255:CD255" si="537">EXP(S254)</f>
        <v>1.1886680177985749</v>
      </c>
      <c r="T255" s="33">
        <f t="shared" si="537"/>
        <v>1.7170727460608635</v>
      </c>
      <c r="U255" s="33">
        <f t="shared" si="537"/>
        <v>1.1653426405623306</v>
      </c>
      <c r="V255" s="33">
        <f t="shared" si="537"/>
        <v>0.79089454598136688</v>
      </c>
      <c r="W255" s="33">
        <f t="shared" si="537"/>
        <v>1.1424749800435101</v>
      </c>
      <c r="X255" s="33">
        <f t="shared" si="537"/>
        <v>0.77537472601239932</v>
      </c>
      <c r="Y255" s="33">
        <f t="shared" si="537"/>
        <v>0.5262311877638729</v>
      </c>
      <c r="Z255" s="33">
        <f t="shared" si="537"/>
        <v>3.4181199686136279</v>
      </c>
      <c r="AA255" s="33">
        <f t="shared" si="537"/>
        <v>2.3198090815436214</v>
      </c>
      <c r="AB255" s="33">
        <f t="shared" si="537"/>
        <v>1.5744076346726286</v>
      </c>
      <c r="AC255" s="33">
        <f t="shared" si="537"/>
        <v>2.2742871854945608</v>
      </c>
      <c r="AD255" s="33">
        <f t="shared" si="537"/>
        <v>1.5435128419698061</v>
      </c>
      <c r="AE255" s="33">
        <f t="shared" si="537"/>
        <v>1.047551034240924</v>
      </c>
      <c r="AF255" s="33">
        <f t="shared" si="537"/>
        <v>1.513224301545701</v>
      </c>
      <c r="AG255" s="33">
        <f t="shared" si="537"/>
        <v>1.0269948127543393</v>
      </c>
      <c r="AH255" s="33">
        <f t="shared" si="537"/>
        <v>0.69700066562965302</v>
      </c>
      <c r="AI255" s="33">
        <f t="shared" si="537"/>
        <v>4.9719808494470232</v>
      </c>
      <c r="AJ255" s="33">
        <f t="shared" si="537"/>
        <v>3.3743831210483592</v>
      </c>
      <c r="AK255" s="33">
        <f t="shared" si="537"/>
        <v>2.2901257652435354</v>
      </c>
      <c r="AL255" s="33">
        <f t="shared" si="537"/>
        <v>3.3081671902253551</v>
      </c>
      <c r="AM255" s="33">
        <f t="shared" si="537"/>
        <v>2.2451863485242409</v>
      </c>
      <c r="AN255" s="33">
        <f t="shared" si="537"/>
        <v>1.5237626908621347</v>
      </c>
      <c r="AO255" s="33">
        <f t="shared" si="537"/>
        <v>2.2011287834507036</v>
      </c>
      <c r="AP255" s="33">
        <f t="shared" si="537"/>
        <v>1.4938617100578404</v>
      </c>
      <c r="AQ255" s="33">
        <f t="shared" si="537"/>
        <v>1.0138538124418264</v>
      </c>
      <c r="AR255" s="33">
        <f t="shared" si="537"/>
        <v>1.5954297157643484</v>
      </c>
      <c r="AS255" s="33">
        <f t="shared" si="537"/>
        <v>1.0827859693572541</v>
      </c>
      <c r="AT255" s="33">
        <f t="shared" si="537"/>
        <v>0.73486499834637697</v>
      </c>
      <c r="AU255" s="33">
        <f t="shared" si="537"/>
        <v>1.0615383284489497</v>
      </c>
      <c r="AV255" s="33">
        <f t="shared" si="537"/>
        <v>0.72044465301237326</v>
      </c>
      <c r="AW255" s="33">
        <f t="shared" si="537"/>
        <v>0.48895125512095916</v>
      </c>
      <c r="AX255" s="33">
        <f t="shared" si="537"/>
        <v>0.70630727987056785</v>
      </c>
      <c r="AY255" s="33">
        <f t="shared" si="537"/>
        <v>0.47935650511081457</v>
      </c>
      <c r="AZ255" s="33">
        <f t="shared" si="537"/>
        <v>0.32532959172410408</v>
      </c>
      <c r="BA255" s="33">
        <f t="shared" si="537"/>
        <v>2.11316926801392</v>
      </c>
      <c r="BB255" s="33">
        <f t="shared" si="537"/>
        <v>1.4341653610144838</v>
      </c>
      <c r="BC255" s="33">
        <f t="shared" si="537"/>
        <v>0.97333910438084947</v>
      </c>
      <c r="BD255" s="33">
        <f t="shared" si="537"/>
        <v>1.4060225595224647</v>
      </c>
      <c r="BE255" s="33">
        <f t="shared" si="537"/>
        <v>0.95423915262937697</v>
      </c>
      <c r="BF255" s="33">
        <f t="shared" si="537"/>
        <v>0.64762286653501078</v>
      </c>
      <c r="BG255" s="33">
        <f t="shared" si="537"/>
        <v>0.93551400155658515</v>
      </c>
      <c r="BH255" s="33">
        <f t="shared" si="537"/>
        <v>0.63491448417546559</v>
      </c>
      <c r="BI255" s="33">
        <f t="shared" si="537"/>
        <v>0.43090365461666985</v>
      </c>
      <c r="BJ255" s="33">
        <f t="shared" si="537"/>
        <v>3.0738058431771877</v>
      </c>
      <c r="BK255" s="33">
        <f t="shared" si="537"/>
        <v>2.0861300291915854</v>
      </c>
      <c r="BL255" s="33">
        <f t="shared" si="537"/>
        <v>1.4158143749888177</v>
      </c>
      <c r="BM255" s="33">
        <f t="shared" si="537"/>
        <v>2.0451936456377746</v>
      </c>
      <c r="BN255" s="33">
        <f t="shared" si="537"/>
        <v>1.3880316771298538</v>
      </c>
      <c r="BO255" s="33">
        <f t="shared" si="537"/>
        <v>0.94202910361337078</v>
      </c>
      <c r="BP255" s="33">
        <f t="shared" si="537"/>
        <v>1.3607941625335818</v>
      </c>
      <c r="BQ255" s="33">
        <f t="shared" si="537"/>
        <v>0.92354355181902081</v>
      </c>
      <c r="BR255" s="33">
        <f t="shared" si="537"/>
        <v>0.62679038137440846</v>
      </c>
      <c r="BS255" s="33">
        <f t="shared" si="537"/>
        <v>0.98633549307423318</v>
      </c>
      <c r="BT255" s="33">
        <f t="shared" si="537"/>
        <v>0.66940600543358275</v>
      </c>
      <c r="BU255" s="33">
        <f t="shared" si="537"/>
        <v>0.45431235442403456</v>
      </c>
      <c r="BV255" s="33">
        <f t="shared" si="537"/>
        <v>0.65627016988728515</v>
      </c>
      <c r="BW255" s="33">
        <f t="shared" si="537"/>
        <v>0.44539732777962915</v>
      </c>
      <c r="BX255" s="33">
        <f t="shared" si="537"/>
        <v>0.30228218300293314</v>
      </c>
      <c r="BY255" s="33">
        <f t="shared" si="537"/>
        <v>0.43665724178849125</v>
      </c>
      <c r="BZ255" s="33">
        <f t="shared" si="537"/>
        <v>0.29635046292233652</v>
      </c>
      <c r="CA255" s="33">
        <f t="shared" si="537"/>
        <v>0.20112708199815746</v>
      </c>
      <c r="CB255" s="33">
        <f t="shared" si="537"/>
        <v>1.3064153383386554</v>
      </c>
      <c r="CC255" s="33">
        <f t="shared" si="537"/>
        <v>0.886637740621815</v>
      </c>
      <c r="CD255" s="33">
        <f t="shared" si="537"/>
        <v>0.60174315167996995</v>
      </c>
      <c r="CE255" s="33">
        <f t="shared" ref="CE255:CS255" si="538">EXP(CE254)</f>
        <v>0.8692391402874704</v>
      </c>
      <c r="CF255" s="33">
        <f t="shared" si="538"/>
        <v>0.58993507255098288</v>
      </c>
      <c r="CG255" s="33">
        <f t="shared" si="538"/>
        <v>0.40037703515126682</v>
      </c>
      <c r="CH255" s="33">
        <f t="shared" si="538"/>
        <v>0.57835870479640394</v>
      </c>
      <c r="CI255" s="33">
        <f t="shared" si="538"/>
        <v>0.39252038784369636</v>
      </c>
      <c r="CJ255" s="33">
        <f t="shared" si="538"/>
        <v>0.2663956703603223</v>
      </c>
      <c r="CK255" s="33">
        <f t="shared" si="538"/>
        <v>1.9003054612732562</v>
      </c>
      <c r="CL255" s="33">
        <f t="shared" si="538"/>
        <v>1.2896989886977677</v>
      </c>
      <c r="CM255" s="33">
        <f t="shared" si="538"/>
        <v>0.87529269127794462</v>
      </c>
      <c r="CN255" s="33">
        <f t="shared" si="538"/>
        <v>1.2643910684188224</v>
      </c>
      <c r="CO255" s="33">
        <f t="shared" si="538"/>
        <v>0.85811671622815988</v>
      </c>
      <c r="CP255" s="33">
        <f t="shared" si="538"/>
        <v>0.58238650767365563</v>
      </c>
      <c r="CQ255" s="33">
        <f t="shared" si="538"/>
        <v>0.84127778742799031</v>
      </c>
      <c r="CR255" s="33">
        <f t="shared" si="538"/>
        <v>0.57095826632671909</v>
      </c>
      <c r="CS255" s="33">
        <f t="shared" si="538"/>
        <v>0.38749785951613064</v>
      </c>
    </row>
    <row r="256" spans="2:97" ht="13.9" thickTop="1" thickBot="1" x14ac:dyDescent="0.4">
      <c r="H256" s="32">
        <f t="shared" ref="H256:H257" si="539">H255</f>
        <v>2.2718310356140137E-3</v>
      </c>
      <c r="I256" s="32">
        <f t="shared" ref="I256:J256" si="540">I251</f>
        <v>-0.40577136523807955</v>
      </c>
      <c r="J256" s="32">
        <f t="shared" si="540"/>
        <v>-0.72744831468325732</v>
      </c>
      <c r="K256" s="32">
        <f t="shared" si="535"/>
        <v>-0.40742400489618208</v>
      </c>
      <c r="L256" s="32">
        <f>$CE$5-$CE$7*SUMPRODUCT($B$5:$CD$5,Q256:CS256)</f>
        <v>0.20241674269058763</v>
      </c>
      <c r="M256" s="32">
        <f>SUMPRODUCT($B$7:$CD$7, LN(Q256:CS256))</f>
        <v>-3263.3844428527968</v>
      </c>
      <c r="O256" s="48">
        <f t="shared" si="536"/>
        <v>1</v>
      </c>
      <c r="P256" s="39" t="s">
        <v>366</v>
      </c>
      <c r="Q256" s="32">
        <f t="shared" ref="Q256:AV256" si="541">Q255/$O255</f>
        <v>2.6074579571651411E-2</v>
      </c>
      <c r="R256" s="32">
        <f t="shared" si="541"/>
        <v>1.7696291248748174E-2</v>
      </c>
      <c r="S256" s="32">
        <f t="shared" si="541"/>
        <v>1.2010115948369543E-2</v>
      </c>
      <c r="T256" s="32">
        <f t="shared" si="541"/>
        <v>1.7349034771011053E-2</v>
      </c>
      <c r="U256" s="32">
        <f t="shared" si="541"/>
        <v>1.1774439980856279E-2</v>
      </c>
      <c r="V256" s="32">
        <f t="shared" si="541"/>
        <v>7.9910749325627986E-3</v>
      </c>
      <c r="W256" s="32">
        <f t="shared" si="541"/>
        <v>1.1543388711547604E-2</v>
      </c>
      <c r="X256" s="32">
        <f t="shared" si="541"/>
        <v>7.8342650962299216E-3</v>
      </c>
      <c r="Y256" s="32">
        <f t="shared" si="541"/>
        <v>5.3169577090138439E-3</v>
      </c>
      <c r="Z256" s="32">
        <f t="shared" si="541"/>
        <v>3.4536150156135002E-2</v>
      </c>
      <c r="AA256" s="32">
        <f t="shared" si="541"/>
        <v>2.3438988540314835E-2</v>
      </c>
      <c r="AB256" s="32">
        <f t="shared" si="541"/>
        <v>1.5907568773858176E-2</v>
      </c>
      <c r="AC256" s="32">
        <f t="shared" si="541"/>
        <v>2.2979042414439103E-2</v>
      </c>
      <c r="AD256" s="32">
        <f t="shared" si="541"/>
        <v>1.5595412615026776E-2</v>
      </c>
      <c r="AE256" s="32">
        <f t="shared" si="541"/>
        <v>1.0584291992955658E-2</v>
      </c>
      <c r="AF256" s="32">
        <f t="shared" si="541"/>
        <v>1.528938193450583E-2</v>
      </c>
      <c r="AG256" s="32">
        <f t="shared" si="541"/>
        <v>1.0376595142516732E-2</v>
      </c>
      <c r="AH256" s="32">
        <f t="shared" si="541"/>
        <v>7.0423858343611938E-3</v>
      </c>
      <c r="AI256" s="32">
        <f t="shared" si="541"/>
        <v>5.0236117739183975E-2</v>
      </c>
      <c r="AJ256" s="32">
        <f t="shared" si="541"/>
        <v>3.4094239881264587E-2</v>
      </c>
      <c r="AK256" s="32">
        <f t="shared" si="541"/>
        <v>2.3139072949789903E-2</v>
      </c>
      <c r="AL256" s="32">
        <f t="shared" si="541"/>
        <v>3.3425204461024767E-2</v>
      </c>
      <c r="AM256" s="32">
        <f t="shared" si="541"/>
        <v>2.2685012104062426E-2</v>
      </c>
      <c r="AN256" s="32">
        <f t="shared" si="541"/>
        <v>1.5395860173765461E-2</v>
      </c>
      <c r="AO256" s="32">
        <f t="shared" si="541"/>
        <v>2.2239861349593586E-2</v>
      </c>
      <c r="AP256" s="32">
        <f t="shared" si="541"/>
        <v>1.5093745335095343E-2</v>
      </c>
      <c r="AQ256" s="32">
        <f t="shared" si="541"/>
        <v>1.0243820528353952E-2</v>
      </c>
      <c r="AR256" s="32">
        <f t="shared" si="541"/>
        <v>1.6119972596966983E-2</v>
      </c>
      <c r="AS256" s="32">
        <f t="shared" si="541"/>
        <v>1.0940300272680496E-2</v>
      </c>
      <c r="AT256" s="32">
        <f t="shared" si="541"/>
        <v>7.42496113665435E-3</v>
      </c>
      <c r="AU256" s="32">
        <f t="shared" si="541"/>
        <v>1.0725617428423725E-2</v>
      </c>
      <c r="AV256" s="32">
        <f t="shared" si="541"/>
        <v>7.279260220264201E-3</v>
      </c>
      <c r="AW256" s="32">
        <f t="shared" ref="AW256:CB256" si="542">AW255/$O255</f>
        <v>4.9402870937666921E-3</v>
      </c>
      <c r="AX256" s="32">
        <f t="shared" si="542"/>
        <v>7.1364184106957867E-3</v>
      </c>
      <c r="AY256" s="32">
        <f t="shared" si="542"/>
        <v>4.8433432386347352E-3</v>
      </c>
      <c r="AZ256" s="32">
        <f t="shared" si="542"/>
        <v>3.2870793691231583E-3</v>
      </c>
      <c r="BA256" s="32">
        <f t="shared" si="542"/>
        <v>2.1351132147377275E-2</v>
      </c>
      <c r="BB256" s="32">
        <f t="shared" si="542"/>
        <v>1.4490582750614546E-2</v>
      </c>
      <c r="BC256" s="32">
        <f t="shared" si="542"/>
        <v>9.8344662476458379E-3</v>
      </c>
      <c r="BD256" s="32">
        <f t="shared" si="542"/>
        <v>1.4206232281038464E-2</v>
      </c>
      <c r="BE256" s="32">
        <f t="shared" si="542"/>
        <v>9.6414833191000825E-3</v>
      </c>
      <c r="BF256" s="32">
        <f t="shared" si="542"/>
        <v>6.5434802665137017E-3</v>
      </c>
      <c r="BG256" s="32">
        <f t="shared" si="542"/>
        <v>9.4522873180572786E-3</v>
      </c>
      <c r="BH256" s="32">
        <f t="shared" si="542"/>
        <v>6.4150767565605846E-3</v>
      </c>
      <c r="BI256" s="32">
        <f t="shared" si="542"/>
        <v>4.3537832069436132E-3</v>
      </c>
      <c r="BJ256" s="32">
        <f t="shared" si="542"/>
        <v>3.1057254024301966E-2</v>
      </c>
      <c r="BK256" s="32">
        <f t="shared" si="542"/>
        <v>2.1077931902608069E-2</v>
      </c>
      <c r="BL256" s="32">
        <f t="shared" si="542"/>
        <v>1.430516725475277E-2</v>
      </c>
      <c r="BM256" s="32">
        <f t="shared" si="542"/>
        <v>2.0664317078597966E-2</v>
      </c>
      <c r="BN256" s="32">
        <f t="shared" si="542"/>
        <v>1.4024455216026733E-2</v>
      </c>
      <c r="BO256" s="32">
        <f t="shared" si="542"/>
        <v>9.5181148913963606E-3</v>
      </c>
      <c r="BP256" s="32">
        <f t="shared" si="542"/>
        <v>1.3749251623813933E-2</v>
      </c>
      <c r="BQ256" s="32">
        <f t="shared" si="542"/>
        <v>9.3313397640307685E-3</v>
      </c>
      <c r="BR256" s="32">
        <f t="shared" si="542"/>
        <v>6.3329920910726771E-3</v>
      </c>
      <c r="BS256" s="32">
        <f t="shared" si="542"/>
        <v>9.9657797286013487E-3</v>
      </c>
      <c r="BT256" s="32">
        <f t="shared" si="542"/>
        <v>6.7635736988042481E-3</v>
      </c>
      <c r="BU256" s="32">
        <f t="shared" si="542"/>
        <v>4.5903010526981433E-3</v>
      </c>
      <c r="BV256" s="32">
        <f t="shared" si="542"/>
        <v>6.6308512686324272E-3</v>
      </c>
      <c r="BW256" s="32">
        <f t="shared" si="542"/>
        <v>4.5002250162616553E-3</v>
      </c>
      <c r="BX256" s="32">
        <f t="shared" si="542"/>
        <v>3.0542119520596735E-3</v>
      </c>
      <c r="BY256" s="32">
        <f t="shared" si="542"/>
        <v>4.4119165528551177E-3</v>
      </c>
      <c r="BZ256" s="32">
        <f t="shared" si="542"/>
        <v>2.9942787790672885E-3</v>
      </c>
      <c r="CA256" s="32">
        <f t="shared" si="542"/>
        <v>2.0321566147869785E-3</v>
      </c>
      <c r="CB256" s="32">
        <f t="shared" si="542"/>
        <v>1.3199816479654332E-2</v>
      </c>
      <c r="CC256" s="32">
        <f t="shared" ref="CC256:CS256" si="543">CC255/$O255</f>
        <v>8.9584492134227294E-3</v>
      </c>
      <c r="CD256" s="32">
        <f t="shared" si="543"/>
        <v>6.0799187953237323E-3</v>
      </c>
      <c r="CE256" s="32">
        <f t="shared" si="543"/>
        <v>8.7826564737965608E-3</v>
      </c>
      <c r="CF256" s="32">
        <f t="shared" si="543"/>
        <v>5.9606118085594184E-3</v>
      </c>
      <c r="CG256" s="32">
        <f t="shared" si="543"/>
        <v>4.0453470129840552E-3</v>
      </c>
      <c r="CH256" s="32">
        <f t="shared" si="543"/>
        <v>5.843645997322274E-3</v>
      </c>
      <c r="CI256" s="32">
        <f t="shared" si="543"/>
        <v>3.9659646760182464E-3</v>
      </c>
      <c r="CJ256" s="32">
        <f t="shared" si="543"/>
        <v>2.6916202348040816E-3</v>
      </c>
      <c r="CK256" s="32">
        <f t="shared" si="543"/>
        <v>1.9200389499399416E-2</v>
      </c>
      <c r="CL256" s="32">
        <f t="shared" si="543"/>
        <v>1.3030917094448051E-2</v>
      </c>
      <c r="CM256" s="32">
        <f t="shared" si="543"/>
        <v>8.8438206072689249E-3</v>
      </c>
      <c r="CN256" s="32">
        <f t="shared" si="543"/>
        <v>1.2775209821760471E-2</v>
      </c>
      <c r="CO256" s="32">
        <f t="shared" si="543"/>
        <v>8.6702772387375997E-3</v>
      </c>
      <c r="CP256" s="32">
        <f t="shared" si="543"/>
        <v>5.8843422883376227E-3</v>
      </c>
      <c r="CQ256" s="32">
        <f t="shared" si="543"/>
        <v>8.5001393328562568E-3</v>
      </c>
      <c r="CR256" s="32">
        <f t="shared" si="543"/>
        <v>5.7688731231817746E-3</v>
      </c>
      <c r="CS256" s="32">
        <f t="shared" si="543"/>
        <v>3.9152178344570923E-3</v>
      </c>
    </row>
    <row r="257" spans="1:111" ht="13.15" thickTop="1" x14ac:dyDescent="0.35">
      <c r="H257" s="34">
        <f t="shared" si="539"/>
        <v>2.2718310356140137E-3</v>
      </c>
      <c r="I257" s="34">
        <f t="shared" ref="I257:J257" si="544">I252</f>
        <v>-0.38701833399675178</v>
      </c>
      <c r="J257" s="34">
        <f t="shared" si="544"/>
        <v>-0.25858406075599344</v>
      </c>
      <c r="K257" s="34">
        <f t="shared" si="535"/>
        <v>-0.38760579329129236</v>
      </c>
      <c r="L257" s="34">
        <f>$CE$6-$CE$7*SUMPRODUCT($B$6:$CD$6,Q256:CS256)</f>
        <v>-0.33295874389341407</v>
      </c>
    </row>
    <row r="258" spans="1:111" ht="13.5" thickBot="1" x14ac:dyDescent="0.4">
      <c r="B258" s="39" t="s">
        <v>367</v>
      </c>
      <c r="D258" s="39" t="s">
        <v>368</v>
      </c>
      <c r="E258" s="39" t="s">
        <v>369</v>
      </c>
      <c r="F258" s="39" t="s">
        <v>370</v>
      </c>
      <c r="H258" s="39" t="s">
        <v>347</v>
      </c>
      <c r="I258" s="39" t="s">
        <v>371</v>
      </c>
      <c r="J258" s="39" t="s">
        <v>372</v>
      </c>
      <c r="K258" s="39" t="s">
        <v>349</v>
      </c>
      <c r="L258" s="39" t="s">
        <v>373</v>
      </c>
      <c r="M258" s="39" t="s">
        <v>374</v>
      </c>
      <c r="O258" s="45" t="s">
        <v>336</v>
      </c>
    </row>
    <row r="259" spans="1:111" ht="13.9" thickTop="1" thickBot="1" x14ac:dyDescent="0.4">
      <c r="B259" s="32">
        <f>1+B254</f>
        <v>10</v>
      </c>
      <c r="D259" s="32">
        <f>IF(F254,IF(M259&lt;0,D254,H259),E254)</f>
        <v>2.2718310356140137E-3</v>
      </c>
      <c r="E259" s="32">
        <f>IF(F254,IF(M259&lt;0,H259,E254),H259)</f>
        <v>2.3980438709259033E-3</v>
      </c>
      <c r="F259" s="32" t="b">
        <f>OR(F254,M259*M254&lt;=0)</f>
        <v>1</v>
      </c>
      <c r="H259" s="32">
        <f>IF(F254,(D254+E254)/2,2*H254)</f>
        <v>2.3980438709259033E-3</v>
      </c>
      <c r="I259" s="32">
        <f>I254</f>
        <v>-0.48021174979242759</v>
      </c>
      <c r="J259" s="32">
        <f>J254</f>
        <v>-0.30375939340012081</v>
      </c>
      <c r="K259" s="32">
        <f>I259+J259*H259</f>
        <v>-0.48094017814400691</v>
      </c>
      <c r="L259" s="32">
        <f>$CE$3-$CE$7*SUMPRODUCT($B$3:$CD$3,Q261:CS261)</f>
        <v>-9.2927705408925476E-2</v>
      </c>
      <c r="M259" s="32">
        <f>SUMPRODUCT(L259:L262,J259:J262)</f>
        <v>-6.8439094399365824E-3</v>
      </c>
      <c r="O259" s="46">
        <f>SUM(Q259:CS259)</f>
        <v>-1.2651926019396456</v>
      </c>
      <c r="P259" s="39" t="s">
        <v>363</v>
      </c>
      <c r="Q259" s="32">
        <f t="shared" ref="Q259:AV259" si="545">SUMPRODUCT(B$3:B$6,$K259:$K262)</f>
        <v>0.94808152947412727</v>
      </c>
      <c r="R259" s="32">
        <f t="shared" si="545"/>
        <v>0.56044309955536042</v>
      </c>
      <c r="S259" s="32">
        <f t="shared" si="545"/>
        <v>0.17280466963659358</v>
      </c>
      <c r="T259" s="32">
        <f t="shared" si="545"/>
        <v>0.54056571126360609</v>
      </c>
      <c r="U259" s="32">
        <f t="shared" si="545"/>
        <v>0.15292728134483924</v>
      </c>
      <c r="V259" s="32">
        <f t="shared" si="545"/>
        <v>-0.23471114857392761</v>
      </c>
      <c r="W259" s="32">
        <f t="shared" si="545"/>
        <v>0.13304989305308496</v>
      </c>
      <c r="X259" s="32">
        <f t="shared" si="545"/>
        <v>-0.25458853686568189</v>
      </c>
      <c r="Y259" s="32">
        <f t="shared" si="545"/>
        <v>-0.64222696678444868</v>
      </c>
      <c r="Z259" s="32">
        <f t="shared" si="545"/>
        <v>1.2292354410162711</v>
      </c>
      <c r="AA259" s="32">
        <f t="shared" si="545"/>
        <v>0.84159701109750418</v>
      </c>
      <c r="AB259" s="32">
        <f t="shared" si="545"/>
        <v>0.45395858117873733</v>
      </c>
      <c r="AC259" s="32">
        <f t="shared" si="545"/>
        <v>0.82171962280574984</v>
      </c>
      <c r="AD259" s="32">
        <f t="shared" si="545"/>
        <v>0.43408119288698299</v>
      </c>
      <c r="AE259" s="32">
        <f t="shared" si="545"/>
        <v>4.6442762968216145E-2</v>
      </c>
      <c r="AF259" s="32">
        <f t="shared" si="545"/>
        <v>0.41420380459522871</v>
      </c>
      <c r="AG259" s="32">
        <f t="shared" si="545"/>
        <v>2.6565374676461861E-2</v>
      </c>
      <c r="AH259" s="32">
        <f t="shared" si="545"/>
        <v>-0.36107305524230499</v>
      </c>
      <c r="AI259" s="32">
        <f t="shared" si="545"/>
        <v>1.6041073230724625</v>
      </c>
      <c r="AJ259" s="32">
        <f t="shared" si="545"/>
        <v>1.2164688931536958</v>
      </c>
      <c r="AK259" s="32">
        <f t="shared" si="545"/>
        <v>0.82883046323492893</v>
      </c>
      <c r="AL259" s="32">
        <f t="shared" si="545"/>
        <v>1.1965915048619413</v>
      </c>
      <c r="AM259" s="32">
        <f t="shared" si="545"/>
        <v>0.80895307494317459</v>
      </c>
      <c r="AN259" s="32">
        <f t="shared" si="545"/>
        <v>0.42131464502440774</v>
      </c>
      <c r="AO259" s="32">
        <f t="shared" si="545"/>
        <v>0.78907568665142036</v>
      </c>
      <c r="AP259" s="32">
        <f t="shared" si="545"/>
        <v>0.40143725673265346</v>
      </c>
      <c r="AQ259" s="32">
        <f t="shared" si="545"/>
        <v>1.3798826813886611E-2</v>
      </c>
      <c r="AR259" s="32">
        <f t="shared" si="545"/>
        <v>0.4671413513301203</v>
      </c>
      <c r="AS259" s="32">
        <f t="shared" si="545"/>
        <v>7.9502921411353455E-2</v>
      </c>
      <c r="AT259" s="32">
        <f t="shared" si="545"/>
        <v>-0.30813550850741339</v>
      </c>
      <c r="AU259" s="32">
        <f t="shared" si="545"/>
        <v>5.9625533119599172E-2</v>
      </c>
      <c r="AV259" s="32">
        <f t="shared" si="545"/>
        <v>-0.32801289679916767</v>
      </c>
      <c r="AW259" s="32">
        <f t="shared" ref="AW259:CB259" si="546">SUMPRODUCT(AH$3:AH$6,$K259:$K262)</f>
        <v>-0.71565132671793452</v>
      </c>
      <c r="AX259" s="32">
        <f t="shared" si="546"/>
        <v>-0.3478902850909219</v>
      </c>
      <c r="AY259" s="32">
        <f t="shared" si="546"/>
        <v>-0.73552871500968875</v>
      </c>
      <c r="AZ259" s="32">
        <f t="shared" si="546"/>
        <v>-1.1231671449284555</v>
      </c>
      <c r="BA259" s="32">
        <f t="shared" si="546"/>
        <v>0.748295262872264</v>
      </c>
      <c r="BB259" s="32">
        <f t="shared" si="546"/>
        <v>0.36065683295349715</v>
      </c>
      <c r="BC259" s="32">
        <f t="shared" si="546"/>
        <v>-2.6981596965269694E-2</v>
      </c>
      <c r="BD259" s="32">
        <f t="shared" si="546"/>
        <v>0.34077944466174293</v>
      </c>
      <c r="BE259" s="32">
        <f t="shared" si="546"/>
        <v>-4.685898525702395E-2</v>
      </c>
      <c r="BF259" s="32">
        <f t="shared" si="546"/>
        <v>-0.43449741517579077</v>
      </c>
      <c r="BG259" s="32">
        <f t="shared" si="546"/>
        <v>-6.6736373548778261E-2</v>
      </c>
      <c r="BH259" s="32">
        <f t="shared" si="546"/>
        <v>-0.45437480346754511</v>
      </c>
      <c r="BI259" s="32">
        <f t="shared" si="546"/>
        <v>-0.84201323338631195</v>
      </c>
      <c r="BJ259" s="32">
        <f t="shared" si="546"/>
        <v>1.1231671449284555</v>
      </c>
      <c r="BK259" s="32">
        <f t="shared" si="546"/>
        <v>0.73552871500968875</v>
      </c>
      <c r="BL259" s="32">
        <f t="shared" si="546"/>
        <v>0.3478902850909219</v>
      </c>
      <c r="BM259" s="32">
        <f t="shared" si="546"/>
        <v>0.71565132671793452</v>
      </c>
      <c r="BN259" s="32">
        <f t="shared" si="546"/>
        <v>0.32801289679916767</v>
      </c>
      <c r="BO259" s="32">
        <f t="shared" si="546"/>
        <v>-5.9625533119599172E-2</v>
      </c>
      <c r="BP259" s="32">
        <f t="shared" si="546"/>
        <v>0.30813550850741339</v>
      </c>
      <c r="BQ259" s="32">
        <f t="shared" si="546"/>
        <v>-7.9502921411353455E-2</v>
      </c>
      <c r="BR259" s="32">
        <f t="shared" si="546"/>
        <v>-0.4671413513301203</v>
      </c>
      <c r="BS259" s="32">
        <f t="shared" si="546"/>
        <v>-1.3798826813886611E-2</v>
      </c>
      <c r="BT259" s="32">
        <f t="shared" si="546"/>
        <v>-0.40143725673265346</v>
      </c>
      <c r="BU259" s="32">
        <f t="shared" si="546"/>
        <v>-0.78907568665142036</v>
      </c>
      <c r="BV259" s="32">
        <f t="shared" si="546"/>
        <v>-0.42131464502440774</v>
      </c>
      <c r="BW259" s="32">
        <f t="shared" si="546"/>
        <v>-0.80895307494317459</v>
      </c>
      <c r="BX259" s="32">
        <f t="shared" si="546"/>
        <v>-1.1965915048619413</v>
      </c>
      <c r="BY259" s="32">
        <f t="shared" si="546"/>
        <v>-0.82883046323492893</v>
      </c>
      <c r="BZ259" s="32">
        <f t="shared" si="546"/>
        <v>-1.2164688931536958</v>
      </c>
      <c r="CA259" s="32">
        <f t="shared" si="546"/>
        <v>-1.6041073230724625</v>
      </c>
      <c r="CB259" s="32">
        <f t="shared" si="546"/>
        <v>0.26735508472825714</v>
      </c>
      <c r="CC259" s="32">
        <f t="shared" ref="CC259:CS259" si="547">SUMPRODUCT(BN$3:BN$6,$K259:$K262)</f>
        <v>-0.12028334519050971</v>
      </c>
      <c r="CD259" s="32">
        <f t="shared" si="547"/>
        <v>-0.50792177510927661</v>
      </c>
      <c r="CE259" s="32">
        <f t="shared" si="547"/>
        <v>-0.14016073348226399</v>
      </c>
      <c r="CF259" s="32">
        <f t="shared" si="547"/>
        <v>-0.52779916340103084</v>
      </c>
      <c r="CG259" s="32">
        <f t="shared" si="547"/>
        <v>-0.91543759331979768</v>
      </c>
      <c r="CH259" s="32">
        <f t="shared" si="547"/>
        <v>-0.54767655169278517</v>
      </c>
      <c r="CI259" s="32">
        <f t="shared" si="547"/>
        <v>-0.93531498161155202</v>
      </c>
      <c r="CJ259" s="32">
        <f t="shared" si="547"/>
        <v>-1.3229534115303188</v>
      </c>
      <c r="CK259" s="32">
        <f t="shared" si="547"/>
        <v>0.64222696678444868</v>
      </c>
      <c r="CL259" s="32">
        <f t="shared" si="547"/>
        <v>0.25458853686568189</v>
      </c>
      <c r="CM259" s="32">
        <f t="shared" si="547"/>
        <v>-0.13304989305308496</v>
      </c>
      <c r="CN259" s="32">
        <f t="shared" si="547"/>
        <v>0.23471114857392761</v>
      </c>
      <c r="CO259" s="32">
        <f t="shared" si="547"/>
        <v>-0.15292728134483924</v>
      </c>
      <c r="CP259" s="32">
        <f t="shared" si="547"/>
        <v>-0.54056571126360609</v>
      </c>
      <c r="CQ259" s="32">
        <f t="shared" si="547"/>
        <v>-0.17280466963659358</v>
      </c>
      <c r="CR259" s="32">
        <f t="shared" si="547"/>
        <v>-0.56044309955536042</v>
      </c>
      <c r="CS259" s="32">
        <f t="shared" si="547"/>
        <v>-0.94808152947412727</v>
      </c>
    </row>
    <row r="260" spans="1:111" ht="13.9" thickTop="1" thickBot="1" x14ac:dyDescent="0.4">
      <c r="H260" s="33">
        <f>H259</f>
        <v>2.3980438709259033E-3</v>
      </c>
      <c r="I260" s="33">
        <f t="shared" ref="I260:J260" si="548">I255</f>
        <v>0.32561485292824177</v>
      </c>
      <c r="J260" s="33">
        <f t="shared" si="548"/>
        <v>1</v>
      </c>
      <c r="K260" s="33">
        <f t="shared" ref="K260:K262" si="549">I260+J260*H260</f>
        <v>0.32801289679916767</v>
      </c>
      <c r="L260" s="33">
        <f>$CE$4-$CE$7*SUMPRODUCT($B$4:$CD$4,Q261:CS261)</f>
        <v>6.2165713373531162E-2</v>
      </c>
      <c r="M260" s="39" t="s">
        <v>375</v>
      </c>
      <c r="O260" s="47">
        <f t="shared" ref="O260:O261" si="550">SUM(Q260:CS260)</f>
        <v>98.978791403411265</v>
      </c>
      <c r="P260" s="39" t="s">
        <v>365</v>
      </c>
      <c r="Q260" s="33">
        <f>EXP(Q259)</f>
        <v>2.580753806894398</v>
      </c>
      <c r="R260" s="33">
        <f>EXP(R259)</f>
        <v>1.7514483943890331</v>
      </c>
      <c r="S260" s="33">
        <f t="shared" ref="S260:CD260" si="551">EXP(S259)</f>
        <v>1.1886339061141773</v>
      </c>
      <c r="T260" s="33">
        <f t="shared" si="551"/>
        <v>1.7169779012331885</v>
      </c>
      <c r="U260" s="33">
        <f t="shared" si="551"/>
        <v>1.1652402411584901</v>
      </c>
      <c r="V260" s="33">
        <f t="shared" si="551"/>
        <v>0.79079924012993508</v>
      </c>
      <c r="W260" s="33">
        <f t="shared" si="551"/>
        <v>1.1423069900924319</v>
      </c>
      <c r="X260" s="33">
        <f t="shared" si="551"/>
        <v>0.77523541313858668</v>
      </c>
      <c r="Y260" s="33">
        <f t="shared" si="551"/>
        <v>0.52611946788098085</v>
      </c>
      <c r="Z260" s="33">
        <f t="shared" si="551"/>
        <v>3.4186148041981301</v>
      </c>
      <c r="AA260" s="33">
        <f t="shared" si="551"/>
        <v>2.3200691960046376</v>
      </c>
      <c r="AB260" s="33">
        <f t="shared" si="551"/>
        <v>1.5745327808326084</v>
      </c>
      <c r="AC260" s="33">
        <f t="shared" si="551"/>
        <v>2.2744075998090718</v>
      </c>
      <c r="AD260" s="33">
        <f t="shared" si="551"/>
        <v>1.5435441878376797</v>
      </c>
      <c r="AE260" s="33">
        <f t="shared" si="551"/>
        <v>1.0475381193799591</v>
      </c>
      <c r="AF260" s="33">
        <f t="shared" si="551"/>
        <v>1.5131654855401662</v>
      </c>
      <c r="AG260" s="33">
        <f t="shared" si="551"/>
        <v>1.0269213797202279</v>
      </c>
      <c r="AH260" s="33">
        <f t="shared" si="551"/>
        <v>0.69692808235712522</v>
      </c>
      <c r="AI260" s="33">
        <f t="shared" si="551"/>
        <v>4.9734179650924739</v>
      </c>
      <c r="AJ260" s="33">
        <f t="shared" si="551"/>
        <v>3.3752483039321617</v>
      </c>
      <c r="AK260" s="33">
        <f t="shared" si="551"/>
        <v>2.2906381874914685</v>
      </c>
      <c r="AL260" s="33">
        <f t="shared" si="551"/>
        <v>3.3088195847459732</v>
      </c>
      <c r="AM260" s="33">
        <f t="shared" si="551"/>
        <v>2.2455558269620939</v>
      </c>
      <c r="AN260" s="33">
        <f t="shared" si="551"/>
        <v>1.5239637105782367</v>
      </c>
      <c r="AO260" s="33">
        <f t="shared" si="551"/>
        <v>2.2013607384785621</v>
      </c>
      <c r="AP260" s="33">
        <f t="shared" si="551"/>
        <v>1.493970374306649</v>
      </c>
      <c r="AQ260" s="33">
        <f t="shared" si="551"/>
        <v>1.0138944700397112</v>
      </c>
      <c r="AR260" s="33">
        <f t="shared" si="551"/>
        <v>1.5954269031941546</v>
      </c>
      <c r="AS260" s="33">
        <f t="shared" si="551"/>
        <v>1.0827487226792298</v>
      </c>
      <c r="AT260" s="33">
        <f t="shared" si="551"/>
        <v>0.73481573747840701</v>
      </c>
      <c r="AU260" s="33">
        <f t="shared" si="551"/>
        <v>1.0614389983652381</v>
      </c>
      <c r="AV260" s="33">
        <f t="shared" si="551"/>
        <v>0.72035372938801623</v>
      </c>
      <c r="AW260" s="33">
        <f t="shared" si="551"/>
        <v>0.48887359164531846</v>
      </c>
      <c r="AX260" s="33">
        <f t="shared" si="551"/>
        <v>0.70617635003832746</v>
      </c>
      <c r="AY260" s="33">
        <f t="shared" si="551"/>
        <v>0.47925200425006925</v>
      </c>
      <c r="AZ260" s="33">
        <f t="shared" si="551"/>
        <v>0.32524805392483402</v>
      </c>
      <c r="BA260" s="33">
        <f t="shared" si="551"/>
        <v>2.1133941624749064</v>
      </c>
      <c r="BB260" s="33">
        <f t="shared" si="551"/>
        <v>1.4342711818110638</v>
      </c>
      <c r="BC260" s="33">
        <f t="shared" si="551"/>
        <v>0.97337915448989565</v>
      </c>
      <c r="BD260" s="33">
        <f t="shared" si="551"/>
        <v>1.4060430963506929</v>
      </c>
      <c r="BE260" s="33">
        <f t="shared" si="551"/>
        <v>0.95422194746605415</v>
      </c>
      <c r="BF260" s="33">
        <f t="shared" si="551"/>
        <v>0.64759005423742988</v>
      </c>
      <c r="BG260" s="33">
        <f t="shared" si="551"/>
        <v>0.93544177602928213</v>
      </c>
      <c r="BH260" s="33">
        <f t="shared" si="551"/>
        <v>0.63484474663721857</v>
      </c>
      <c r="BI260" s="33">
        <f t="shared" si="551"/>
        <v>0.43084226368810191</v>
      </c>
      <c r="BJ260" s="33">
        <f t="shared" si="551"/>
        <v>3.0745764284606714</v>
      </c>
      <c r="BK260" s="33">
        <f t="shared" si="551"/>
        <v>2.0865849096756395</v>
      </c>
      <c r="BL260" s="33">
        <f t="shared" si="551"/>
        <v>1.4160768764710476</v>
      </c>
      <c r="BM260" s="33">
        <f t="shared" si="551"/>
        <v>2.0455185493543855</v>
      </c>
      <c r="BN260" s="33">
        <f t="shared" si="551"/>
        <v>1.3882068755992423</v>
      </c>
      <c r="BO260" s="33">
        <f t="shared" si="551"/>
        <v>0.94211725924913003</v>
      </c>
      <c r="BP260" s="33">
        <f t="shared" si="551"/>
        <v>1.360885387990735</v>
      </c>
      <c r="BQ260" s="33">
        <f t="shared" si="551"/>
        <v>0.92357532182123425</v>
      </c>
      <c r="BR260" s="33">
        <f t="shared" si="551"/>
        <v>0.62679148634007054</v>
      </c>
      <c r="BS260" s="33">
        <f t="shared" si="551"/>
        <v>0.98629594060300263</v>
      </c>
      <c r="BT260" s="33">
        <f t="shared" si="551"/>
        <v>0.66935731604724724</v>
      </c>
      <c r="BU260" s="33">
        <f t="shared" si="551"/>
        <v>0.45426448401688824</v>
      </c>
      <c r="BV260" s="33">
        <f t="shared" si="551"/>
        <v>0.65618360401808429</v>
      </c>
      <c r="BW260" s="33">
        <f t="shared" si="551"/>
        <v>0.44532404315810425</v>
      </c>
      <c r="BX260" s="33">
        <f t="shared" si="551"/>
        <v>0.30222258252160722</v>
      </c>
      <c r="BY260" s="33">
        <f t="shared" si="551"/>
        <v>0.43655956032721316</v>
      </c>
      <c r="BZ260" s="33">
        <f t="shared" si="551"/>
        <v>0.29627449892649405</v>
      </c>
      <c r="CA260" s="33">
        <f t="shared" si="551"/>
        <v>0.20106896444634659</v>
      </c>
      <c r="CB260" s="33">
        <f t="shared" si="551"/>
        <v>1.306504283693541</v>
      </c>
      <c r="CC260" s="33">
        <f t="shared" si="551"/>
        <v>0.88666916767666715</v>
      </c>
      <c r="CD260" s="33">
        <f t="shared" si="551"/>
        <v>0.60174484134553652</v>
      </c>
      <c r="CE260" s="33">
        <f t="shared" ref="CE260:CS260" si="552">EXP(CE259)</f>
        <v>0.86921851165173836</v>
      </c>
      <c r="CF260" s="33">
        <f t="shared" si="552"/>
        <v>0.58990181959187438</v>
      </c>
      <c r="CG260" s="33">
        <f t="shared" si="552"/>
        <v>0.40034140103222726</v>
      </c>
      <c r="CH260" s="33">
        <f t="shared" si="552"/>
        <v>0.57829188195397141</v>
      </c>
      <c r="CI260" s="33">
        <f t="shared" si="552"/>
        <v>0.39246222767576844</v>
      </c>
      <c r="CJ260" s="33">
        <f t="shared" si="552"/>
        <v>0.26634750540123669</v>
      </c>
      <c r="CK260" s="33">
        <f t="shared" si="552"/>
        <v>1.900708985409034</v>
      </c>
      <c r="CL260" s="33">
        <f t="shared" si="552"/>
        <v>1.2899307527134765</v>
      </c>
      <c r="CM260" s="33">
        <f t="shared" si="552"/>
        <v>0.87542141357209335</v>
      </c>
      <c r="CN260" s="33">
        <f t="shared" si="552"/>
        <v>1.2645434507950355</v>
      </c>
      <c r="CO260" s="33">
        <f t="shared" si="552"/>
        <v>0.85819212611966855</v>
      </c>
      <c r="CP260" s="33">
        <f t="shared" si="552"/>
        <v>0.58241867835443195</v>
      </c>
      <c r="CQ260" s="33">
        <f t="shared" si="552"/>
        <v>0.84130193060801206</v>
      </c>
      <c r="CR260" s="33">
        <f t="shared" si="552"/>
        <v>0.57095601743312296</v>
      </c>
      <c r="CS260" s="33">
        <f t="shared" si="552"/>
        <v>0.3874836868702986</v>
      </c>
    </row>
    <row r="261" spans="1:111" ht="13.9" thickTop="1" thickBot="1" x14ac:dyDescent="0.4">
      <c r="H261" s="32">
        <f t="shared" ref="H261:H262" si="553">H260</f>
        <v>2.3980438709259033E-3</v>
      </c>
      <c r="I261" s="32">
        <f t="shared" ref="I261:J261" si="554">I256</f>
        <v>-0.40577136523807955</v>
      </c>
      <c r="J261" s="32">
        <f t="shared" si="554"/>
        <v>-0.72744831468325732</v>
      </c>
      <c r="K261" s="32">
        <f t="shared" si="549"/>
        <v>-0.40751581821052113</v>
      </c>
      <c r="L261" s="32">
        <f>$CE$5-$CE$7*SUMPRODUCT($B$5:$CD$5,Q261:CS261)</f>
        <v>0.24642201031559807</v>
      </c>
      <c r="M261" s="32">
        <f>SUMPRODUCT($B$7:$CD$7, LN(Q261:CS261))</f>
        <v>-3263.3844369684066</v>
      </c>
      <c r="O261" s="48">
        <f t="shared" si="550"/>
        <v>0.99999999999999978</v>
      </c>
      <c r="P261" s="39" t="s">
        <v>366</v>
      </c>
      <c r="Q261" s="32">
        <f t="shared" ref="Q261:AV261" si="555">Q260/$O260</f>
        <v>2.6073806017452072E-2</v>
      </c>
      <c r="R261" s="32">
        <f t="shared" si="555"/>
        <v>1.7695188732408287E-2</v>
      </c>
      <c r="S261" s="32">
        <f t="shared" si="555"/>
        <v>1.2008975753902886E-2</v>
      </c>
      <c r="T261" s="32">
        <f t="shared" si="555"/>
        <v>1.7346927325423107E-2</v>
      </c>
      <c r="U261" s="32">
        <f t="shared" si="555"/>
        <v>1.1772625474979589E-2</v>
      </c>
      <c r="V261" s="32">
        <f t="shared" si="555"/>
        <v>7.9895827067320655E-3</v>
      </c>
      <c r="W261" s="32">
        <f t="shared" si="555"/>
        <v>1.1540926837919166E-2</v>
      </c>
      <c r="X261" s="32">
        <f t="shared" si="555"/>
        <v>7.8323386469625906E-3</v>
      </c>
      <c r="Y261" s="32">
        <f t="shared" si="555"/>
        <v>5.3154767846846874E-3</v>
      </c>
      <c r="Z261" s="32">
        <f t="shared" si="555"/>
        <v>3.4538861868546808E-2</v>
      </c>
      <c r="AA261" s="32">
        <f t="shared" si="555"/>
        <v>2.3440063907717884E-2</v>
      </c>
      <c r="AB261" s="32">
        <f t="shared" si="555"/>
        <v>1.5907779419282168E-2</v>
      </c>
      <c r="AC261" s="32">
        <f t="shared" si="555"/>
        <v>2.2978736834027309E-2</v>
      </c>
      <c r="AD261" s="32">
        <f t="shared" si="555"/>
        <v>1.5594696257166887E-2</v>
      </c>
      <c r="AE261" s="32">
        <f t="shared" si="555"/>
        <v>1.0583460401233553E-2</v>
      </c>
      <c r="AF261" s="32">
        <f t="shared" si="555"/>
        <v>1.5287774927185215E-2</v>
      </c>
      <c r="AG261" s="32">
        <f t="shared" si="555"/>
        <v>1.0375165883110949E-2</v>
      </c>
      <c r="AH261" s="32">
        <f t="shared" si="555"/>
        <v>7.0411860205145515E-3</v>
      </c>
      <c r="AI261" s="32">
        <f t="shared" si="555"/>
        <v>5.0247309495042664E-2</v>
      </c>
      <c r="AJ261" s="32">
        <f t="shared" si="555"/>
        <v>3.4100722549495942E-2</v>
      </c>
      <c r="AK261" s="32">
        <f t="shared" si="555"/>
        <v>2.3142717293399104E-2</v>
      </c>
      <c r="AL261" s="32">
        <f t="shared" si="555"/>
        <v>3.3429581608650921E-2</v>
      </c>
      <c r="AM261" s="32">
        <f t="shared" si="555"/>
        <v>2.2687242338712794E-2</v>
      </c>
      <c r="AN261" s="32">
        <f t="shared" si="555"/>
        <v>1.5396871278888074E-2</v>
      </c>
      <c r="AO261" s="32">
        <f t="shared" si="555"/>
        <v>2.224073164832252E-2</v>
      </c>
      <c r="AP261" s="32">
        <f t="shared" si="555"/>
        <v>1.5093843369107454E-2</v>
      </c>
      <c r="AQ261" s="32">
        <f t="shared" si="555"/>
        <v>1.0243552741590334E-2</v>
      </c>
      <c r="AR261" s="32">
        <f t="shared" si="555"/>
        <v>1.6118876383240711E-2</v>
      </c>
      <c r="AS261" s="32">
        <f t="shared" si="555"/>
        <v>1.093919927013691E-2</v>
      </c>
      <c r="AT261" s="32">
        <f t="shared" si="555"/>
        <v>7.4239716110847754E-3</v>
      </c>
      <c r="AU261" s="32">
        <f t="shared" si="555"/>
        <v>1.0723903407135926E-2</v>
      </c>
      <c r="AV261" s="32">
        <f t="shared" si="555"/>
        <v>7.2778594199240697E-3</v>
      </c>
      <c r="AW261" s="32">
        <f t="shared" ref="AW261:CB261" si="556">AW260/$O260</f>
        <v>4.9391751981775521E-3</v>
      </c>
      <c r="AX261" s="32">
        <f t="shared" si="556"/>
        <v>7.1346228825945168E-3</v>
      </c>
      <c r="AY261" s="32">
        <f t="shared" si="556"/>
        <v>4.8419666218873633E-3</v>
      </c>
      <c r="AZ261" s="32">
        <f t="shared" si="556"/>
        <v>3.2860378401592047E-3</v>
      </c>
      <c r="BA261" s="32">
        <f t="shared" si="556"/>
        <v>2.1351989981987889E-2</v>
      </c>
      <c r="BB261" s="32">
        <f t="shared" si="556"/>
        <v>1.4490692010628373E-2</v>
      </c>
      <c r="BC261" s="32">
        <f t="shared" si="556"/>
        <v>9.8342194392196675E-3</v>
      </c>
      <c r="BD261" s="32">
        <f t="shared" si="556"/>
        <v>1.4205498737805706E-2</v>
      </c>
      <c r="BE261" s="32">
        <f t="shared" si="556"/>
        <v>9.64067083398603E-3</v>
      </c>
      <c r="BF261" s="32">
        <f t="shared" si="556"/>
        <v>6.5427153136071829E-3</v>
      </c>
      <c r="BG261" s="32">
        <f t="shared" si="556"/>
        <v>9.4509314850761295E-3</v>
      </c>
      <c r="BH261" s="32">
        <f t="shared" si="556"/>
        <v>6.4139472470396211E-3</v>
      </c>
      <c r="BI261" s="32">
        <f t="shared" si="556"/>
        <v>4.3528745661492599E-3</v>
      </c>
      <c r="BJ261" s="32">
        <f t="shared" si="556"/>
        <v>3.1062982128459364E-2</v>
      </c>
      <c r="BK261" s="32">
        <f t="shared" si="556"/>
        <v>2.1081131423107337E-2</v>
      </c>
      <c r="BL261" s="32">
        <f t="shared" si="556"/>
        <v>1.4306871769119654E-2</v>
      </c>
      <c r="BM261" s="32">
        <f t="shared" si="556"/>
        <v>2.0666230819261017E-2</v>
      </c>
      <c r="BN261" s="32">
        <f t="shared" si="556"/>
        <v>1.4025296287376149E-2</v>
      </c>
      <c r="BO261" s="32">
        <f t="shared" si="556"/>
        <v>9.5183750568271774E-3</v>
      </c>
      <c r="BP261" s="32">
        <f t="shared" si="556"/>
        <v>1.3749262530839841E-2</v>
      </c>
      <c r="BQ261" s="32">
        <f t="shared" si="556"/>
        <v>9.3310426276775448E-3</v>
      </c>
      <c r="BR261" s="32">
        <f t="shared" si="556"/>
        <v>6.3325837530732714E-3</v>
      </c>
      <c r="BS261" s="32">
        <f t="shared" si="556"/>
        <v>9.9647199831236818E-3</v>
      </c>
      <c r="BT261" s="32">
        <f t="shared" si="556"/>
        <v>6.7626337577625555E-3</v>
      </c>
      <c r="BU261" s="32">
        <f t="shared" si="556"/>
        <v>4.5895133449895022E-3</v>
      </c>
      <c r="BV261" s="32">
        <f t="shared" si="556"/>
        <v>6.6295374464985556E-3</v>
      </c>
      <c r="BW261" s="32">
        <f t="shared" si="556"/>
        <v>4.4991865110080168E-3</v>
      </c>
      <c r="BX261" s="32">
        <f t="shared" si="556"/>
        <v>3.0534074849411755E-3</v>
      </c>
      <c r="BY261" s="32">
        <f t="shared" si="556"/>
        <v>4.4106374116846137E-3</v>
      </c>
      <c r="BZ261" s="32">
        <f t="shared" si="556"/>
        <v>2.9933129585201527E-3</v>
      </c>
      <c r="CA261" s="32">
        <f t="shared" si="556"/>
        <v>2.0314348315978409E-3</v>
      </c>
      <c r="CB261" s="32">
        <f t="shared" si="556"/>
        <v>1.3199840745363079E-2</v>
      </c>
      <c r="CC261" s="32">
        <f t="shared" ref="CC261:CS261" si="557">CC260/$O260</f>
        <v>8.9581733127336253E-3</v>
      </c>
      <c r="CD261" s="32">
        <f t="shared" si="557"/>
        <v>6.079533128394995E-3</v>
      </c>
      <c r="CE261" s="32">
        <f t="shared" si="557"/>
        <v>8.7818662900119131E-3</v>
      </c>
      <c r="CF261" s="32">
        <f t="shared" si="557"/>
        <v>5.9598810131717131E-3</v>
      </c>
      <c r="CG261" s="32">
        <f t="shared" si="557"/>
        <v>4.0447190287517462E-3</v>
      </c>
      <c r="CH261" s="32">
        <f t="shared" si="557"/>
        <v>5.8425837874399502E-3</v>
      </c>
      <c r="CI261" s="32">
        <f t="shared" si="557"/>
        <v>3.9651143655229796E-3</v>
      </c>
      <c r="CJ261" s="32">
        <f t="shared" si="557"/>
        <v>2.6909553210816145E-3</v>
      </c>
      <c r="CK261" s="32">
        <f t="shared" si="557"/>
        <v>1.9203194527424052E-2</v>
      </c>
      <c r="CL261" s="32">
        <f t="shared" si="557"/>
        <v>1.3032395470016009E-2</v>
      </c>
      <c r="CM261" s="32">
        <f t="shared" si="557"/>
        <v>8.8445352904351817E-3</v>
      </c>
      <c r="CN261" s="32">
        <f t="shared" si="557"/>
        <v>1.2775903128995507E-2</v>
      </c>
      <c r="CO261" s="32">
        <f t="shared" si="557"/>
        <v>8.6704647930272803E-3</v>
      </c>
      <c r="CP261" s="32">
        <f t="shared" si="557"/>
        <v>5.884277531543582E-3</v>
      </c>
      <c r="CQ261" s="32">
        <f t="shared" si="557"/>
        <v>8.4998202006638865E-3</v>
      </c>
      <c r="CR261" s="32">
        <f t="shared" si="557"/>
        <v>5.7684682681773498E-3</v>
      </c>
      <c r="CS261" s="32">
        <f t="shared" si="557"/>
        <v>3.9148152990777386E-3</v>
      </c>
    </row>
    <row r="262" spans="1:111" ht="13.15" thickTop="1" x14ac:dyDescent="0.35">
      <c r="H262" s="34">
        <f t="shared" si="553"/>
        <v>2.3980438709259033E-3</v>
      </c>
      <c r="I262" s="34">
        <f t="shared" ref="I262:J262" si="558">I257</f>
        <v>-0.38701833399675178</v>
      </c>
      <c r="J262" s="34">
        <f t="shared" si="558"/>
        <v>-0.25858406075599344</v>
      </c>
      <c r="K262" s="34">
        <f t="shared" si="549"/>
        <v>-0.38763842991876685</v>
      </c>
      <c r="L262" s="34">
        <f>$CE$6-$CE$7*SUMPRODUCT($B$6:$CD$6,Q261:CS261)</f>
        <v>-0.31719661926027243</v>
      </c>
    </row>
    <row r="264" spans="1:111" ht="27.75" customHeight="1" x14ac:dyDescent="0.35">
      <c r="A264" s="40" t="s">
        <v>354</v>
      </c>
      <c r="B264" s="40"/>
      <c r="C264" s="40">
        <f>1+C206</f>
        <v>5</v>
      </c>
      <c r="D264" s="40"/>
    </row>
    <row r="265" spans="1:111" ht="13.15" x14ac:dyDescent="0.35">
      <c r="B265" s="37" t="s">
        <v>349</v>
      </c>
      <c r="D265" s="37" t="s">
        <v>350</v>
      </c>
      <c r="F265" s="37" t="s">
        <v>348</v>
      </c>
      <c r="H265" s="37" t="s">
        <v>355</v>
      </c>
      <c r="I265" s="37"/>
      <c r="J265" s="37"/>
      <c r="K265" s="37"/>
      <c r="M265" s="37" t="s">
        <v>356</v>
      </c>
      <c r="N265" s="37" t="s">
        <v>357</v>
      </c>
      <c r="P265" s="37" t="s">
        <v>358</v>
      </c>
      <c r="R265" s="37" t="s">
        <v>359</v>
      </c>
      <c r="T265" s="37" t="s">
        <v>360</v>
      </c>
      <c r="V265" s="37" t="s">
        <v>361</v>
      </c>
      <c r="X265" s="37" t="s">
        <v>362</v>
      </c>
      <c r="Y265" s="37"/>
      <c r="Z265" s="37"/>
      <c r="AA265" s="37"/>
      <c r="AC265" s="37" t="s">
        <v>336</v>
      </c>
    </row>
    <row r="266" spans="1:111" ht="13.15" x14ac:dyDescent="0.35">
      <c r="B266" s="36">
        <f>K259</f>
        <v>-0.48094017814400691</v>
      </c>
      <c r="D266" s="36">
        <f>$CE$3-$CE$7*SUMPRODUCT($B$3:$CD$3,AE268:DG268)</f>
        <v>-9.2927705408925476E-2</v>
      </c>
      <c r="F266" s="36">
        <f>SUMPRODUCT(D266:D269,D266:D269)</f>
        <v>0.17383763678993502</v>
      </c>
      <c r="H266" s="36">
        <f t="shared" ref="H266:K269" si="559">X208</f>
        <v>2.0689965931305652E-2</v>
      </c>
      <c r="I266" s="36">
        <f t="shared" si="559"/>
        <v>-2.7804317822234949E-2</v>
      </c>
      <c r="J266" s="36">
        <f t="shared" si="559"/>
        <v>-8.9654252832736592E-2</v>
      </c>
      <c r="K266" s="36">
        <f t="shared" si="559"/>
        <v>0.10909916005389184</v>
      </c>
      <c r="M266" s="36">
        <f t="array" ref="M266:M269">MMULT(H266:K269,D266:D269)</f>
        <v>-6.03498122608844E-2</v>
      </c>
      <c r="N266" s="36">
        <f>IFERROR(M266/(MAX(ABS(M266),ABS(M267),ABS(M268),ABS(M269))),0)</f>
        <v>-0.20901279950287285</v>
      </c>
      <c r="P266" s="36">
        <f>L317</f>
        <v>-3.0172484414123346E-2</v>
      </c>
      <c r="R266" s="36">
        <f>H317*J317</f>
        <v>-1.3509495520590663E-4</v>
      </c>
      <c r="T266" s="36">
        <f>P266-D266</f>
        <v>6.275522099480213E-2</v>
      </c>
      <c r="V266" s="36">
        <f t="array" ref="V266:V269">MMULT(H266:K269,T266:T269)</f>
        <v>6.0558659022228428E-2</v>
      </c>
      <c r="X266" s="36">
        <f t="array" ref="X266:AA269">H266:K269+MMULT(R266:R269,TRANSPOSE(R266:R269))*((SUMPRODUCT(R266:R269,T266:T269)+SUMPRODUCT(V266:V269,T266:T269))/SUMPRODUCT(R266:R269,T266:T269)^2)-(MMULT(V266:V269,TRANSPOSE(R266:R269))+MMULT(R266:R269,TRANSPOSE(V266:V269)))/SUMPRODUCT(R266:R269,T266:T269)</f>
        <v>-2.1352694136432607E-3</v>
      </c>
      <c r="Y266" s="36">
        <v>1.1182538632144301E-5</v>
      </c>
      <c r="Z266" s="36">
        <v>7.6501802339923319E-6</v>
      </c>
      <c r="AA266" s="36">
        <v>5.7944887693062164E-6</v>
      </c>
      <c r="AC266" s="43">
        <f>SUM(AE266:DG266)</f>
        <v>-1.2651926019396456</v>
      </c>
      <c r="AD266" s="37" t="s">
        <v>363</v>
      </c>
      <c r="AE266" s="36">
        <f t="shared" ref="AE266:BJ266" si="560">SUMPRODUCT(B$3:B$6,$B266:$B269)</f>
        <v>0.94808152947412727</v>
      </c>
      <c r="AF266" s="36">
        <f t="shared" si="560"/>
        <v>0.56044309955536042</v>
      </c>
      <c r="AG266" s="36">
        <f t="shared" si="560"/>
        <v>0.17280466963659358</v>
      </c>
      <c r="AH266" s="36">
        <f t="shared" si="560"/>
        <v>0.54056571126360609</v>
      </c>
      <c r="AI266" s="36">
        <f t="shared" si="560"/>
        <v>0.15292728134483924</v>
      </c>
      <c r="AJ266" s="36">
        <f t="shared" si="560"/>
        <v>-0.23471114857392761</v>
      </c>
      <c r="AK266" s="36">
        <f t="shared" si="560"/>
        <v>0.13304989305308496</v>
      </c>
      <c r="AL266" s="36">
        <f t="shared" si="560"/>
        <v>-0.25458853686568189</v>
      </c>
      <c r="AM266" s="36">
        <f t="shared" si="560"/>
        <v>-0.64222696678444868</v>
      </c>
      <c r="AN266" s="36">
        <f t="shared" si="560"/>
        <v>1.2292354410162711</v>
      </c>
      <c r="AO266" s="36">
        <f t="shared" si="560"/>
        <v>0.84159701109750418</v>
      </c>
      <c r="AP266" s="36">
        <f t="shared" si="560"/>
        <v>0.45395858117873733</v>
      </c>
      <c r="AQ266" s="36">
        <f t="shared" si="560"/>
        <v>0.82171962280574984</v>
      </c>
      <c r="AR266" s="36">
        <f t="shared" si="560"/>
        <v>0.43408119288698299</v>
      </c>
      <c r="AS266" s="36">
        <f t="shared" si="560"/>
        <v>4.6442762968216145E-2</v>
      </c>
      <c r="AT266" s="36">
        <f t="shared" si="560"/>
        <v>0.41420380459522871</v>
      </c>
      <c r="AU266" s="36">
        <f t="shared" si="560"/>
        <v>2.6565374676461861E-2</v>
      </c>
      <c r="AV266" s="36">
        <f t="shared" si="560"/>
        <v>-0.36107305524230499</v>
      </c>
      <c r="AW266" s="36">
        <f t="shared" si="560"/>
        <v>1.6041073230724625</v>
      </c>
      <c r="AX266" s="36">
        <f t="shared" si="560"/>
        <v>1.2164688931536958</v>
      </c>
      <c r="AY266" s="36">
        <f t="shared" si="560"/>
        <v>0.82883046323492893</v>
      </c>
      <c r="AZ266" s="36">
        <f t="shared" si="560"/>
        <v>1.1965915048619413</v>
      </c>
      <c r="BA266" s="36">
        <f t="shared" si="560"/>
        <v>0.80895307494317459</v>
      </c>
      <c r="BB266" s="36">
        <f t="shared" si="560"/>
        <v>0.42131464502440774</v>
      </c>
      <c r="BC266" s="36">
        <f t="shared" si="560"/>
        <v>0.78907568665142036</v>
      </c>
      <c r="BD266" s="36">
        <f t="shared" si="560"/>
        <v>0.40143725673265346</v>
      </c>
      <c r="BE266" s="36">
        <f t="shared" si="560"/>
        <v>1.3798826813886611E-2</v>
      </c>
      <c r="BF266" s="36">
        <f t="shared" si="560"/>
        <v>0.4671413513301203</v>
      </c>
      <c r="BG266" s="36">
        <f t="shared" si="560"/>
        <v>7.9502921411353455E-2</v>
      </c>
      <c r="BH266" s="36">
        <f t="shared" si="560"/>
        <v>-0.30813550850741339</v>
      </c>
      <c r="BI266" s="36">
        <f t="shared" si="560"/>
        <v>5.9625533119599172E-2</v>
      </c>
      <c r="BJ266" s="36">
        <f t="shared" si="560"/>
        <v>-0.32801289679916767</v>
      </c>
      <c r="BK266" s="36">
        <f t="shared" ref="BK266:CP266" si="561">SUMPRODUCT(AH$3:AH$6,$B266:$B269)</f>
        <v>-0.71565132671793452</v>
      </c>
      <c r="BL266" s="36">
        <f t="shared" si="561"/>
        <v>-0.3478902850909219</v>
      </c>
      <c r="BM266" s="36">
        <f t="shared" si="561"/>
        <v>-0.73552871500968875</v>
      </c>
      <c r="BN266" s="36">
        <f t="shared" si="561"/>
        <v>-1.1231671449284555</v>
      </c>
      <c r="BO266" s="36">
        <f t="shared" si="561"/>
        <v>0.748295262872264</v>
      </c>
      <c r="BP266" s="36">
        <f t="shared" si="561"/>
        <v>0.36065683295349715</v>
      </c>
      <c r="BQ266" s="36">
        <f t="shared" si="561"/>
        <v>-2.6981596965269694E-2</v>
      </c>
      <c r="BR266" s="36">
        <f t="shared" si="561"/>
        <v>0.34077944466174293</v>
      </c>
      <c r="BS266" s="36">
        <f t="shared" si="561"/>
        <v>-4.685898525702395E-2</v>
      </c>
      <c r="BT266" s="36">
        <f t="shared" si="561"/>
        <v>-0.43449741517579077</v>
      </c>
      <c r="BU266" s="36">
        <f t="shared" si="561"/>
        <v>-6.6736373548778261E-2</v>
      </c>
      <c r="BV266" s="36">
        <f t="shared" si="561"/>
        <v>-0.45437480346754511</v>
      </c>
      <c r="BW266" s="36">
        <f t="shared" si="561"/>
        <v>-0.84201323338631195</v>
      </c>
      <c r="BX266" s="36">
        <f t="shared" si="561"/>
        <v>1.1231671449284555</v>
      </c>
      <c r="BY266" s="36">
        <f t="shared" si="561"/>
        <v>0.73552871500968875</v>
      </c>
      <c r="BZ266" s="36">
        <f t="shared" si="561"/>
        <v>0.3478902850909219</v>
      </c>
      <c r="CA266" s="36">
        <f t="shared" si="561"/>
        <v>0.71565132671793452</v>
      </c>
      <c r="CB266" s="36">
        <f t="shared" si="561"/>
        <v>0.32801289679916767</v>
      </c>
      <c r="CC266" s="36">
        <f t="shared" si="561"/>
        <v>-5.9625533119599172E-2</v>
      </c>
      <c r="CD266" s="36">
        <f t="shared" si="561"/>
        <v>0.30813550850741339</v>
      </c>
      <c r="CE266" s="36">
        <f t="shared" si="561"/>
        <v>-7.9502921411353455E-2</v>
      </c>
      <c r="CF266" s="36">
        <f t="shared" si="561"/>
        <v>-0.4671413513301203</v>
      </c>
      <c r="CG266" s="36">
        <f t="shared" si="561"/>
        <v>-1.3798826813886611E-2</v>
      </c>
      <c r="CH266" s="36">
        <f t="shared" si="561"/>
        <v>-0.40143725673265346</v>
      </c>
      <c r="CI266" s="36">
        <f t="shared" si="561"/>
        <v>-0.78907568665142036</v>
      </c>
      <c r="CJ266" s="36">
        <f t="shared" si="561"/>
        <v>-0.42131464502440774</v>
      </c>
      <c r="CK266" s="36">
        <f t="shared" si="561"/>
        <v>-0.80895307494317459</v>
      </c>
      <c r="CL266" s="36">
        <f t="shared" si="561"/>
        <v>-1.1965915048619413</v>
      </c>
      <c r="CM266" s="36">
        <f t="shared" si="561"/>
        <v>-0.82883046323492893</v>
      </c>
      <c r="CN266" s="36">
        <f t="shared" si="561"/>
        <v>-1.2164688931536958</v>
      </c>
      <c r="CO266" s="36">
        <f t="shared" si="561"/>
        <v>-1.6041073230724625</v>
      </c>
      <c r="CP266" s="36">
        <f t="shared" si="561"/>
        <v>0.26735508472825714</v>
      </c>
      <c r="CQ266" s="36">
        <f t="shared" ref="CQ266:DG266" si="562">SUMPRODUCT(BN$3:BN$6,$B266:$B269)</f>
        <v>-0.12028334519050971</v>
      </c>
      <c r="CR266" s="36">
        <f t="shared" si="562"/>
        <v>-0.50792177510927661</v>
      </c>
      <c r="CS266" s="36">
        <f t="shared" si="562"/>
        <v>-0.14016073348226399</v>
      </c>
      <c r="CT266" s="36">
        <f t="shared" si="562"/>
        <v>-0.52779916340103084</v>
      </c>
      <c r="CU266" s="36">
        <f t="shared" si="562"/>
        <v>-0.91543759331979768</v>
      </c>
      <c r="CV266" s="36">
        <f t="shared" si="562"/>
        <v>-0.54767655169278517</v>
      </c>
      <c r="CW266" s="36">
        <f t="shared" si="562"/>
        <v>-0.93531498161155202</v>
      </c>
      <c r="CX266" s="36">
        <f t="shared" si="562"/>
        <v>-1.3229534115303188</v>
      </c>
      <c r="CY266" s="36">
        <f t="shared" si="562"/>
        <v>0.64222696678444868</v>
      </c>
      <c r="CZ266" s="36">
        <f t="shared" si="562"/>
        <v>0.25458853686568189</v>
      </c>
      <c r="DA266" s="36">
        <f t="shared" si="562"/>
        <v>-0.13304989305308496</v>
      </c>
      <c r="DB266" s="36">
        <f t="shared" si="562"/>
        <v>0.23471114857392761</v>
      </c>
      <c r="DC266" s="36">
        <f t="shared" si="562"/>
        <v>-0.15292728134483924</v>
      </c>
      <c r="DD266" s="36">
        <f t="shared" si="562"/>
        <v>-0.54056571126360609</v>
      </c>
      <c r="DE266" s="36">
        <f t="shared" si="562"/>
        <v>-0.17280466963659358</v>
      </c>
      <c r="DF266" s="36">
        <f t="shared" si="562"/>
        <v>-0.56044309955536042</v>
      </c>
      <c r="DG266" s="36">
        <f t="shared" si="562"/>
        <v>-0.94808152947412727</v>
      </c>
    </row>
    <row r="267" spans="1:111" ht="13.15" x14ac:dyDescent="0.35">
      <c r="B267" s="35">
        <f t="shared" ref="B267:B269" si="563">K260</f>
        <v>0.32801289679916767</v>
      </c>
      <c r="D267" s="35">
        <f>$CE$4-$CE$7*SUMPRODUCT($B$4:$CD$4,AE268:DG268)</f>
        <v>6.2165713373531162E-2</v>
      </c>
      <c r="F267" s="37" t="s">
        <v>364</v>
      </c>
      <c r="H267" s="35">
        <f t="shared" si="559"/>
        <v>-2.7804317822234949E-2</v>
      </c>
      <c r="I267" s="35">
        <f t="shared" si="559"/>
        <v>3.1975940364930497E-2</v>
      </c>
      <c r="J267" s="35">
        <f t="shared" si="559"/>
        <v>0.10926965774830645</v>
      </c>
      <c r="K267" s="35">
        <f t="shared" si="559"/>
        <v>-0.13293990099775585</v>
      </c>
      <c r="M267" s="35">
        <v>7.3666134489374702E-2</v>
      </c>
      <c r="N267" s="35">
        <f>IFERROR(M267/(MAX(ABS(M266),ABS(M267),ABS(M268),ABS(M269))),0)</f>
        <v>0.25513194525973659</v>
      </c>
      <c r="P267" s="35">
        <f>L318</f>
        <v>-2.3328142757122805E-2</v>
      </c>
      <c r="R267" s="35">
        <f>H318*J318</f>
        <v>1.6490396185515037E-4</v>
      </c>
      <c r="T267" s="35">
        <f>P267-D267</f>
        <v>-8.5493856130653967E-2</v>
      </c>
      <c r="V267" s="35">
        <v>-7.3798151815028967E-2</v>
      </c>
      <c r="X267" s="35">
        <v>1.1182538632144301E-5</v>
      </c>
      <c r="Y267" s="35">
        <v>-1.9207497034834514E-3</v>
      </c>
      <c r="Z267" s="35">
        <v>5.2412071124829929E-6</v>
      </c>
      <c r="AA267" s="35">
        <v>4.2439516533265831E-6</v>
      </c>
      <c r="AC267" s="43">
        <f t="shared" ref="AC267:AC268" si="564">SUM(AE267:DG267)</f>
        <v>98.978791403411265</v>
      </c>
      <c r="AD267" s="37" t="s">
        <v>365</v>
      </c>
      <c r="AE267" s="35">
        <f>EXP(AE266)</f>
        <v>2.580753806894398</v>
      </c>
      <c r="AF267" s="35">
        <f t="shared" ref="AF267:CQ267" si="565">EXP(AF266)</f>
        <v>1.7514483943890331</v>
      </c>
      <c r="AG267" s="35">
        <f t="shared" si="565"/>
        <v>1.1886339061141773</v>
      </c>
      <c r="AH267" s="35">
        <f t="shared" si="565"/>
        <v>1.7169779012331885</v>
      </c>
      <c r="AI267" s="35">
        <f t="shared" si="565"/>
        <v>1.1652402411584901</v>
      </c>
      <c r="AJ267" s="35">
        <f t="shared" si="565"/>
        <v>0.79079924012993508</v>
      </c>
      <c r="AK267" s="35">
        <f t="shared" si="565"/>
        <v>1.1423069900924319</v>
      </c>
      <c r="AL267" s="35">
        <f t="shared" si="565"/>
        <v>0.77523541313858668</v>
      </c>
      <c r="AM267" s="35">
        <f t="shared" si="565"/>
        <v>0.52611946788098085</v>
      </c>
      <c r="AN267" s="35">
        <f t="shared" si="565"/>
        <v>3.4186148041981301</v>
      </c>
      <c r="AO267" s="35">
        <f t="shared" si="565"/>
        <v>2.3200691960046376</v>
      </c>
      <c r="AP267" s="35">
        <f t="shared" si="565"/>
        <v>1.5745327808326084</v>
      </c>
      <c r="AQ267" s="35">
        <f t="shared" si="565"/>
        <v>2.2744075998090718</v>
      </c>
      <c r="AR267" s="35">
        <f t="shared" si="565"/>
        <v>1.5435441878376797</v>
      </c>
      <c r="AS267" s="35">
        <f t="shared" si="565"/>
        <v>1.0475381193799591</v>
      </c>
      <c r="AT267" s="35">
        <f t="shared" si="565"/>
        <v>1.5131654855401662</v>
      </c>
      <c r="AU267" s="35">
        <f t="shared" si="565"/>
        <v>1.0269213797202279</v>
      </c>
      <c r="AV267" s="35">
        <f t="shared" si="565"/>
        <v>0.69692808235712522</v>
      </c>
      <c r="AW267" s="35">
        <f t="shared" si="565"/>
        <v>4.9734179650924739</v>
      </c>
      <c r="AX267" s="35">
        <f t="shared" si="565"/>
        <v>3.3752483039321617</v>
      </c>
      <c r="AY267" s="35">
        <f t="shared" si="565"/>
        <v>2.2906381874914685</v>
      </c>
      <c r="AZ267" s="35">
        <f t="shared" si="565"/>
        <v>3.3088195847459732</v>
      </c>
      <c r="BA267" s="35">
        <f t="shared" si="565"/>
        <v>2.2455558269620939</v>
      </c>
      <c r="BB267" s="35">
        <f t="shared" si="565"/>
        <v>1.5239637105782367</v>
      </c>
      <c r="BC267" s="35">
        <f t="shared" si="565"/>
        <v>2.2013607384785621</v>
      </c>
      <c r="BD267" s="35">
        <f t="shared" si="565"/>
        <v>1.493970374306649</v>
      </c>
      <c r="BE267" s="35">
        <f t="shared" si="565"/>
        <v>1.0138944700397112</v>
      </c>
      <c r="BF267" s="35">
        <f t="shared" si="565"/>
        <v>1.5954269031941546</v>
      </c>
      <c r="BG267" s="35">
        <f t="shared" si="565"/>
        <v>1.0827487226792298</v>
      </c>
      <c r="BH267" s="35">
        <f t="shared" si="565"/>
        <v>0.73481573747840701</v>
      </c>
      <c r="BI267" s="35">
        <f t="shared" si="565"/>
        <v>1.0614389983652381</v>
      </c>
      <c r="BJ267" s="35">
        <f t="shared" si="565"/>
        <v>0.72035372938801623</v>
      </c>
      <c r="BK267" s="35">
        <f t="shared" si="565"/>
        <v>0.48887359164531846</v>
      </c>
      <c r="BL267" s="35">
        <f t="shared" si="565"/>
        <v>0.70617635003832746</v>
      </c>
      <c r="BM267" s="35">
        <f t="shared" si="565"/>
        <v>0.47925200425006925</v>
      </c>
      <c r="BN267" s="35">
        <f t="shared" si="565"/>
        <v>0.32524805392483402</v>
      </c>
      <c r="BO267" s="35">
        <f t="shared" si="565"/>
        <v>2.1133941624749064</v>
      </c>
      <c r="BP267" s="35">
        <f t="shared" si="565"/>
        <v>1.4342711818110638</v>
      </c>
      <c r="BQ267" s="35">
        <f t="shared" si="565"/>
        <v>0.97337915448989565</v>
      </c>
      <c r="BR267" s="35">
        <f t="shared" si="565"/>
        <v>1.4060430963506929</v>
      </c>
      <c r="BS267" s="35">
        <f t="shared" si="565"/>
        <v>0.95422194746605415</v>
      </c>
      <c r="BT267" s="35">
        <f t="shared" si="565"/>
        <v>0.64759005423742988</v>
      </c>
      <c r="BU267" s="35">
        <f t="shared" si="565"/>
        <v>0.93544177602928213</v>
      </c>
      <c r="BV267" s="35">
        <f t="shared" si="565"/>
        <v>0.63484474663721857</v>
      </c>
      <c r="BW267" s="35">
        <f t="shared" si="565"/>
        <v>0.43084226368810191</v>
      </c>
      <c r="BX267" s="35">
        <f t="shared" si="565"/>
        <v>3.0745764284606714</v>
      </c>
      <c r="BY267" s="35">
        <f t="shared" si="565"/>
        <v>2.0865849096756395</v>
      </c>
      <c r="BZ267" s="35">
        <f t="shared" si="565"/>
        <v>1.4160768764710476</v>
      </c>
      <c r="CA267" s="35">
        <f t="shared" si="565"/>
        <v>2.0455185493543855</v>
      </c>
      <c r="CB267" s="35">
        <f t="shared" si="565"/>
        <v>1.3882068755992423</v>
      </c>
      <c r="CC267" s="35">
        <f t="shared" si="565"/>
        <v>0.94211725924913003</v>
      </c>
      <c r="CD267" s="35">
        <f t="shared" si="565"/>
        <v>1.360885387990735</v>
      </c>
      <c r="CE267" s="35">
        <f t="shared" si="565"/>
        <v>0.92357532182123425</v>
      </c>
      <c r="CF267" s="35">
        <f t="shared" si="565"/>
        <v>0.62679148634007054</v>
      </c>
      <c r="CG267" s="35">
        <f t="shared" si="565"/>
        <v>0.98629594060300263</v>
      </c>
      <c r="CH267" s="35">
        <f t="shared" si="565"/>
        <v>0.66935731604724724</v>
      </c>
      <c r="CI267" s="35">
        <f t="shared" si="565"/>
        <v>0.45426448401688824</v>
      </c>
      <c r="CJ267" s="35">
        <f t="shared" si="565"/>
        <v>0.65618360401808429</v>
      </c>
      <c r="CK267" s="35">
        <f t="shared" si="565"/>
        <v>0.44532404315810425</v>
      </c>
      <c r="CL267" s="35">
        <f t="shared" si="565"/>
        <v>0.30222258252160722</v>
      </c>
      <c r="CM267" s="35">
        <f t="shared" si="565"/>
        <v>0.43655956032721316</v>
      </c>
      <c r="CN267" s="35">
        <f t="shared" si="565"/>
        <v>0.29627449892649405</v>
      </c>
      <c r="CO267" s="35">
        <f t="shared" si="565"/>
        <v>0.20106896444634659</v>
      </c>
      <c r="CP267" s="35">
        <f t="shared" si="565"/>
        <v>1.306504283693541</v>
      </c>
      <c r="CQ267" s="35">
        <f t="shared" si="565"/>
        <v>0.88666916767666715</v>
      </c>
      <c r="CR267" s="35">
        <f t="shared" ref="CR267:DG267" si="566">EXP(CR266)</f>
        <v>0.60174484134553652</v>
      </c>
      <c r="CS267" s="35">
        <f t="shared" si="566"/>
        <v>0.86921851165173836</v>
      </c>
      <c r="CT267" s="35">
        <f t="shared" si="566"/>
        <v>0.58990181959187438</v>
      </c>
      <c r="CU267" s="35">
        <f t="shared" si="566"/>
        <v>0.40034140103222726</v>
      </c>
      <c r="CV267" s="35">
        <f t="shared" si="566"/>
        <v>0.57829188195397141</v>
      </c>
      <c r="CW267" s="35">
        <f t="shared" si="566"/>
        <v>0.39246222767576844</v>
      </c>
      <c r="CX267" s="35">
        <f t="shared" si="566"/>
        <v>0.26634750540123669</v>
      </c>
      <c r="CY267" s="35">
        <f t="shared" si="566"/>
        <v>1.900708985409034</v>
      </c>
      <c r="CZ267" s="35">
        <f t="shared" si="566"/>
        <v>1.2899307527134765</v>
      </c>
      <c r="DA267" s="35">
        <f t="shared" si="566"/>
        <v>0.87542141357209335</v>
      </c>
      <c r="DB267" s="35">
        <f t="shared" si="566"/>
        <v>1.2645434507950355</v>
      </c>
      <c r="DC267" s="35">
        <f t="shared" si="566"/>
        <v>0.85819212611966855</v>
      </c>
      <c r="DD267" s="35">
        <f t="shared" si="566"/>
        <v>0.58241867835443195</v>
      </c>
      <c r="DE267" s="35">
        <f t="shared" si="566"/>
        <v>0.84130193060801206</v>
      </c>
      <c r="DF267" s="35">
        <f t="shared" si="566"/>
        <v>0.57095601743312296</v>
      </c>
      <c r="DG267" s="35">
        <f t="shared" si="566"/>
        <v>0.3874836868702986</v>
      </c>
    </row>
    <row r="268" spans="1:111" ht="13.15" x14ac:dyDescent="0.35">
      <c r="B268" s="36">
        <f t="shared" si="563"/>
        <v>-0.40751581821052113</v>
      </c>
      <c r="D268" s="36">
        <f>$CE$5-$CE$7*SUMPRODUCT($B$5:$CD$5,AE268:DG268)</f>
        <v>0.24642201031559807</v>
      </c>
      <c r="F268" s="36">
        <f>SUMPRODUCT($B$7:$CD$7, LN(AE268:DG268))</f>
        <v>-3263.3844369684066</v>
      </c>
      <c r="H268" s="36">
        <f t="shared" si="559"/>
        <v>-8.9654252832736592E-2</v>
      </c>
      <c r="I268" s="36">
        <f t="shared" si="559"/>
        <v>0.10926965774830645</v>
      </c>
      <c r="J268" s="36">
        <f t="shared" si="559"/>
        <v>0.35012651901153591</v>
      </c>
      <c r="K268" s="36">
        <f t="shared" si="559"/>
        <v>-0.42853597131810828</v>
      </c>
      <c r="M268" s="36">
        <v>0.23733323223304909</v>
      </c>
      <c r="N268" s="36">
        <f>IFERROR(M268/(MAX(ABS(M266),ABS(M267),ABS(M268),ABS(M269))),0)</f>
        <v>0.82196914001415811</v>
      </c>
      <c r="P268" s="36">
        <f>L319</f>
        <v>-8.236533749368391E-3</v>
      </c>
      <c r="R268" s="36">
        <f>H319*J319</f>
        <v>5.3127791415149195E-4</v>
      </c>
      <c r="T268" s="36">
        <f>P268-D268</f>
        <v>-0.25465854406496646</v>
      </c>
      <c r="V268" s="36">
        <v>-0.23788514439616296</v>
      </c>
      <c r="X268" s="36">
        <v>7.6501802339923319E-6</v>
      </c>
      <c r="Y268" s="36">
        <v>5.2412071124829929E-6</v>
      </c>
      <c r="Z268" s="36">
        <v>-2.0821871599470132E-3</v>
      </c>
      <c r="AA268" s="36">
        <v>3.2012320378971282E-6</v>
      </c>
      <c r="AC268" s="44">
        <f t="shared" si="564"/>
        <v>0.99999999999999978</v>
      </c>
      <c r="AD268" s="37" t="s">
        <v>366</v>
      </c>
      <c r="AE268" s="36">
        <f t="shared" ref="AE268:BJ268" si="567">AE267/$AC267</f>
        <v>2.6073806017452072E-2</v>
      </c>
      <c r="AF268" s="36">
        <f t="shared" si="567"/>
        <v>1.7695188732408287E-2</v>
      </c>
      <c r="AG268" s="36">
        <f t="shared" si="567"/>
        <v>1.2008975753902886E-2</v>
      </c>
      <c r="AH268" s="36">
        <f t="shared" si="567"/>
        <v>1.7346927325423107E-2</v>
      </c>
      <c r="AI268" s="36">
        <f t="shared" si="567"/>
        <v>1.1772625474979589E-2</v>
      </c>
      <c r="AJ268" s="36">
        <f t="shared" si="567"/>
        <v>7.9895827067320655E-3</v>
      </c>
      <c r="AK268" s="36">
        <f t="shared" si="567"/>
        <v>1.1540926837919166E-2</v>
      </c>
      <c r="AL268" s="36">
        <f t="shared" si="567"/>
        <v>7.8323386469625906E-3</v>
      </c>
      <c r="AM268" s="36">
        <f t="shared" si="567"/>
        <v>5.3154767846846874E-3</v>
      </c>
      <c r="AN268" s="36">
        <f t="shared" si="567"/>
        <v>3.4538861868546808E-2</v>
      </c>
      <c r="AO268" s="36">
        <f t="shared" si="567"/>
        <v>2.3440063907717884E-2</v>
      </c>
      <c r="AP268" s="36">
        <f t="shared" si="567"/>
        <v>1.5907779419282168E-2</v>
      </c>
      <c r="AQ268" s="36">
        <f t="shared" si="567"/>
        <v>2.2978736834027309E-2</v>
      </c>
      <c r="AR268" s="36">
        <f t="shared" si="567"/>
        <v>1.5594696257166887E-2</v>
      </c>
      <c r="AS268" s="36">
        <f t="shared" si="567"/>
        <v>1.0583460401233553E-2</v>
      </c>
      <c r="AT268" s="36">
        <f t="shared" si="567"/>
        <v>1.5287774927185215E-2</v>
      </c>
      <c r="AU268" s="36">
        <f t="shared" si="567"/>
        <v>1.0375165883110949E-2</v>
      </c>
      <c r="AV268" s="36">
        <f t="shared" si="567"/>
        <v>7.0411860205145515E-3</v>
      </c>
      <c r="AW268" s="36">
        <f t="shared" si="567"/>
        <v>5.0247309495042664E-2</v>
      </c>
      <c r="AX268" s="36">
        <f t="shared" si="567"/>
        <v>3.4100722549495942E-2</v>
      </c>
      <c r="AY268" s="36">
        <f t="shared" si="567"/>
        <v>2.3142717293399104E-2</v>
      </c>
      <c r="AZ268" s="36">
        <f t="shared" si="567"/>
        <v>3.3429581608650921E-2</v>
      </c>
      <c r="BA268" s="36">
        <f t="shared" si="567"/>
        <v>2.2687242338712794E-2</v>
      </c>
      <c r="BB268" s="36">
        <f t="shared" si="567"/>
        <v>1.5396871278888074E-2</v>
      </c>
      <c r="BC268" s="36">
        <f t="shared" si="567"/>
        <v>2.224073164832252E-2</v>
      </c>
      <c r="BD268" s="36">
        <f t="shared" si="567"/>
        <v>1.5093843369107454E-2</v>
      </c>
      <c r="BE268" s="36">
        <f t="shared" si="567"/>
        <v>1.0243552741590334E-2</v>
      </c>
      <c r="BF268" s="36">
        <f t="shared" si="567"/>
        <v>1.6118876383240711E-2</v>
      </c>
      <c r="BG268" s="36">
        <f t="shared" si="567"/>
        <v>1.093919927013691E-2</v>
      </c>
      <c r="BH268" s="36">
        <f t="shared" si="567"/>
        <v>7.4239716110847754E-3</v>
      </c>
      <c r="BI268" s="36">
        <f t="shared" si="567"/>
        <v>1.0723903407135926E-2</v>
      </c>
      <c r="BJ268" s="36">
        <f t="shared" si="567"/>
        <v>7.2778594199240697E-3</v>
      </c>
      <c r="BK268" s="36">
        <f t="shared" ref="BK268:CP268" si="568">BK267/$AC267</f>
        <v>4.9391751981775521E-3</v>
      </c>
      <c r="BL268" s="36">
        <f t="shared" si="568"/>
        <v>7.1346228825945168E-3</v>
      </c>
      <c r="BM268" s="36">
        <f t="shared" si="568"/>
        <v>4.8419666218873633E-3</v>
      </c>
      <c r="BN268" s="36">
        <f t="shared" si="568"/>
        <v>3.2860378401592047E-3</v>
      </c>
      <c r="BO268" s="36">
        <f t="shared" si="568"/>
        <v>2.1351989981987889E-2</v>
      </c>
      <c r="BP268" s="36">
        <f t="shared" si="568"/>
        <v>1.4490692010628373E-2</v>
      </c>
      <c r="BQ268" s="36">
        <f t="shared" si="568"/>
        <v>9.8342194392196675E-3</v>
      </c>
      <c r="BR268" s="36">
        <f t="shared" si="568"/>
        <v>1.4205498737805706E-2</v>
      </c>
      <c r="BS268" s="36">
        <f t="shared" si="568"/>
        <v>9.64067083398603E-3</v>
      </c>
      <c r="BT268" s="36">
        <f t="shared" si="568"/>
        <v>6.5427153136071829E-3</v>
      </c>
      <c r="BU268" s="36">
        <f t="shared" si="568"/>
        <v>9.4509314850761295E-3</v>
      </c>
      <c r="BV268" s="36">
        <f t="shared" si="568"/>
        <v>6.4139472470396211E-3</v>
      </c>
      <c r="BW268" s="36">
        <f t="shared" si="568"/>
        <v>4.3528745661492599E-3</v>
      </c>
      <c r="BX268" s="36">
        <f t="shared" si="568"/>
        <v>3.1062982128459364E-2</v>
      </c>
      <c r="BY268" s="36">
        <f t="shared" si="568"/>
        <v>2.1081131423107337E-2</v>
      </c>
      <c r="BZ268" s="36">
        <f t="shared" si="568"/>
        <v>1.4306871769119654E-2</v>
      </c>
      <c r="CA268" s="36">
        <f t="shared" si="568"/>
        <v>2.0666230819261017E-2</v>
      </c>
      <c r="CB268" s="36">
        <f t="shared" si="568"/>
        <v>1.4025296287376149E-2</v>
      </c>
      <c r="CC268" s="36">
        <f t="shared" si="568"/>
        <v>9.5183750568271774E-3</v>
      </c>
      <c r="CD268" s="36">
        <f t="shared" si="568"/>
        <v>1.3749262530839841E-2</v>
      </c>
      <c r="CE268" s="36">
        <f t="shared" si="568"/>
        <v>9.3310426276775448E-3</v>
      </c>
      <c r="CF268" s="36">
        <f t="shared" si="568"/>
        <v>6.3325837530732714E-3</v>
      </c>
      <c r="CG268" s="36">
        <f t="shared" si="568"/>
        <v>9.9647199831236818E-3</v>
      </c>
      <c r="CH268" s="36">
        <f t="shared" si="568"/>
        <v>6.7626337577625555E-3</v>
      </c>
      <c r="CI268" s="36">
        <f t="shared" si="568"/>
        <v>4.5895133449895022E-3</v>
      </c>
      <c r="CJ268" s="36">
        <f t="shared" si="568"/>
        <v>6.6295374464985556E-3</v>
      </c>
      <c r="CK268" s="36">
        <f t="shared" si="568"/>
        <v>4.4991865110080168E-3</v>
      </c>
      <c r="CL268" s="36">
        <f t="shared" si="568"/>
        <v>3.0534074849411755E-3</v>
      </c>
      <c r="CM268" s="36">
        <f t="shared" si="568"/>
        <v>4.4106374116846137E-3</v>
      </c>
      <c r="CN268" s="36">
        <f t="shared" si="568"/>
        <v>2.9933129585201527E-3</v>
      </c>
      <c r="CO268" s="36">
        <f t="shared" si="568"/>
        <v>2.0314348315978409E-3</v>
      </c>
      <c r="CP268" s="36">
        <f t="shared" si="568"/>
        <v>1.3199840745363079E-2</v>
      </c>
      <c r="CQ268" s="36">
        <f t="shared" ref="CQ268:DG268" si="569">CQ267/$AC267</f>
        <v>8.9581733127336253E-3</v>
      </c>
      <c r="CR268" s="36">
        <f t="shared" si="569"/>
        <v>6.079533128394995E-3</v>
      </c>
      <c r="CS268" s="36">
        <f t="shared" si="569"/>
        <v>8.7818662900119131E-3</v>
      </c>
      <c r="CT268" s="36">
        <f t="shared" si="569"/>
        <v>5.9598810131717131E-3</v>
      </c>
      <c r="CU268" s="36">
        <f t="shared" si="569"/>
        <v>4.0447190287517462E-3</v>
      </c>
      <c r="CV268" s="36">
        <f t="shared" si="569"/>
        <v>5.8425837874399502E-3</v>
      </c>
      <c r="CW268" s="36">
        <f t="shared" si="569"/>
        <v>3.9651143655229796E-3</v>
      </c>
      <c r="CX268" s="36">
        <f t="shared" si="569"/>
        <v>2.6909553210816145E-3</v>
      </c>
      <c r="CY268" s="36">
        <f t="shared" si="569"/>
        <v>1.9203194527424052E-2</v>
      </c>
      <c r="CZ268" s="36">
        <f t="shared" si="569"/>
        <v>1.3032395470016009E-2</v>
      </c>
      <c r="DA268" s="36">
        <f t="shared" si="569"/>
        <v>8.8445352904351817E-3</v>
      </c>
      <c r="DB268" s="36">
        <f t="shared" si="569"/>
        <v>1.2775903128995507E-2</v>
      </c>
      <c r="DC268" s="36">
        <f t="shared" si="569"/>
        <v>8.6704647930272803E-3</v>
      </c>
      <c r="DD268" s="36">
        <f t="shared" si="569"/>
        <v>5.884277531543582E-3</v>
      </c>
      <c r="DE268" s="36">
        <f t="shared" si="569"/>
        <v>8.4998202006638865E-3</v>
      </c>
      <c r="DF268" s="36">
        <f t="shared" si="569"/>
        <v>5.7684682681773498E-3</v>
      </c>
      <c r="DG268" s="36">
        <f t="shared" si="569"/>
        <v>3.9148152990777386E-3</v>
      </c>
    </row>
    <row r="269" spans="1:111" x14ac:dyDescent="0.35">
      <c r="B269" s="35">
        <f t="shared" si="563"/>
        <v>-0.38763842991876685</v>
      </c>
      <c r="D269" s="35">
        <f>$CE$6-$CE$7*SUMPRODUCT($B$6:$CD$6,AE268:DG268)</f>
        <v>-0.31719661926027243</v>
      </c>
      <c r="H269" s="35">
        <f t="shared" si="559"/>
        <v>0.10909916005389184</v>
      </c>
      <c r="I269" s="35">
        <f t="shared" si="559"/>
        <v>-0.13293990099775585</v>
      </c>
      <c r="J269" s="35">
        <f t="shared" si="559"/>
        <v>-0.42853597131810828</v>
      </c>
      <c r="K269" s="35">
        <f t="shared" si="559"/>
        <v>0.51934370009411901</v>
      </c>
      <c r="M269" s="35">
        <v>-0.28873739983591246</v>
      </c>
      <c r="N269" s="35">
        <f>IFERROR(M269/(MAX(ABS(M266),ABS(M267),ABS(M268),ABS(M269))),0)</f>
        <v>-1</v>
      </c>
      <c r="P269" s="35">
        <f>L320</f>
        <v>-5.0774812422389459E-3</v>
      </c>
      <c r="R269" s="35">
        <f>H320*J320</f>
        <v>-6.4634776208549738E-4</v>
      </c>
      <c r="T269" s="35">
        <f>P269-D269</f>
        <v>0.31211913801803348</v>
      </c>
      <c r="V269" s="35">
        <v>0.28943954121326299</v>
      </c>
      <c r="X269" s="35">
        <v>5.7944887693062164E-6</v>
      </c>
      <c r="Y269" s="35">
        <v>4.2439516533265831E-6</v>
      </c>
      <c r="Z269" s="35">
        <v>3.2012320378971282E-6</v>
      </c>
      <c r="AA269" s="35">
        <v>-2.0682273689651698E-3</v>
      </c>
    </row>
    <row r="270" spans="1:111" x14ac:dyDescent="0.35">
      <c r="B270" s="3"/>
    </row>
    <row r="271" spans="1:111" ht="13.5" thickBot="1" x14ac:dyDescent="0.4">
      <c r="B271" s="39" t="s">
        <v>367</v>
      </c>
      <c r="D271" s="39" t="s">
        <v>368</v>
      </c>
      <c r="E271" s="39" t="s">
        <v>369</v>
      </c>
      <c r="F271" s="39" t="s">
        <v>370</v>
      </c>
      <c r="H271" s="39" t="s">
        <v>347</v>
      </c>
      <c r="I271" s="39" t="s">
        <v>371</v>
      </c>
      <c r="J271" s="39" t="s">
        <v>372</v>
      </c>
      <c r="K271" s="39" t="s">
        <v>349</v>
      </c>
      <c r="L271" s="39" t="s">
        <v>373</v>
      </c>
      <c r="M271" s="39" t="s">
        <v>374</v>
      </c>
    </row>
    <row r="272" spans="1:111" ht="13.15" thickTop="1" x14ac:dyDescent="0.35">
      <c r="B272" s="32">
        <v>1</v>
      </c>
      <c r="D272" s="32">
        <v>0</v>
      </c>
      <c r="E272" s="32"/>
      <c r="F272" s="32" t="b">
        <v>0</v>
      </c>
      <c r="H272" s="32">
        <v>0</v>
      </c>
      <c r="I272" s="32">
        <f>B266</f>
        <v>-0.48094017814400691</v>
      </c>
      <c r="J272" s="32">
        <f>IF(SUMPRODUCT(L272:L275,N266:N269)&gt;0,N266,-N266)</f>
        <v>-0.20901279950287285</v>
      </c>
      <c r="K272" s="32">
        <f>I272+J272*H272</f>
        <v>-0.48094017814400691</v>
      </c>
      <c r="L272" s="32">
        <f>D266</f>
        <v>-9.2927705408925476E-2</v>
      </c>
      <c r="M272" s="32">
        <f>SUMPRODUCT(L272:L275,J272:J275)</f>
        <v>0.55503144640029056</v>
      </c>
    </row>
    <row r="273" spans="2:97" ht="13.5" thickBot="1" x14ac:dyDescent="0.4">
      <c r="H273" s="33">
        <f>H272</f>
        <v>0</v>
      </c>
      <c r="I273" s="33">
        <f>B267</f>
        <v>0.32801289679916767</v>
      </c>
      <c r="J273" s="32">
        <f>IF(SUMPRODUCT(L272:L275,N266:N269)&gt;0,N267,-N267)</f>
        <v>0.25513194525973659</v>
      </c>
      <c r="K273" s="33">
        <f t="shared" ref="K273:K275" si="570">I273+J273*H273</f>
        <v>0.32801289679916767</v>
      </c>
      <c r="L273" s="32">
        <f>D267</f>
        <v>6.2165713373531162E-2</v>
      </c>
      <c r="M273" s="39" t="s">
        <v>375</v>
      </c>
    </row>
    <row r="274" spans="2:97" ht="13.15" thickTop="1" x14ac:dyDescent="0.35">
      <c r="H274" s="33">
        <f t="shared" ref="H274:H275" si="571">H273</f>
        <v>0</v>
      </c>
      <c r="I274" s="32">
        <f>B268</f>
        <v>-0.40751581821052113</v>
      </c>
      <c r="J274" s="32">
        <f>IF(SUMPRODUCT(L272:L275,N266:N269)&gt;0,N268,-N268)</f>
        <v>0.82196914001415811</v>
      </c>
      <c r="K274" s="32">
        <f t="shared" si="570"/>
        <v>-0.40751581821052113</v>
      </c>
      <c r="L274" s="32">
        <f>D268</f>
        <v>0.24642201031559807</v>
      </c>
      <c r="M274" s="32">
        <f>F268</f>
        <v>-3263.3844369684066</v>
      </c>
    </row>
    <row r="275" spans="2:97" x14ac:dyDescent="0.35">
      <c r="H275" s="33">
        <f t="shared" si="571"/>
        <v>0</v>
      </c>
      <c r="I275" s="34">
        <f>B269</f>
        <v>-0.38763842991876685</v>
      </c>
      <c r="J275" s="32">
        <f>IF(SUMPRODUCT(L272:L275,N266:N269)&gt;0,N269,-N269)</f>
        <v>-1</v>
      </c>
      <c r="K275" s="34">
        <f t="shared" si="570"/>
        <v>-0.38763842991876685</v>
      </c>
      <c r="L275" s="32">
        <f>D269</f>
        <v>-0.31719661926027243</v>
      </c>
    </row>
    <row r="276" spans="2:97" ht="13.5" thickBot="1" x14ac:dyDescent="0.4">
      <c r="B276" s="39" t="s">
        <v>367</v>
      </c>
      <c r="D276" s="39" t="s">
        <v>368</v>
      </c>
      <c r="E276" s="39" t="s">
        <v>369</v>
      </c>
      <c r="F276" s="39" t="s">
        <v>370</v>
      </c>
      <c r="H276" s="39" t="s">
        <v>347</v>
      </c>
      <c r="I276" s="39" t="s">
        <v>371</v>
      </c>
      <c r="J276" s="39" t="s">
        <v>372</v>
      </c>
      <c r="K276" s="39" t="s">
        <v>349</v>
      </c>
      <c r="L276" s="39" t="s">
        <v>373</v>
      </c>
      <c r="M276" s="39" t="s">
        <v>374</v>
      </c>
      <c r="O276" s="45" t="s">
        <v>336</v>
      </c>
    </row>
    <row r="277" spans="2:97" ht="13.9" thickTop="1" thickBot="1" x14ac:dyDescent="0.4">
      <c r="B277" s="32">
        <f>1+B272</f>
        <v>2</v>
      </c>
      <c r="D277" s="32">
        <v>0</v>
      </c>
      <c r="E277" s="32">
        <f>H277</f>
        <v>2.3980438709259033E-3</v>
      </c>
      <c r="F277" s="32" t="b">
        <f>OR(F272,M277*M272&lt;=0)</f>
        <v>1</v>
      </c>
      <c r="H277" s="32">
        <f>ABS(H259)</f>
        <v>2.3980438709259033E-3</v>
      </c>
      <c r="I277" s="32">
        <f>I272</f>
        <v>-0.48094017814400691</v>
      </c>
      <c r="J277" s="32">
        <f>J272</f>
        <v>-0.20901279950287285</v>
      </c>
      <c r="K277" s="32">
        <f>I277+J277*H277</f>
        <v>-0.48144140000679986</v>
      </c>
      <c r="L277" s="32">
        <f>$CE$3-$CE$7*SUMPRODUCT($B$3:$CD$3,Q279:CS279)</f>
        <v>0.13988375543573284</v>
      </c>
      <c r="M277" s="32">
        <f>SUMPRODUCT(L277:L280,J277:J280)</f>
        <v>-1.5090102315662315</v>
      </c>
      <c r="O277" s="46">
        <f>SUM(Q277:CS277)</f>
        <v>-1.2675524698161329</v>
      </c>
      <c r="P277" s="39" t="s">
        <v>363</v>
      </c>
      <c r="Q277" s="32">
        <f t="shared" ref="Q277:AV277" si="572">SUMPRODUCT(B$3:B$6,$K277:$K280)</f>
        <v>0.94839785955193734</v>
      </c>
      <c r="R277" s="32">
        <f t="shared" si="572"/>
        <v>0.55836138576224459</v>
      </c>
      <c r="S277" s="32">
        <f t="shared" si="572"/>
        <v>0.16832491197255184</v>
      </c>
      <c r="T277" s="32">
        <f t="shared" si="572"/>
        <v>0.54285315939971746</v>
      </c>
      <c r="U277" s="32">
        <f t="shared" si="572"/>
        <v>0.15281668561002465</v>
      </c>
      <c r="V277" s="32">
        <f t="shared" si="572"/>
        <v>-0.2372197881796681</v>
      </c>
      <c r="W277" s="32">
        <f t="shared" si="572"/>
        <v>0.13730845924749746</v>
      </c>
      <c r="X277" s="32">
        <f t="shared" si="572"/>
        <v>-0.25272801454219529</v>
      </c>
      <c r="Y277" s="32">
        <f t="shared" si="572"/>
        <v>-0.64276448833188804</v>
      </c>
      <c r="Z277" s="32">
        <f t="shared" si="572"/>
        <v>1.2300761861777447</v>
      </c>
      <c r="AA277" s="32">
        <f t="shared" si="572"/>
        <v>0.84003971238805186</v>
      </c>
      <c r="AB277" s="32">
        <f t="shared" si="572"/>
        <v>0.45000323859835911</v>
      </c>
      <c r="AC277" s="32">
        <f t="shared" si="572"/>
        <v>0.82453148602552473</v>
      </c>
      <c r="AD277" s="32">
        <f t="shared" si="572"/>
        <v>0.43449501223583198</v>
      </c>
      <c r="AE277" s="32">
        <f t="shared" si="572"/>
        <v>4.4458538446139229E-2</v>
      </c>
      <c r="AF277" s="32">
        <f t="shared" si="572"/>
        <v>0.41898678587330479</v>
      </c>
      <c r="AG277" s="32">
        <f t="shared" si="572"/>
        <v>2.895031208361204E-2</v>
      </c>
      <c r="AH277" s="32">
        <f t="shared" si="572"/>
        <v>-0.36108616170608071</v>
      </c>
      <c r="AI277" s="32">
        <f t="shared" si="572"/>
        <v>1.6056472883454878</v>
      </c>
      <c r="AJ277" s="32">
        <f t="shared" si="572"/>
        <v>1.2156108145557949</v>
      </c>
      <c r="AK277" s="32">
        <f t="shared" si="572"/>
        <v>0.82557434076610214</v>
      </c>
      <c r="AL277" s="32">
        <f t="shared" si="572"/>
        <v>1.2001025881932676</v>
      </c>
      <c r="AM277" s="32">
        <f t="shared" si="572"/>
        <v>0.81006611440357501</v>
      </c>
      <c r="AN277" s="32">
        <f t="shared" si="572"/>
        <v>0.42002964061388226</v>
      </c>
      <c r="AO277" s="32">
        <f t="shared" si="572"/>
        <v>0.79455788804104777</v>
      </c>
      <c r="AP277" s="32">
        <f t="shared" si="572"/>
        <v>0.40452141425135507</v>
      </c>
      <c r="AQ277" s="32">
        <f t="shared" si="572"/>
        <v>1.4484940461662321E-2</v>
      </c>
      <c r="AR277" s="32">
        <f t="shared" si="572"/>
        <v>0.46695645954513748</v>
      </c>
      <c r="AS277" s="32">
        <f t="shared" si="572"/>
        <v>7.6919985755444731E-2</v>
      </c>
      <c r="AT277" s="32">
        <f t="shared" si="572"/>
        <v>-0.31311648803424802</v>
      </c>
      <c r="AU277" s="32">
        <f t="shared" si="572"/>
        <v>6.1411759392917542E-2</v>
      </c>
      <c r="AV277" s="32">
        <f t="shared" si="572"/>
        <v>-0.32862471439677521</v>
      </c>
      <c r="AW277" s="32">
        <f t="shared" ref="AW277:CB277" si="573">SUMPRODUCT(AH$3:AH$6,$K277:$K280)</f>
        <v>-0.71866118818646796</v>
      </c>
      <c r="AX277" s="32">
        <f t="shared" si="573"/>
        <v>-0.34413294075930245</v>
      </c>
      <c r="AY277" s="32">
        <f t="shared" si="573"/>
        <v>-0.7341694145489952</v>
      </c>
      <c r="AZ277" s="32">
        <f t="shared" si="573"/>
        <v>-1.1242058883386878</v>
      </c>
      <c r="BA277" s="32">
        <f t="shared" si="573"/>
        <v>0.74863478617094481</v>
      </c>
      <c r="BB277" s="32">
        <f t="shared" si="573"/>
        <v>0.35859831238125206</v>
      </c>
      <c r="BC277" s="32">
        <f t="shared" si="573"/>
        <v>-3.143816140844069E-2</v>
      </c>
      <c r="BD277" s="32">
        <f t="shared" si="573"/>
        <v>0.34309008601872487</v>
      </c>
      <c r="BE277" s="32">
        <f t="shared" si="573"/>
        <v>-4.6946387770967886E-2</v>
      </c>
      <c r="BF277" s="32">
        <f t="shared" si="573"/>
        <v>-0.43698286156066063</v>
      </c>
      <c r="BG277" s="32">
        <f t="shared" si="573"/>
        <v>-6.2454614133495068E-2</v>
      </c>
      <c r="BH277" s="32">
        <f t="shared" si="573"/>
        <v>-0.45249108792318782</v>
      </c>
      <c r="BI277" s="32">
        <f t="shared" si="573"/>
        <v>-0.84252756171288057</v>
      </c>
      <c r="BJ277" s="32">
        <f t="shared" si="573"/>
        <v>1.1242058883386878</v>
      </c>
      <c r="BK277" s="32">
        <f t="shared" si="573"/>
        <v>0.7341694145489952</v>
      </c>
      <c r="BL277" s="32">
        <f t="shared" si="573"/>
        <v>0.34413294075930245</v>
      </c>
      <c r="BM277" s="32">
        <f t="shared" si="573"/>
        <v>0.71866118818646796</v>
      </c>
      <c r="BN277" s="32">
        <f t="shared" si="573"/>
        <v>0.32862471439677521</v>
      </c>
      <c r="BO277" s="32">
        <f t="shared" si="573"/>
        <v>-6.1411759392917542E-2</v>
      </c>
      <c r="BP277" s="32">
        <f t="shared" si="573"/>
        <v>0.31311648803424802</v>
      </c>
      <c r="BQ277" s="32">
        <f t="shared" si="573"/>
        <v>-7.6919985755444731E-2</v>
      </c>
      <c r="BR277" s="32">
        <f t="shared" si="573"/>
        <v>-0.46695645954513748</v>
      </c>
      <c r="BS277" s="32">
        <f t="shared" si="573"/>
        <v>-1.4484940461662321E-2</v>
      </c>
      <c r="BT277" s="32">
        <f t="shared" si="573"/>
        <v>-0.40452141425135507</v>
      </c>
      <c r="BU277" s="32">
        <f t="shared" si="573"/>
        <v>-0.79455788804104777</v>
      </c>
      <c r="BV277" s="32">
        <f t="shared" si="573"/>
        <v>-0.42002964061388226</v>
      </c>
      <c r="BW277" s="32">
        <f t="shared" si="573"/>
        <v>-0.81006611440357501</v>
      </c>
      <c r="BX277" s="32">
        <f t="shared" si="573"/>
        <v>-1.2001025881932676</v>
      </c>
      <c r="BY277" s="32">
        <f t="shared" si="573"/>
        <v>-0.82557434076610214</v>
      </c>
      <c r="BZ277" s="32">
        <f t="shared" si="573"/>
        <v>-1.2156108145557949</v>
      </c>
      <c r="CA277" s="32">
        <f t="shared" si="573"/>
        <v>-1.6056472883454878</v>
      </c>
      <c r="CB277" s="32">
        <f t="shared" si="573"/>
        <v>0.26719338616414495</v>
      </c>
      <c r="CC277" s="32">
        <f t="shared" ref="CC277:CS277" si="574">SUMPRODUCT(BN$3:BN$6,$K277:$K280)</f>
        <v>-0.1228430876255478</v>
      </c>
      <c r="CD277" s="32">
        <f t="shared" si="574"/>
        <v>-0.5128795614152406</v>
      </c>
      <c r="CE277" s="32">
        <f t="shared" si="574"/>
        <v>-0.13835131398807499</v>
      </c>
      <c r="CF277" s="32">
        <f t="shared" si="574"/>
        <v>-0.52838778777776774</v>
      </c>
      <c r="CG277" s="32">
        <f t="shared" si="574"/>
        <v>-0.91842426156746049</v>
      </c>
      <c r="CH277" s="32">
        <f t="shared" si="574"/>
        <v>-0.54389601414029498</v>
      </c>
      <c r="CI277" s="32">
        <f t="shared" si="574"/>
        <v>-0.93393248792998773</v>
      </c>
      <c r="CJ277" s="32">
        <f t="shared" si="574"/>
        <v>-1.3239689617196806</v>
      </c>
      <c r="CK277" s="32">
        <f t="shared" si="574"/>
        <v>0.64276448833188804</v>
      </c>
      <c r="CL277" s="32">
        <f t="shared" si="574"/>
        <v>0.25272801454219529</v>
      </c>
      <c r="CM277" s="32">
        <f t="shared" si="574"/>
        <v>-0.13730845924749746</v>
      </c>
      <c r="CN277" s="32">
        <f t="shared" si="574"/>
        <v>0.2372197881796681</v>
      </c>
      <c r="CO277" s="32">
        <f t="shared" si="574"/>
        <v>-0.15281668561002465</v>
      </c>
      <c r="CP277" s="32">
        <f t="shared" si="574"/>
        <v>-0.54285315939971746</v>
      </c>
      <c r="CQ277" s="32">
        <f t="shared" si="574"/>
        <v>-0.16832491197255184</v>
      </c>
      <c r="CR277" s="32">
        <f t="shared" si="574"/>
        <v>-0.55836138576224459</v>
      </c>
      <c r="CS277" s="32">
        <f t="shared" si="574"/>
        <v>-0.94839785955193734</v>
      </c>
    </row>
    <row r="278" spans="2:97" ht="13.9" thickTop="1" thickBot="1" x14ac:dyDescent="0.4">
      <c r="H278" s="33">
        <f>H277</f>
        <v>2.3980438709259033E-3</v>
      </c>
      <c r="I278" s="33">
        <f t="shared" ref="I278:J278" si="575">I273</f>
        <v>0.32801289679916767</v>
      </c>
      <c r="J278" s="33">
        <f t="shared" si="575"/>
        <v>0.25513194525973659</v>
      </c>
      <c r="K278" s="33">
        <f t="shared" ref="K278:K280" si="576">I278+J278*H278</f>
        <v>0.32862471439677521</v>
      </c>
      <c r="L278" s="33">
        <f>$CE$4-$CE$7*SUMPRODUCT($B$4:$CD$4,Q279:CS279)</f>
        <v>-0.25501456025671132</v>
      </c>
      <c r="M278" s="39" t="s">
        <v>375</v>
      </c>
      <c r="O278" s="47">
        <f t="shared" ref="O278:O279" si="577">SUM(Q278:CS278)</f>
        <v>99.013206512912589</v>
      </c>
      <c r="P278" s="39" t="s">
        <v>365</v>
      </c>
      <c r="Q278" s="33">
        <f>EXP(Q277)</f>
        <v>2.5815703060817587</v>
      </c>
      <c r="R278" s="33">
        <f>EXP(R277)</f>
        <v>1.7478061724556282</v>
      </c>
      <c r="S278" s="33">
        <f t="shared" ref="S278:CD278" si="578">EXP(S277)</f>
        <v>1.183321023362145</v>
      </c>
      <c r="T278" s="33">
        <f t="shared" si="578"/>
        <v>1.7209098945339962</v>
      </c>
      <c r="U278" s="33">
        <f t="shared" si="578"/>
        <v>1.1651113776837903</v>
      </c>
      <c r="V278" s="33">
        <f t="shared" si="578"/>
        <v>0.7888178961140857</v>
      </c>
      <c r="W278" s="33">
        <f t="shared" si="578"/>
        <v>1.1471819528324003</v>
      </c>
      <c r="X278" s="33">
        <f t="shared" si="578"/>
        <v>0.776679098518679</v>
      </c>
      <c r="Y278" s="33">
        <f t="shared" si="578"/>
        <v>0.52583674332254582</v>
      </c>
      <c r="Z278" s="33">
        <f t="shared" si="578"/>
        <v>3.4214901966204621</v>
      </c>
      <c r="AA278" s="33">
        <f t="shared" si="578"/>
        <v>2.3164589670719091</v>
      </c>
      <c r="AB278" s="33">
        <f t="shared" si="578"/>
        <v>1.5683172646316639</v>
      </c>
      <c r="AC278" s="33">
        <f t="shared" si="578"/>
        <v>2.2808119227060648</v>
      </c>
      <c r="AD278" s="33">
        <f t="shared" si="578"/>
        <v>1.5441830684698767</v>
      </c>
      <c r="AE278" s="33">
        <f t="shared" si="578"/>
        <v>1.0454616293481827</v>
      </c>
      <c r="AF278" s="33">
        <f t="shared" si="578"/>
        <v>1.5204202636314592</v>
      </c>
      <c r="AG278" s="33">
        <f t="shared" si="578"/>
        <v>1.0293734457826993</v>
      </c>
      <c r="AH278" s="33">
        <f t="shared" si="578"/>
        <v>0.69691894815431821</v>
      </c>
      <c r="AI278" s="33">
        <f t="shared" si="578"/>
        <v>4.9810827562883393</v>
      </c>
      <c r="AJ278" s="33">
        <f t="shared" si="578"/>
        <v>3.3723533178403908</v>
      </c>
      <c r="AK278" s="33">
        <f t="shared" si="578"/>
        <v>2.2831917189072213</v>
      </c>
      <c r="AL278" s="33">
        <f t="shared" si="578"/>
        <v>3.3204575450047011</v>
      </c>
      <c r="AM278" s="33">
        <f t="shared" si="578"/>
        <v>2.2480566106853419</v>
      </c>
      <c r="AN278" s="33">
        <f t="shared" si="578"/>
        <v>1.5220066681620259</v>
      </c>
      <c r="AO278" s="33">
        <f t="shared" si="578"/>
        <v>2.2134621823457254</v>
      </c>
      <c r="AP278" s="33">
        <f t="shared" si="578"/>
        <v>1.4985851269233035</v>
      </c>
      <c r="AQ278" s="33">
        <f t="shared" si="578"/>
        <v>1.0145903555739919</v>
      </c>
      <c r="AR278" s="33">
        <f t="shared" si="578"/>
        <v>1.595131949134345</v>
      </c>
      <c r="AS278" s="33">
        <f t="shared" si="578"/>
        <v>1.0799556610990433</v>
      </c>
      <c r="AT278" s="33">
        <f t="shared" si="578"/>
        <v>0.73116473566516416</v>
      </c>
      <c r="AU278" s="33">
        <f t="shared" si="578"/>
        <v>1.0633366629162242</v>
      </c>
      <c r="AV278" s="33">
        <f t="shared" si="578"/>
        <v>0.71991313909406551</v>
      </c>
      <c r="AW278" s="33">
        <f t="shared" si="578"/>
        <v>0.48740436205678345</v>
      </c>
      <c r="AX278" s="33">
        <f t="shared" si="578"/>
        <v>0.7088346887637843</v>
      </c>
      <c r="AY278" s="33">
        <f t="shared" si="578"/>
        <v>0.47990389467733902</v>
      </c>
      <c r="AZ278" s="33">
        <f t="shared" si="578"/>
        <v>0.32491038006074147</v>
      </c>
      <c r="BA278" s="33">
        <f t="shared" si="578"/>
        <v>2.1141118308580369</v>
      </c>
      <c r="BB278" s="33">
        <f t="shared" si="578"/>
        <v>1.4313217418600579</v>
      </c>
      <c r="BC278" s="33">
        <f t="shared" si="578"/>
        <v>0.96905087934247491</v>
      </c>
      <c r="BD278" s="33">
        <f t="shared" si="578"/>
        <v>1.4092957140481439</v>
      </c>
      <c r="BE278" s="33">
        <f t="shared" si="578"/>
        <v>0.95413854971362488</v>
      </c>
      <c r="BF278" s="33">
        <f t="shared" si="578"/>
        <v>0.64598250244768651</v>
      </c>
      <c r="BG278" s="33">
        <f t="shared" si="578"/>
        <v>0.93945569985688993</v>
      </c>
      <c r="BH278" s="33">
        <f t="shared" si="578"/>
        <v>0.63604174059882923</v>
      </c>
      <c r="BI278" s="33">
        <f t="shared" si="578"/>
        <v>0.43062072628396902</v>
      </c>
      <c r="BJ278" s="33">
        <f t="shared" si="578"/>
        <v>3.0777717837548053</v>
      </c>
      <c r="BK278" s="33">
        <f t="shared" si="578"/>
        <v>2.0837505406626153</v>
      </c>
      <c r="BL278" s="33">
        <f t="shared" si="578"/>
        <v>1.4107661713678423</v>
      </c>
      <c r="BM278" s="33">
        <f t="shared" si="578"/>
        <v>2.0516845515705464</v>
      </c>
      <c r="BN278" s="33">
        <f t="shared" si="578"/>
        <v>1.389056464865184</v>
      </c>
      <c r="BO278" s="33">
        <f t="shared" si="578"/>
        <v>0.9404359267153245</v>
      </c>
      <c r="BP278" s="33">
        <f t="shared" si="578"/>
        <v>1.3676808402011726</v>
      </c>
      <c r="BQ278" s="33">
        <f t="shared" si="578"/>
        <v>0.92596394094765488</v>
      </c>
      <c r="BR278" s="33">
        <f t="shared" si="578"/>
        <v>0.62690738565087711</v>
      </c>
      <c r="BS278" s="33">
        <f t="shared" si="578"/>
        <v>0.98561946159468705</v>
      </c>
      <c r="BT278" s="33">
        <f t="shared" si="578"/>
        <v>0.6672960928506394</v>
      </c>
      <c r="BU278" s="33">
        <f t="shared" si="578"/>
        <v>0.45178092852720259</v>
      </c>
      <c r="BV278" s="33">
        <f t="shared" si="578"/>
        <v>0.65702734483259473</v>
      </c>
      <c r="BW278" s="33">
        <f t="shared" si="578"/>
        <v>0.44482865566945856</v>
      </c>
      <c r="BX278" s="33">
        <f t="shared" si="578"/>
        <v>0.30116331452705991</v>
      </c>
      <c r="BY278" s="33">
        <f t="shared" si="578"/>
        <v>0.4379833685095087</v>
      </c>
      <c r="BZ278" s="33">
        <f t="shared" si="578"/>
        <v>0.29652883483762205</v>
      </c>
      <c r="CA278" s="33">
        <f t="shared" si="578"/>
        <v>0.2007595635181037</v>
      </c>
      <c r="CB278" s="33">
        <f t="shared" si="578"/>
        <v>1.3062930409061493</v>
      </c>
      <c r="CC278" s="33">
        <f t="shared" si="578"/>
        <v>0.88440242535827041</v>
      </c>
      <c r="CD278" s="33">
        <f t="shared" si="578"/>
        <v>0.59876890214236844</v>
      </c>
      <c r="CE278" s="33">
        <f t="shared" ref="CE278:CS278" si="579">EXP(CE277)</f>
        <v>0.87079271634026123</v>
      </c>
      <c r="CF278" s="33">
        <f t="shared" si="579"/>
        <v>0.58955469117512782</v>
      </c>
      <c r="CG278" s="33">
        <f t="shared" si="579"/>
        <v>0.39914749786536557</v>
      </c>
      <c r="CH278" s="33">
        <f t="shared" si="579"/>
        <v>0.58048227395075691</v>
      </c>
      <c r="CI278" s="33">
        <f t="shared" si="579"/>
        <v>0.39300517945300545</v>
      </c>
      <c r="CJ278" s="33">
        <f t="shared" si="579"/>
        <v>0.2660771534429171</v>
      </c>
      <c r="CK278" s="33">
        <f t="shared" si="579"/>
        <v>1.9017309320786748</v>
      </c>
      <c r="CL278" s="33">
        <f t="shared" si="579"/>
        <v>1.287533038943947</v>
      </c>
      <c r="CM278" s="33">
        <f t="shared" si="579"/>
        <v>0.87170130033077398</v>
      </c>
      <c r="CN278" s="33">
        <f t="shared" si="579"/>
        <v>1.267719716966679</v>
      </c>
      <c r="CO278" s="33">
        <f t="shared" si="579"/>
        <v>0.85828704375711506</v>
      </c>
      <c r="CP278" s="33">
        <f t="shared" si="579"/>
        <v>0.58108794840231259</v>
      </c>
      <c r="CQ278" s="33">
        <f t="shared" si="579"/>
        <v>0.84507921371896288</v>
      </c>
      <c r="CR278" s="33">
        <f t="shared" si="579"/>
        <v>0.57214582243694823</v>
      </c>
      <c r="CS278" s="33">
        <f t="shared" si="579"/>
        <v>0.38736113351015972</v>
      </c>
    </row>
    <row r="279" spans="2:97" ht="13.9" thickTop="1" thickBot="1" x14ac:dyDescent="0.4">
      <c r="H279" s="32">
        <f t="shared" ref="H279:H280" si="580">H278</f>
        <v>2.3980438709259033E-3</v>
      </c>
      <c r="I279" s="32">
        <f t="shared" ref="I279:J279" si="581">I274</f>
        <v>-0.40751581821052113</v>
      </c>
      <c r="J279" s="32">
        <f t="shared" si="581"/>
        <v>0.82196914001415811</v>
      </c>
      <c r="K279" s="32">
        <f t="shared" si="576"/>
        <v>-0.40554470015221994</v>
      </c>
      <c r="L279" s="32">
        <f>$CE$5-$CE$7*SUMPRODUCT($B$5:$CD$5,Q279:CS279)</f>
        <v>-0.69866497566476937</v>
      </c>
      <c r="M279" s="32">
        <f>SUMPRODUCT($B$7:$CD$7, LN(Q279:CS279))</f>
        <v>-3263.385580902835</v>
      </c>
      <c r="O279" s="48">
        <f t="shared" si="577"/>
        <v>0.99999999999999989</v>
      </c>
      <c r="P279" s="39" t="s">
        <v>366</v>
      </c>
      <c r="Q279" s="32">
        <f t="shared" ref="Q279:AV279" si="582">Q278/$O278</f>
        <v>2.6072989624319347E-2</v>
      </c>
      <c r="R279" s="32">
        <f t="shared" si="582"/>
        <v>1.7652253007559068E-2</v>
      </c>
      <c r="S279" s="32">
        <f t="shared" si="582"/>
        <v>1.1951143337710458E-2</v>
      </c>
      <c r="T279" s="32">
        <f t="shared" si="582"/>
        <v>1.7380609669575418E-2</v>
      </c>
      <c r="U279" s="32">
        <f t="shared" si="582"/>
        <v>1.1767232056380729E-2</v>
      </c>
      <c r="V279" s="32">
        <f t="shared" si="582"/>
        <v>7.9667947730913419E-3</v>
      </c>
      <c r="W279" s="32">
        <f t="shared" si="582"/>
        <v>1.1586150910917052E-2</v>
      </c>
      <c r="X279" s="32">
        <f t="shared" si="582"/>
        <v>7.8441970103997199E-3</v>
      </c>
      <c r="Y279" s="32">
        <f t="shared" si="582"/>
        <v>5.3107738032296733E-3</v>
      </c>
      <c r="Z279" s="32">
        <f t="shared" si="582"/>
        <v>3.4555897310266946E-2</v>
      </c>
      <c r="AA279" s="32">
        <f t="shared" si="582"/>
        <v>2.3395454491919855E-2</v>
      </c>
      <c r="AB279" s="32">
        <f t="shared" si="582"/>
        <v>1.5839475559526851E-2</v>
      </c>
      <c r="AC279" s="32">
        <f t="shared" si="582"/>
        <v>2.3035431363477941E-2</v>
      </c>
      <c r="AD279" s="32">
        <f t="shared" si="582"/>
        <v>1.5595728315984752E-2</v>
      </c>
      <c r="AE279" s="32">
        <f t="shared" si="582"/>
        <v>1.0558809942306445E-2</v>
      </c>
      <c r="AF279" s="32">
        <f t="shared" si="582"/>
        <v>1.5355731999581056E-2</v>
      </c>
      <c r="AG279" s="32">
        <f t="shared" si="582"/>
        <v>1.039632471299125E-2</v>
      </c>
      <c r="AH279" s="32">
        <f t="shared" si="582"/>
        <v>7.0386463856559481E-3</v>
      </c>
      <c r="AI279" s="32">
        <f t="shared" si="582"/>
        <v>5.0307256291500291E-2</v>
      </c>
      <c r="AJ279" s="32">
        <f t="shared" si="582"/>
        <v>3.4059631402812846E-2</v>
      </c>
      <c r="AK279" s="32">
        <f t="shared" si="582"/>
        <v>2.305946650267774E-2</v>
      </c>
      <c r="AL279" s="32">
        <f t="shared" si="582"/>
        <v>3.3535501595655028E-2</v>
      </c>
      <c r="AM279" s="32">
        <f t="shared" si="582"/>
        <v>2.2704613756672615E-2</v>
      </c>
      <c r="AN279" s="32">
        <f t="shared" si="582"/>
        <v>1.5371754150427769E-2</v>
      </c>
      <c r="AO279" s="32">
        <f t="shared" si="582"/>
        <v>2.2355221695169136E-2</v>
      </c>
      <c r="AP279" s="32">
        <f t="shared" si="582"/>
        <v>1.5135204481311983E-2</v>
      </c>
      <c r="AQ279" s="32">
        <f t="shared" si="582"/>
        <v>1.0247020486521425E-2</v>
      </c>
      <c r="AR279" s="32">
        <f t="shared" si="582"/>
        <v>1.6110294831491186E-2</v>
      </c>
      <c r="AS279" s="32">
        <f t="shared" si="582"/>
        <v>1.0907188032115728E-2</v>
      </c>
      <c r="AT279" s="32">
        <f t="shared" si="582"/>
        <v>7.3845172923453495E-3</v>
      </c>
      <c r="AU279" s="32">
        <f t="shared" si="582"/>
        <v>1.0739341754148236E-2</v>
      </c>
      <c r="AV279" s="32">
        <f t="shared" si="582"/>
        <v>7.2708799608482491E-3</v>
      </c>
      <c r="AW279" s="32">
        <f t="shared" ref="AW279:CB279" si="583">AW278/$O278</f>
        <v>4.9226197112727547E-3</v>
      </c>
      <c r="AX279" s="32">
        <f t="shared" si="583"/>
        <v>7.1589913480010689E-3</v>
      </c>
      <c r="AY279" s="32">
        <f t="shared" si="583"/>
        <v>4.8468675197863974E-3</v>
      </c>
      <c r="AZ279" s="32">
        <f t="shared" si="583"/>
        <v>3.2814852836663662E-3</v>
      </c>
      <c r="BA279" s="32">
        <f t="shared" si="583"/>
        <v>2.1351816644604168E-2</v>
      </c>
      <c r="BB279" s="32">
        <f t="shared" si="583"/>
        <v>1.4455866972386105E-2</v>
      </c>
      <c r="BC279" s="32">
        <f t="shared" si="583"/>
        <v>9.7870871318170901E-3</v>
      </c>
      <c r="BD279" s="32">
        <f t="shared" si="583"/>
        <v>1.4233411518334715E-2</v>
      </c>
      <c r="BE279" s="32">
        <f t="shared" si="583"/>
        <v>9.636477630781435E-3</v>
      </c>
      <c r="BF279" s="32">
        <f t="shared" si="583"/>
        <v>6.5242054590307821E-3</v>
      </c>
      <c r="BG279" s="32">
        <f t="shared" si="583"/>
        <v>9.4881857980669768E-3</v>
      </c>
      <c r="BH279" s="32">
        <f t="shared" si="583"/>
        <v>6.4238071162343504E-3</v>
      </c>
      <c r="BI279" s="32">
        <f t="shared" si="583"/>
        <v>4.3491241365646565E-3</v>
      </c>
      <c r="BJ279" s="32">
        <f t="shared" si="583"/>
        <v>3.1084457237059829E-2</v>
      </c>
      <c r="BK279" s="32">
        <f t="shared" si="583"/>
        <v>2.104517785100584E-2</v>
      </c>
      <c r="BL279" s="32">
        <f t="shared" si="583"/>
        <v>1.4248262641447334E-2</v>
      </c>
      <c r="BM279" s="32">
        <f t="shared" si="583"/>
        <v>2.0721322173350487E-2</v>
      </c>
      <c r="BN279" s="32">
        <f t="shared" si="583"/>
        <v>1.4029001925960587E-2</v>
      </c>
      <c r="BO279" s="32">
        <f t="shared" si="583"/>
        <v>9.4980857588192504E-3</v>
      </c>
      <c r="BP279" s="32">
        <f t="shared" si="583"/>
        <v>1.3813115324396746E-2</v>
      </c>
      <c r="BQ279" s="32">
        <f t="shared" si="583"/>
        <v>9.351923582304118E-3</v>
      </c>
      <c r="BR279" s="32">
        <f t="shared" si="583"/>
        <v>6.3315532112286493E-3</v>
      </c>
      <c r="BS279" s="32">
        <f t="shared" si="583"/>
        <v>9.9544242258849547E-3</v>
      </c>
      <c r="BT279" s="32">
        <f t="shared" si="583"/>
        <v>6.7394655354749613E-3</v>
      </c>
      <c r="BU279" s="32">
        <f t="shared" si="583"/>
        <v>4.5628350443158768E-3</v>
      </c>
      <c r="BV279" s="32">
        <f t="shared" si="583"/>
        <v>6.6357546429617947E-3</v>
      </c>
      <c r="BW279" s="32">
        <f t="shared" si="583"/>
        <v>4.492619432655655E-3</v>
      </c>
      <c r="BX279" s="32">
        <f t="shared" si="583"/>
        <v>3.0416479289334434E-3</v>
      </c>
      <c r="BY279" s="32">
        <f t="shared" si="583"/>
        <v>4.4234843404691686E-3</v>
      </c>
      <c r="BZ279" s="32">
        <f t="shared" si="583"/>
        <v>2.9948412467477345E-3</v>
      </c>
      <c r="CA279" s="32">
        <f t="shared" si="583"/>
        <v>2.0276038983943227E-3</v>
      </c>
      <c r="CB279" s="32">
        <f t="shared" si="583"/>
        <v>1.319311925056979E-2</v>
      </c>
      <c r="CC279" s="32">
        <f t="shared" ref="CC279:CS279" si="584">CC278/$O278</f>
        <v>8.9321662887761645E-3</v>
      </c>
      <c r="CD279" s="32">
        <f t="shared" si="584"/>
        <v>6.0473640156707914E-3</v>
      </c>
      <c r="CE279" s="32">
        <f t="shared" si="584"/>
        <v>8.7947128166857083E-3</v>
      </c>
      <c r="CF279" s="32">
        <f t="shared" si="584"/>
        <v>5.9543035917965382E-3</v>
      </c>
      <c r="CG279" s="32">
        <f t="shared" si="584"/>
        <v>4.0312551418412211E-3</v>
      </c>
      <c r="CH279" s="32">
        <f t="shared" si="584"/>
        <v>5.8626752369145283E-3</v>
      </c>
      <c r="CI279" s="32">
        <f t="shared" si="584"/>
        <v>3.969219796974786E-3</v>
      </c>
      <c r="CJ279" s="32">
        <f t="shared" si="584"/>
        <v>2.6872895325152127E-3</v>
      </c>
      <c r="CK279" s="32">
        <f t="shared" si="584"/>
        <v>1.9206841178612519E-2</v>
      </c>
      <c r="CL279" s="32">
        <f t="shared" si="584"/>
        <v>1.3003649556345155E-2</v>
      </c>
      <c r="CM279" s="32">
        <f t="shared" si="584"/>
        <v>8.8038892086288803E-3</v>
      </c>
      <c r="CN279" s="32">
        <f t="shared" si="584"/>
        <v>1.2803541685132196E-2</v>
      </c>
      <c r="CO279" s="32">
        <f t="shared" si="584"/>
        <v>8.6684097403227061E-3</v>
      </c>
      <c r="CP279" s="32">
        <f t="shared" si="584"/>
        <v>5.8687923446508247E-3</v>
      </c>
      <c r="CQ279" s="32">
        <f t="shared" si="584"/>
        <v>8.5350151104211913E-3</v>
      </c>
      <c r="CR279" s="32">
        <f t="shared" si="584"/>
        <v>5.7784798875525067E-3</v>
      </c>
      <c r="CS279" s="32">
        <f t="shared" si="584"/>
        <v>3.9122168360403806E-3</v>
      </c>
    </row>
    <row r="280" spans="2:97" ht="13.15" thickTop="1" x14ac:dyDescent="0.35">
      <c r="H280" s="34">
        <f t="shared" si="580"/>
        <v>2.3980438709259033E-3</v>
      </c>
      <c r="I280" s="34">
        <f t="shared" ref="I280:J280" si="585">I275</f>
        <v>-0.38763842991876685</v>
      </c>
      <c r="J280" s="34">
        <f t="shared" si="585"/>
        <v>-1</v>
      </c>
      <c r="K280" s="34">
        <f t="shared" si="576"/>
        <v>-0.39003647378969275</v>
      </c>
      <c r="L280" s="34">
        <f>$CE$6-$CE$7*SUMPRODUCT($B$6:$CD$6,Q279:CS279)</f>
        <v>0.84042932620459965</v>
      </c>
    </row>
    <row r="281" spans="2:97" ht="13.5" thickBot="1" x14ac:dyDescent="0.4">
      <c r="B281" s="39" t="s">
        <v>367</v>
      </c>
      <c r="D281" s="39" t="s">
        <v>368</v>
      </c>
      <c r="E281" s="39" t="s">
        <v>369</v>
      </c>
      <c r="F281" s="39" t="s">
        <v>370</v>
      </c>
      <c r="H281" s="39" t="s">
        <v>347</v>
      </c>
      <c r="I281" s="39" t="s">
        <v>371</v>
      </c>
      <c r="J281" s="39" t="s">
        <v>372</v>
      </c>
      <c r="K281" s="39" t="s">
        <v>349</v>
      </c>
      <c r="L281" s="39" t="s">
        <v>373</v>
      </c>
      <c r="M281" s="39" t="s">
        <v>374</v>
      </c>
      <c r="O281" s="45" t="s">
        <v>336</v>
      </c>
    </row>
    <row r="282" spans="2:97" ht="13.9" thickTop="1" thickBot="1" x14ac:dyDescent="0.4">
      <c r="B282" s="32">
        <f>1+B277</f>
        <v>3</v>
      </c>
      <c r="D282" s="32">
        <f>IF(F277,IF(M282&lt;0,D277,H282),E277)</f>
        <v>0</v>
      </c>
      <c r="E282" s="32">
        <f>IF(F277,IF(M282&lt;0,H282,E277),H282)</f>
        <v>1.1990219354629517E-3</v>
      </c>
      <c r="F282" s="32" t="b">
        <f>OR(F277,M282*M277&lt;=0)</f>
        <v>1</v>
      </c>
      <c r="H282" s="32">
        <f>IF(F277,(D277+E277)/2,2*H277)</f>
        <v>1.1990219354629517E-3</v>
      </c>
      <c r="I282" s="32">
        <f>I277</f>
        <v>-0.48094017814400691</v>
      </c>
      <c r="J282" s="32">
        <f>J277</f>
        <v>-0.20901279950287285</v>
      </c>
      <c r="K282" s="32">
        <f>I282+J282*H282</f>
        <v>-0.48119078907540336</v>
      </c>
      <c r="L282" s="32">
        <f>$CE$3-$CE$7*SUMPRODUCT($B$3:$CD$3,Q284:CS284)</f>
        <v>2.3484700545282067E-2</v>
      </c>
      <c r="M282" s="32">
        <f>SUMPRODUCT(L282:L285,J282:J285)</f>
        <v>-0.47704752686479429</v>
      </c>
      <c r="O282" s="46">
        <f>SUM(Q282:CS282)</f>
        <v>-1.2663725358778897</v>
      </c>
      <c r="P282" s="39" t="s">
        <v>363</v>
      </c>
      <c r="Q282" s="32">
        <f t="shared" ref="Q282:AV282" si="586">SUMPRODUCT(B$3:B$6,$K282:$K285)</f>
        <v>0.94823969451303225</v>
      </c>
      <c r="R282" s="32">
        <f t="shared" si="586"/>
        <v>0.55940224265880245</v>
      </c>
      <c r="S282" s="32">
        <f t="shared" si="586"/>
        <v>0.17056479080457265</v>
      </c>
      <c r="T282" s="32">
        <f t="shared" si="586"/>
        <v>0.54170943533166172</v>
      </c>
      <c r="U282" s="32">
        <f t="shared" si="586"/>
        <v>0.15287198347743192</v>
      </c>
      <c r="V282" s="32">
        <f t="shared" si="586"/>
        <v>-0.23596546837679788</v>
      </c>
      <c r="W282" s="32">
        <f t="shared" si="586"/>
        <v>0.13517917615029118</v>
      </c>
      <c r="X282" s="32">
        <f t="shared" si="586"/>
        <v>-0.25365827570393862</v>
      </c>
      <c r="Y282" s="32">
        <f t="shared" si="586"/>
        <v>-0.64249572755816842</v>
      </c>
      <c r="Z282" s="32">
        <f t="shared" si="586"/>
        <v>1.2296558135970077</v>
      </c>
      <c r="AA282" s="32">
        <f t="shared" si="586"/>
        <v>0.84081836174277802</v>
      </c>
      <c r="AB282" s="32">
        <f t="shared" si="586"/>
        <v>0.45198090988854822</v>
      </c>
      <c r="AC282" s="32">
        <f t="shared" si="586"/>
        <v>0.82312555441563728</v>
      </c>
      <c r="AD282" s="32">
        <f t="shared" si="586"/>
        <v>0.43428810256140743</v>
      </c>
      <c r="AE282" s="32">
        <f t="shared" si="586"/>
        <v>4.5450650707177631E-2</v>
      </c>
      <c r="AF282" s="32">
        <f t="shared" si="586"/>
        <v>0.41659529523426669</v>
      </c>
      <c r="AG282" s="32">
        <f t="shared" si="586"/>
        <v>2.7757843380036895E-2</v>
      </c>
      <c r="AH282" s="32">
        <f t="shared" si="586"/>
        <v>-0.3610796084741929</v>
      </c>
      <c r="AI282" s="32">
        <f t="shared" si="586"/>
        <v>1.6048773057089751</v>
      </c>
      <c r="AJ282" s="32">
        <f t="shared" si="586"/>
        <v>1.2160398538547454</v>
      </c>
      <c r="AK282" s="32">
        <f t="shared" si="586"/>
        <v>0.82720240200051565</v>
      </c>
      <c r="AL282" s="32">
        <f t="shared" si="586"/>
        <v>1.1983470465276045</v>
      </c>
      <c r="AM282" s="32">
        <f t="shared" si="586"/>
        <v>0.8095095946733748</v>
      </c>
      <c r="AN282" s="32">
        <f t="shared" si="586"/>
        <v>0.420672142819145</v>
      </c>
      <c r="AO282" s="32">
        <f t="shared" si="586"/>
        <v>0.79181678734623406</v>
      </c>
      <c r="AP282" s="32">
        <f t="shared" si="586"/>
        <v>0.40297933549200426</v>
      </c>
      <c r="AQ282" s="32">
        <f t="shared" si="586"/>
        <v>1.4141883637774466E-2</v>
      </c>
      <c r="AR282" s="32">
        <f t="shared" si="586"/>
        <v>0.46704890543762889</v>
      </c>
      <c r="AS282" s="32">
        <f t="shared" si="586"/>
        <v>7.8211453583399093E-2</v>
      </c>
      <c r="AT282" s="32">
        <f t="shared" si="586"/>
        <v>-0.31062599827083071</v>
      </c>
      <c r="AU282" s="32">
        <f t="shared" si="586"/>
        <v>6.0518646256258357E-2</v>
      </c>
      <c r="AV282" s="32">
        <f t="shared" si="586"/>
        <v>-0.32831880559797144</v>
      </c>
      <c r="AW282" s="32">
        <f t="shared" ref="AW282:CB282" si="587">SUMPRODUCT(AH$3:AH$6,$K282:$K285)</f>
        <v>-0.71715625745220124</v>
      </c>
      <c r="AX282" s="32">
        <f t="shared" si="587"/>
        <v>-0.34601161292511218</v>
      </c>
      <c r="AY282" s="32">
        <f t="shared" si="587"/>
        <v>-0.73484906477934198</v>
      </c>
      <c r="AZ282" s="32">
        <f t="shared" si="587"/>
        <v>-1.1236865166335717</v>
      </c>
      <c r="BA282" s="32">
        <f t="shared" si="587"/>
        <v>0.74846502452160446</v>
      </c>
      <c r="BB282" s="32">
        <f t="shared" si="587"/>
        <v>0.35962757266737461</v>
      </c>
      <c r="BC282" s="32">
        <f t="shared" si="587"/>
        <v>-2.9209879186855192E-2</v>
      </c>
      <c r="BD282" s="32">
        <f t="shared" si="587"/>
        <v>0.34193476534023387</v>
      </c>
      <c r="BE282" s="32">
        <f t="shared" si="587"/>
        <v>-4.6902686513995914E-2</v>
      </c>
      <c r="BF282" s="32">
        <f t="shared" si="587"/>
        <v>-0.43574013836822573</v>
      </c>
      <c r="BG282" s="32">
        <f t="shared" si="587"/>
        <v>-6.4595493841136664E-2</v>
      </c>
      <c r="BH282" s="32">
        <f t="shared" si="587"/>
        <v>-0.45343294569536646</v>
      </c>
      <c r="BI282" s="32">
        <f t="shared" si="587"/>
        <v>-0.84227039754959621</v>
      </c>
      <c r="BJ282" s="32">
        <f t="shared" si="587"/>
        <v>1.1236865166335717</v>
      </c>
      <c r="BK282" s="32">
        <f t="shared" si="587"/>
        <v>0.73484906477934198</v>
      </c>
      <c r="BL282" s="32">
        <f t="shared" si="587"/>
        <v>0.34601161292511218</v>
      </c>
      <c r="BM282" s="32">
        <f t="shared" si="587"/>
        <v>0.71715625745220124</v>
      </c>
      <c r="BN282" s="32">
        <f t="shared" si="587"/>
        <v>0.32831880559797144</v>
      </c>
      <c r="BO282" s="32">
        <f t="shared" si="587"/>
        <v>-6.0518646256258357E-2</v>
      </c>
      <c r="BP282" s="32">
        <f t="shared" si="587"/>
        <v>0.31062599827083071</v>
      </c>
      <c r="BQ282" s="32">
        <f t="shared" si="587"/>
        <v>-7.8211453583399093E-2</v>
      </c>
      <c r="BR282" s="32">
        <f t="shared" si="587"/>
        <v>-0.46704890543762889</v>
      </c>
      <c r="BS282" s="32">
        <f t="shared" si="587"/>
        <v>-1.4141883637774466E-2</v>
      </c>
      <c r="BT282" s="32">
        <f t="shared" si="587"/>
        <v>-0.40297933549200426</v>
      </c>
      <c r="BU282" s="32">
        <f t="shared" si="587"/>
        <v>-0.79181678734623406</v>
      </c>
      <c r="BV282" s="32">
        <f t="shared" si="587"/>
        <v>-0.420672142819145</v>
      </c>
      <c r="BW282" s="32">
        <f t="shared" si="587"/>
        <v>-0.8095095946733748</v>
      </c>
      <c r="BX282" s="32">
        <f t="shared" si="587"/>
        <v>-1.1983470465276045</v>
      </c>
      <c r="BY282" s="32">
        <f t="shared" si="587"/>
        <v>-0.82720240200051565</v>
      </c>
      <c r="BZ282" s="32">
        <f t="shared" si="587"/>
        <v>-1.2160398538547454</v>
      </c>
      <c r="CA282" s="32">
        <f t="shared" si="587"/>
        <v>-1.6048773057089751</v>
      </c>
      <c r="CB282" s="32">
        <f t="shared" si="587"/>
        <v>0.2672742354462011</v>
      </c>
      <c r="CC282" s="32">
        <f t="shared" ref="CC282:CS282" si="588">SUMPRODUCT(BN$3:BN$6,$K282:$K285)</f>
        <v>-0.1215632164080287</v>
      </c>
      <c r="CD282" s="32">
        <f t="shared" si="588"/>
        <v>-0.51040066826225849</v>
      </c>
      <c r="CE282" s="32">
        <f t="shared" si="588"/>
        <v>-0.13925602373516943</v>
      </c>
      <c r="CF282" s="32">
        <f t="shared" si="588"/>
        <v>-0.52809347558939923</v>
      </c>
      <c r="CG282" s="32">
        <f t="shared" si="588"/>
        <v>-0.91693092744362903</v>
      </c>
      <c r="CH282" s="32">
        <f t="shared" si="588"/>
        <v>-0.54578628291653997</v>
      </c>
      <c r="CI282" s="32">
        <f t="shared" si="588"/>
        <v>-0.93462373477076977</v>
      </c>
      <c r="CJ282" s="32">
        <f t="shared" si="588"/>
        <v>-1.3234611866249995</v>
      </c>
      <c r="CK282" s="32">
        <f t="shared" si="588"/>
        <v>0.64249572755816842</v>
      </c>
      <c r="CL282" s="32">
        <f t="shared" si="588"/>
        <v>0.25365827570393862</v>
      </c>
      <c r="CM282" s="32">
        <f t="shared" si="588"/>
        <v>-0.13517917615029118</v>
      </c>
      <c r="CN282" s="32">
        <f t="shared" si="588"/>
        <v>0.23596546837679788</v>
      </c>
      <c r="CO282" s="32">
        <f t="shared" si="588"/>
        <v>-0.15287198347743192</v>
      </c>
      <c r="CP282" s="32">
        <f t="shared" si="588"/>
        <v>-0.54170943533166172</v>
      </c>
      <c r="CQ282" s="32">
        <f t="shared" si="588"/>
        <v>-0.17056479080457265</v>
      </c>
      <c r="CR282" s="32">
        <f t="shared" si="588"/>
        <v>-0.55940224265880245</v>
      </c>
      <c r="CS282" s="32">
        <f t="shared" si="588"/>
        <v>-0.94823969451303225</v>
      </c>
    </row>
    <row r="283" spans="2:97" ht="13.9" thickTop="1" thickBot="1" x14ac:dyDescent="0.4">
      <c r="H283" s="33">
        <f>H282</f>
        <v>1.1990219354629517E-3</v>
      </c>
      <c r="I283" s="33">
        <f t="shared" ref="I283:J283" si="589">I278</f>
        <v>0.32801289679916767</v>
      </c>
      <c r="J283" s="33">
        <f t="shared" si="589"/>
        <v>0.25513194525973659</v>
      </c>
      <c r="K283" s="33">
        <f t="shared" ref="K283:K285" si="590">I283+J283*H283</f>
        <v>0.32831880559797144</v>
      </c>
      <c r="L283" s="33">
        <f>$CE$4-$CE$7*SUMPRODUCT($B$4:$CD$4,Q284:CS284)</f>
        <v>-9.6429326580590669E-2</v>
      </c>
      <c r="M283" s="39" t="s">
        <v>375</v>
      </c>
      <c r="O283" s="47">
        <f t="shared" ref="O283:O284" si="591">SUM(Q283:CS283)</f>
        <v>98.99591893754824</v>
      </c>
      <c r="P283" s="39" t="s">
        <v>365</v>
      </c>
      <c r="Q283" s="33">
        <f>EXP(Q282)</f>
        <v>2.5811620242026718</v>
      </c>
      <c r="R283" s="33">
        <f>EXP(R282)</f>
        <v>1.7496263356644615</v>
      </c>
      <c r="S283" s="33">
        <f t="shared" ref="S283:CD283" si="592">EXP(S282)</f>
        <v>1.1859744896860016</v>
      </c>
      <c r="T283" s="33">
        <f t="shared" si="592"/>
        <v>1.7189427736048715</v>
      </c>
      <c r="U283" s="33">
        <f t="shared" si="592"/>
        <v>1.1651758076396714</v>
      </c>
      <c r="V283" s="33">
        <f t="shared" si="592"/>
        <v>0.78980794681233302</v>
      </c>
      <c r="W283" s="33">
        <f t="shared" si="592"/>
        <v>1.1447418764194561</v>
      </c>
      <c r="X283" s="33">
        <f t="shared" si="592"/>
        <v>0.77595692007754724</v>
      </c>
      <c r="Y283" s="33">
        <f t="shared" si="592"/>
        <v>0.52597808660544565</v>
      </c>
      <c r="Z283" s="33">
        <f t="shared" si="592"/>
        <v>3.4200521982252665</v>
      </c>
      <c r="AA283" s="33">
        <f t="shared" si="592"/>
        <v>2.3182633787627016</v>
      </c>
      <c r="AB283" s="33">
        <f t="shared" si="592"/>
        <v>1.5714219496711517</v>
      </c>
      <c r="AC283" s="33">
        <f t="shared" si="592"/>
        <v>2.2776075102479387</v>
      </c>
      <c r="AD283" s="33">
        <f t="shared" si="592"/>
        <v>1.5438635951061321</v>
      </c>
      <c r="AE283" s="33">
        <f t="shared" si="592"/>
        <v>1.0464993593363079</v>
      </c>
      <c r="AF283" s="33">
        <f t="shared" si="592"/>
        <v>1.5167885371544065</v>
      </c>
      <c r="AG283" s="33">
        <f t="shared" si="592"/>
        <v>1.0281466817485405</v>
      </c>
      <c r="AH283" s="33">
        <f t="shared" si="592"/>
        <v>0.69692351524075713</v>
      </c>
      <c r="AI283" s="33">
        <f t="shared" si="592"/>
        <v>4.9772488852514467</v>
      </c>
      <c r="AJ283" s="33">
        <f t="shared" si="592"/>
        <v>3.3738005003705807</v>
      </c>
      <c r="AK283" s="33">
        <f t="shared" si="592"/>
        <v>2.2869119223733057</v>
      </c>
      <c r="AL283" s="33">
        <f t="shared" si="592"/>
        <v>3.3146334571456144</v>
      </c>
      <c r="AM283" s="33">
        <f t="shared" si="592"/>
        <v>2.2468058708898559</v>
      </c>
      <c r="AN283" s="33">
        <f t="shared" si="592"/>
        <v>1.5229848750191251</v>
      </c>
      <c r="AO283" s="33">
        <f t="shared" si="592"/>
        <v>2.2074031675982879</v>
      </c>
      <c r="AP283" s="33">
        <f t="shared" si="592"/>
        <v>1.4962759715373315</v>
      </c>
      <c r="AQ283" s="33">
        <f t="shared" si="592"/>
        <v>1.0142423531247819</v>
      </c>
      <c r="AR283" s="33">
        <f t="shared" si="592"/>
        <v>1.5952794193474269</v>
      </c>
      <c r="AS283" s="33">
        <f t="shared" si="592"/>
        <v>1.0813512901019688</v>
      </c>
      <c r="AT283" s="33">
        <f t="shared" si="592"/>
        <v>0.73298796337729999</v>
      </c>
      <c r="AU283" s="33">
        <f t="shared" si="592"/>
        <v>1.0623874069334744</v>
      </c>
      <c r="AV283" s="33">
        <f t="shared" si="592"/>
        <v>0.72013340054592923</v>
      </c>
      <c r="AW283" s="33">
        <f t="shared" si="592"/>
        <v>0.48813842407896441</v>
      </c>
      <c r="AX283" s="33">
        <f t="shared" si="592"/>
        <v>0.70750427086468037</v>
      </c>
      <c r="AY283" s="33">
        <f t="shared" si="592"/>
        <v>0.47957783869933862</v>
      </c>
      <c r="AZ283" s="33">
        <f t="shared" si="592"/>
        <v>0.3250791731482261</v>
      </c>
      <c r="BA283" s="33">
        <f t="shared" si="592"/>
        <v>2.1137529662083301</v>
      </c>
      <c r="BB283" s="33">
        <f t="shared" si="592"/>
        <v>1.432795702900276</v>
      </c>
      <c r="BC283" s="33">
        <f t="shared" si="592"/>
        <v>0.97121260576254265</v>
      </c>
      <c r="BD283" s="33">
        <f t="shared" si="592"/>
        <v>1.4076684657454017</v>
      </c>
      <c r="BE283" s="33">
        <f t="shared" si="592"/>
        <v>0.95418024767869281</v>
      </c>
      <c r="BF283" s="33">
        <f t="shared" si="592"/>
        <v>0.64678577890714939</v>
      </c>
      <c r="BG283" s="33">
        <f t="shared" si="592"/>
        <v>0.93744658961188887</v>
      </c>
      <c r="BH283" s="33">
        <f t="shared" si="592"/>
        <v>0.63544296176852821</v>
      </c>
      <c r="BI283" s="33">
        <f t="shared" si="592"/>
        <v>0.43073148074316525</v>
      </c>
      <c r="BJ283" s="33">
        <f t="shared" si="592"/>
        <v>3.0761736912134658</v>
      </c>
      <c r="BK283" s="33">
        <f t="shared" si="592"/>
        <v>2.0851672435742579</v>
      </c>
      <c r="BL283" s="33">
        <f t="shared" si="592"/>
        <v>1.413419029651714</v>
      </c>
      <c r="BM283" s="33">
        <f t="shared" si="592"/>
        <v>2.0485992306113432</v>
      </c>
      <c r="BN283" s="33">
        <f t="shared" si="592"/>
        <v>1.3886316052580057</v>
      </c>
      <c r="BO283" s="33">
        <f t="shared" si="592"/>
        <v>0.94127621757720892</v>
      </c>
      <c r="BP283" s="33">
        <f t="shared" si="592"/>
        <v>1.3642788830970987</v>
      </c>
      <c r="BQ283" s="33">
        <f t="shared" si="592"/>
        <v>0.92476886017836302</v>
      </c>
      <c r="BR283" s="33">
        <f t="shared" si="592"/>
        <v>0.62684943331687004</v>
      </c>
      <c r="BS283" s="33">
        <f t="shared" si="592"/>
        <v>0.98595764308116041</v>
      </c>
      <c r="BT283" s="33">
        <f t="shared" si="592"/>
        <v>0.66832590980697337</v>
      </c>
      <c r="BU283" s="33">
        <f t="shared" si="592"/>
        <v>0.4530210043541914</v>
      </c>
      <c r="BV283" s="33">
        <f t="shared" si="592"/>
        <v>0.65660533889901063</v>
      </c>
      <c r="BW283" s="33">
        <f t="shared" si="592"/>
        <v>0.44507628049055531</v>
      </c>
      <c r="BX283" s="33">
        <f t="shared" si="592"/>
        <v>0.3016924836271781</v>
      </c>
      <c r="BY283" s="33">
        <f t="shared" si="592"/>
        <v>0.43727088490676219</v>
      </c>
      <c r="BZ283" s="33">
        <f t="shared" si="592"/>
        <v>0.2964016396020332</v>
      </c>
      <c r="CA283" s="33">
        <f t="shared" si="592"/>
        <v>0.20091420442389246</v>
      </c>
      <c r="CB283" s="33">
        <f t="shared" si="592"/>
        <v>1.3063986580301383</v>
      </c>
      <c r="CC283" s="33">
        <f t="shared" si="592"/>
        <v>0.88553507123300512</v>
      </c>
      <c r="CD283" s="33">
        <f t="shared" si="592"/>
        <v>0.60025502748606829</v>
      </c>
      <c r="CE283" s="33">
        <f t="shared" ref="CE283:CS283" si="593">EXP(CE282)</f>
        <v>0.87000525794644268</v>
      </c>
      <c r="CF283" s="33">
        <f t="shared" si="593"/>
        <v>0.58972822984247031</v>
      </c>
      <c r="CG283" s="33">
        <f t="shared" si="593"/>
        <v>0.39974400372479435</v>
      </c>
      <c r="CH283" s="33">
        <f t="shared" si="593"/>
        <v>0.57938604284527262</v>
      </c>
      <c r="CI283" s="33">
        <f t="shared" si="593"/>
        <v>0.39273360973596555</v>
      </c>
      <c r="CJ283" s="33">
        <f t="shared" si="593"/>
        <v>0.26621229510257988</v>
      </c>
      <c r="CK283" s="33">
        <f t="shared" si="593"/>
        <v>1.9012198900790604</v>
      </c>
      <c r="CL283" s="33">
        <f t="shared" si="593"/>
        <v>1.2887313382037529</v>
      </c>
      <c r="CM283" s="33">
        <f t="shared" si="593"/>
        <v>0.87355937665862082</v>
      </c>
      <c r="CN283" s="33">
        <f t="shared" si="593"/>
        <v>1.2661305878675984</v>
      </c>
      <c r="CO283" s="33">
        <f t="shared" si="593"/>
        <v>0.85823958362620612</v>
      </c>
      <c r="CP283" s="33">
        <f t="shared" si="593"/>
        <v>0.58175293288144514</v>
      </c>
      <c r="CQ283" s="33">
        <f t="shared" si="593"/>
        <v>0.84318845700025113</v>
      </c>
      <c r="CR283" s="33">
        <f t="shared" si="593"/>
        <v>0.57155061033087762</v>
      </c>
      <c r="CS283" s="33">
        <f t="shared" si="593"/>
        <v>0.38742240534431494</v>
      </c>
    </row>
    <row r="284" spans="2:97" ht="13.9" thickTop="1" thickBot="1" x14ac:dyDescent="0.4">
      <c r="H284" s="32">
        <f t="shared" ref="H284:H285" si="594">H283</f>
        <v>1.1990219354629517E-3</v>
      </c>
      <c r="I284" s="32">
        <f t="shared" ref="I284:J284" si="595">I279</f>
        <v>-0.40751581821052113</v>
      </c>
      <c r="J284" s="32">
        <f t="shared" si="595"/>
        <v>0.82196914001415811</v>
      </c>
      <c r="K284" s="32">
        <f t="shared" si="590"/>
        <v>-0.40653025918137053</v>
      </c>
      <c r="L284" s="32">
        <f>$CE$5-$CE$7*SUMPRODUCT($B$5:$CD$5,Q284:CS284)</f>
        <v>-0.22603017008341908</v>
      </c>
      <c r="M284" s="32">
        <f>SUMPRODUCT($B$7:$CD$7, LN(Q284:CS284))</f>
        <v>-3263.3843902277617</v>
      </c>
      <c r="O284" s="48">
        <f t="shared" si="591"/>
        <v>0.99999999999999989</v>
      </c>
      <c r="P284" s="39" t="s">
        <v>366</v>
      </c>
      <c r="Q284" s="32">
        <f t="shared" ref="Q284:AV284" si="596">Q283/$O283</f>
        <v>2.6073418499514132E-2</v>
      </c>
      <c r="R284" s="32">
        <f t="shared" si="596"/>
        <v>1.7673721850778683E-2</v>
      </c>
      <c r="S284" s="32">
        <f t="shared" si="596"/>
        <v>1.1980034151045921E-2</v>
      </c>
      <c r="T284" s="32">
        <f t="shared" si="596"/>
        <v>1.7363774103549355E-2</v>
      </c>
      <c r="U284" s="32">
        <f t="shared" si="596"/>
        <v>1.1769937792836943E-2</v>
      </c>
      <c r="V284" s="32">
        <f t="shared" si="596"/>
        <v>7.978186932236923E-3</v>
      </c>
      <c r="W284" s="32">
        <f t="shared" si="596"/>
        <v>1.1563525938292655E-2</v>
      </c>
      <c r="X284" s="32">
        <f t="shared" si="596"/>
        <v>7.8382718035787027E-3</v>
      </c>
      <c r="Y284" s="32">
        <f t="shared" si="596"/>
        <v>5.3131289880470724E-3</v>
      </c>
      <c r="Z284" s="32">
        <f t="shared" si="596"/>
        <v>3.4547405942893593E-2</v>
      </c>
      <c r="AA284" s="32">
        <f t="shared" si="596"/>
        <v>2.3417767152857913E-2</v>
      </c>
      <c r="AB284" s="32">
        <f t="shared" si="596"/>
        <v>1.5873603341795193E-2</v>
      </c>
      <c r="AC284" s="32">
        <f t="shared" si="596"/>
        <v>2.3007084884830168E-2</v>
      </c>
      <c r="AD284" s="32">
        <f t="shared" si="596"/>
        <v>1.5595224648402743E-2</v>
      </c>
      <c r="AE284" s="32">
        <f t="shared" si="596"/>
        <v>1.057113637175785E-2</v>
      </c>
      <c r="AF284" s="32">
        <f t="shared" si="596"/>
        <v>1.5321727940232318E-2</v>
      </c>
      <c r="AG284" s="32">
        <f t="shared" si="596"/>
        <v>1.0385748147831718E-2</v>
      </c>
      <c r="AH284" s="32">
        <f t="shared" si="596"/>
        <v>7.03992167273494E-3</v>
      </c>
      <c r="AI284" s="32">
        <f t="shared" si="596"/>
        <v>5.0277313839486186E-2</v>
      </c>
      <c r="AJ284" s="32">
        <f t="shared" si="596"/>
        <v>3.4080197816022589E-2</v>
      </c>
      <c r="AK284" s="32">
        <f t="shared" si="596"/>
        <v>2.3101072720139185E-2</v>
      </c>
      <c r="AL284" s="32">
        <f t="shared" si="596"/>
        <v>3.3482526277034283E-2</v>
      </c>
      <c r="AM284" s="32">
        <f t="shared" si="596"/>
        <v>2.2695944388447544E-2</v>
      </c>
      <c r="AN284" s="32">
        <f t="shared" si="596"/>
        <v>1.5384319791807811E-2</v>
      </c>
      <c r="AO284" s="32">
        <f t="shared" si="596"/>
        <v>2.2297920876827582E-2</v>
      </c>
      <c r="AP284" s="32">
        <f t="shared" si="596"/>
        <v>1.5114521766106944E-2</v>
      </c>
      <c r="AQ284" s="32">
        <f t="shared" si="596"/>
        <v>1.0245294594059162E-2</v>
      </c>
      <c r="AR284" s="32">
        <f t="shared" si="596"/>
        <v>1.6114597818459687E-2</v>
      </c>
      <c r="AS284" s="32">
        <f t="shared" si="596"/>
        <v>1.0923190589140763E-2</v>
      </c>
      <c r="AT284" s="32">
        <f t="shared" si="596"/>
        <v>7.4042240452326805E-3</v>
      </c>
      <c r="AU284" s="32">
        <f t="shared" si="596"/>
        <v>1.0731628316958031E-2</v>
      </c>
      <c r="AV284" s="32">
        <f t="shared" si="596"/>
        <v>7.2743746234653038E-3</v>
      </c>
      <c r="AW284" s="32">
        <f t="shared" ref="AW284:CB284" si="597">AW283/$O283</f>
        <v>4.9308944178487546E-3</v>
      </c>
      <c r="AX284" s="32">
        <f t="shared" si="597"/>
        <v>7.1468023980969433E-3</v>
      </c>
      <c r="AY284" s="32">
        <f t="shared" si="597"/>
        <v>4.8444202937484851E-3</v>
      </c>
      <c r="AZ284" s="32">
        <f t="shared" si="597"/>
        <v>3.2837633776934068E-3</v>
      </c>
      <c r="BA284" s="32">
        <f t="shared" si="597"/>
        <v>2.1351920249781157E-2</v>
      </c>
      <c r="BB284" s="32">
        <f t="shared" si="597"/>
        <v>1.4473280497594632E-2</v>
      </c>
      <c r="BC284" s="32">
        <f t="shared" si="597"/>
        <v>9.8106327633084942E-3</v>
      </c>
      <c r="BD284" s="32">
        <f t="shared" si="597"/>
        <v>1.4219459558059479E-2</v>
      </c>
      <c r="BE284" s="32">
        <f t="shared" si="597"/>
        <v>9.6385816498217383E-3</v>
      </c>
      <c r="BF284" s="32">
        <f t="shared" si="597"/>
        <v>6.5334590137516215E-3</v>
      </c>
      <c r="BG284" s="32">
        <f t="shared" si="597"/>
        <v>9.4695478326058957E-3</v>
      </c>
      <c r="BH284" s="32">
        <f t="shared" si="597"/>
        <v>6.418880380002317E-3</v>
      </c>
      <c r="BI284" s="32">
        <f t="shared" si="597"/>
        <v>4.3510023985422371E-3</v>
      </c>
      <c r="BJ284" s="32">
        <f t="shared" si="597"/>
        <v>3.1073742475728475E-2</v>
      </c>
      <c r="BK284" s="32">
        <f t="shared" si="597"/>
        <v>2.1063163673339803E-2</v>
      </c>
      <c r="BL284" s="32">
        <f t="shared" si="597"/>
        <v>1.4277548456753778E-2</v>
      </c>
      <c r="BM284" s="32">
        <f t="shared" si="597"/>
        <v>2.0693774577755127E-2</v>
      </c>
      <c r="BN284" s="32">
        <f t="shared" si="597"/>
        <v>1.4027160110852917E-2</v>
      </c>
      <c r="BO284" s="32">
        <f t="shared" si="597"/>
        <v>9.5082325380606326E-3</v>
      </c>
      <c r="BP284" s="32">
        <f t="shared" si="597"/>
        <v>1.3781162877610708E-2</v>
      </c>
      <c r="BQ284" s="32">
        <f t="shared" si="597"/>
        <v>9.3414846804114743E-3</v>
      </c>
      <c r="BR284" s="32">
        <f t="shared" si="597"/>
        <v>6.3320734838808778E-3</v>
      </c>
      <c r="BS284" s="32">
        <f t="shared" si="597"/>
        <v>9.9595786741790201E-3</v>
      </c>
      <c r="BT284" s="32">
        <f t="shared" si="597"/>
        <v>6.7510450630655595E-3</v>
      </c>
      <c r="BU284" s="32">
        <f t="shared" si="597"/>
        <v>4.5761583832559863E-3</v>
      </c>
      <c r="BV284" s="32">
        <f t="shared" si="597"/>
        <v>6.6326505773761377E-3</v>
      </c>
      <c r="BW284" s="32">
        <f t="shared" si="597"/>
        <v>4.4959053390002121E-3</v>
      </c>
      <c r="BX284" s="32">
        <f t="shared" si="597"/>
        <v>3.0475244521696028E-3</v>
      </c>
      <c r="BY284" s="32">
        <f t="shared" si="597"/>
        <v>4.4170597091241241E-3</v>
      </c>
      <c r="BZ284" s="32">
        <f t="shared" si="597"/>
        <v>2.994079380070392E-3</v>
      </c>
      <c r="CA284" s="32">
        <f t="shared" si="597"/>
        <v>2.029520070929788E-3</v>
      </c>
      <c r="CB284" s="32">
        <f t="shared" si="597"/>
        <v>1.3196490037678041E-2</v>
      </c>
      <c r="CC284" s="32">
        <f t="shared" ref="CC284:CS284" si="598">CC283/$O283</f>
        <v>8.9451674446463444E-3</v>
      </c>
      <c r="CD284" s="32">
        <f t="shared" si="598"/>
        <v>6.0634320477871446E-3</v>
      </c>
      <c r="CE284" s="32">
        <f t="shared" si="598"/>
        <v>8.788294177008318E-3</v>
      </c>
      <c r="CF284" s="32">
        <f t="shared" si="598"/>
        <v>5.9570963749980589E-3</v>
      </c>
      <c r="CG284" s="32">
        <f t="shared" si="598"/>
        <v>4.0379846766913051E-3</v>
      </c>
      <c r="CH284" s="32">
        <f t="shared" si="598"/>
        <v>5.8526255330866661E-3</v>
      </c>
      <c r="CI284" s="32">
        <f t="shared" si="598"/>
        <v>3.9671696970025837E-3</v>
      </c>
      <c r="CJ284" s="32">
        <f t="shared" si="598"/>
        <v>2.6891239352050504E-3</v>
      </c>
      <c r="CK284" s="32">
        <f t="shared" si="598"/>
        <v>1.9205033000183055E-2</v>
      </c>
      <c r="CL284" s="32">
        <f t="shared" si="598"/>
        <v>1.3018024904811999E-2</v>
      </c>
      <c r="CM284" s="32">
        <f t="shared" si="598"/>
        <v>8.8241958459894434E-3</v>
      </c>
      <c r="CN284" s="32">
        <f t="shared" si="598"/>
        <v>1.2789725086206223E-2</v>
      </c>
      <c r="CO284" s="32">
        <f t="shared" si="598"/>
        <v>8.6694440825144329E-3</v>
      </c>
      <c r="CP284" s="32">
        <f t="shared" si="598"/>
        <v>5.8765344988458068E-3</v>
      </c>
      <c r="CQ284" s="32">
        <f t="shared" si="598"/>
        <v>8.5174062330001521E-3</v>
      </c>
      <c r="CR284" s="32">
        <f t="shared" si="598"/>
        <v>5.7734764873634981E-3</v>
      </c>
      <c r="CS284" s="32">
        <f t="shared" si="598"/>
        <v>3.9135189561573854E-3</v>
      </c>
    </row>
    <row r="285" spans="2:97" ht="13.15" thickTop="1" x14ac:dyDescent="0.35">
      <c r="H285" s="34">
        <f t="shared" si="594"/>
        <v>1.1990219354629517E-3</v>
      </c>
      <c r="I285" s="34">
        <f t="shared" ref="I285:J285" si="599">I280</f>
        <v>-0.38763842991876685</v>
      </c>
      <c r="J285" s="34">
        <f t="shared" si="599"/>
        <v>-1</v>
      </c>
      <c r="K285" s="34">
        <f t="shared" si="590"/>
        <v>-0.3888374518542298</v>
      </c>
      <c r="L285" s="34">
        <f>$CE$6-$CE$7*SUMPRODUCT($B$6:$CD$6,Q284:CS284)</f>
        <v>0.26174689766702386</v>
      </c>
    </row>
    <row r="286" spans="2:97" ht="13.5" thickBot="1" x14ac:dyDescent="0.4">
      <c r="B286" s="39" t="s">
        <v>367</v>
      </c>
      <c r="D286" s="39" t="s">
        <v>368</v>
      </c>
      <c r="E286" s="39" t="s">
        <v>369</v>
      </c>
      <c r="F286" s="39" t="s">
        <v>370</v>
      </c>
      <c r="H286" s="39" t="s">
        <v>347</v>
      </c>
      <c r="I286" s="39" t="s">
        <v>371</v>
      </c>
      <c r="J286" s="39" t="s">
        <v>372</v>
      </c>
      <c r="K286" s="39" t="s">
        <v>349</v>
      </c>
      <c r="L286" s="39" t="s">
        <v>373</v>
      </c>
      <c r="M286" s="39" t="s">
        <v>374</v>
      </c>
      <c r="O286" s="45" t="s">
        <v>336</v>
      </c>
    </row>
    <row r="287" spans="2:97" ht="13.9" thickTop="1" thickBot="1" x14ac:dyDescent="0.4">
      <c r="B287" s="32">
        <f>1+B282</f>
        <v>4</v>
      </c>
      <c r="D287" s="32">
        <f>IF(F282,IF(M287&lt;0,D282,H287),E282)</f>
        <v>5.9951096773147583E-4</v>
      </c>
      <c r="E287" s="32">
        <f>IF(F282,IF(M287&lt;0,H287,E282),H287)</f>
        <v>1.1990219354629517E-3</v>
      </c>
      <c r="F287" s="32" t="b">
        <f>OR(F282,M287*M282&lt;=0)</f>
        <v>1</v>
      </c>
      <c r="H287" s="32">
        <f>IF(F282,(D282+E282)/2,2*H282)</f>
        <v>5.9951096773147583E-4</v>
      </c>
      <c r="I287" s="32">
        <f>I282</f>
        <v>-0.48094017814400691</v>
      </c>
      <c r="J287" s="32">
        <f>J282</f>
        <v>-0.20901279950287285</v>
      </c>
      <c r="K287" s="32">
        <f>I287+J287*H287</f>
        <v>-0.48106548360970514</v>
      </c>
      <c r="L287" s="32">
        <f>$CE$3-$CE$7*SUMPRODUCT($B$3:$CD$3,Q289:CS289)</f>
        <v>-3.4719833845400672E-2</v>
      </c>
      <c r="M287" s="32">
        <f>SUMPRODUCT(L287:L290,J287:J290)</f>
        <v>3.897748370128519E-2</v>
      </c>
      <c r="O287" s="46">
        <f>SUM(Q287:CS287)</f>
        <v>-1.2657825689087678</v>
      </c>
      <c r="P287" s="39" t="s">
        <v>363</v>
      </c>
      <c r="Q287" s="32">
        <f t="shared" ref="Q287:AV287" si="600">SUMPRODUCT(B$3:B$6,$K287:$K290)</f>
        <v>0.94816061199357982</v>
      </c>
      <c r="R287" s="32">
        <f t="shared" si="600"/>
        <v>0.55992267110708149</v>
      </c>
      <c r="S287" s="32">
        <f t="shared" si="600"/>
        <v>0.17168473022058317</v>
      </c>
      <c r="T287" s="32">
        <f t="shared" si="600"/>
        <v>0.5411375732976339</v>
      </c>
      <c r="U287" s="32">
        <f t="shared" si="600"/>
        <v>0.15289963241113558</v>
      </c>
      <c r="V287" s="32">
        <f t="shared" si="600"/>
        <v>-0.23533830847536275</v>
      </c>
      <c r="W287" s="32">
        <f t="shared" si="600"/>
        <v>0.13411453460168804</v>
      </c>
      <c r="X287" s="32">
        <f t="shared" si="600"/>
        <v>-0.25412340628481028</v>
      </c>
      <c r="Y287" s="32">
        <f t="shared" si="600"/>
        <v>-0.64236134717130855</v>
      </c>
      <c r="Z287" s="32">
        <f t="shared" si="600"/>
        <v>1.2294456273066392</v>
      </c>
      <c r="AA287" s="32">
        <f t="shared" si="600"/>
        <v>0.84120768642014099</v>
      </c>
      <c r="AB287" s="32">
        <f t="shared" si="600"/>
        <v>0.45296974553364266</v>
      </c>
      <c r="AC287" s="32">
        <f t="shared" si="600"/>
        <v>0.82242258861069351</v>
      </c>
      <c r="AD287" s="32">
        <f t="shared" si="600"/>
        <v>0.43418464772419518</v>
      </c>
      <c r="AE287" s="32">
        <f t="shared" si="600"/>
        <v>4.594670683769686E-2</v>
      </c>
      <c r="AF287" s="32">
        <f t="shared" si="600"/>
        <v>0.41539954991474765</v>
      </c>
      <c r="AG287" s="32">
        <f t="shared" si="600"/>
        <v>2.7161609028249323E-2</v>
      </c>
      <c r="AH287" s="32">
        <f t="shared" si="600"/>
        <v>-0.361076331858249</v>
      </c>
      <c r="AI287" s="32">
        <f t="shared" si="600"/>
        <v>1.6044923143907188</v>
      </c>
      <c r="AJ287" s="32">
        <f t="shared" si="600"/>
        <v>1.2162543735042206</v>
      </c>
      <c r="AK287" s="32">
        <f t="shared" si="600"/>
        <v>0.82801643261772229</v>
      </c>
      <c r="AL287" s="32">
        <f t="shared" si="600"/>
        <v>1.1974692756947731</v>
      </c>
      <c r="AM287" s="32">
        <f t="shared" si="600"/>
        <v>0.80923133480827469</v>
      </c>
      <c r="AN287" s="32">
        <f t="shared" si="600"/>
        <v>0.42099339392177637</v>
      </c>
      <c r="AO287" s="32">
        <f t="shared" si="600"/>
        <v>0.79044623699882721</v>
      </c>
      <c r="AP287" s="32">
        <f t="shared" si="600"/>
        <v>0.40220829611232883</v>
      </c>
      <c r="AQ287" s="32">
        <f t="shared" si="600"/>
        <v>1.3970355225830511E-2</v>
      </c>
      <c r="AR287" s="32">
        <f t="shared" si="600"/>
        <v>0.46709512838387462</v>
      </c>
      <c r="AS287" s="32">
        <f t="shared" si="600"/>
        <v>7.8857187497376302E-2</v>
      </c>
      <c r="AT287" s="32">
        <f t="shared" si="600"/>
        <v>-0.30938075338912202</v>
      </c>
      <c r="AU287" s="32">
        <f t="shared" si="600"/>
        <v>6.0072089687928765E-2</v>
      </c>
      <c r="AV287" s="32">
        <f t="shared" si="600"/>
        <v>-0.32816585119856956</v>
      </c>
      <c r="AW287" s="32">
        <f t="shared" ref="AW287:CB287" si="601">SUMPRODUCT(AH$3:AH$6,$K287:$K290)</f>
        <v>-0.71640379208506788</v>
      </c>
      <c r="AX287" s="32">
        <f t="shared" si="601"/>
        <v>-0.34695094900801704</v>
      </c>
      <c r="AY287" s="32">
        <f t="shared" si="601"/>
        <v>-0.73518888989451536</v>
      </c>
      <c r="AZ287" s="32">
        <f t="shared" si="601"/>
        <v>-1.1234268307810136</v>
      </c>
      <c r="BA287" s="32">
        <f t="shared" si="601"/>
        <v>0.74838014369693417</v>
      </c>
      <c r="BB287" s="32">
        <f t="shared" si="601"/>
        <v>0.36014220281043591</v>
      </c>
      <c r="BC287" s="32">
        <f t="shared" si="601"/>
        <v>-2.8095738076062415E-2</v>
      </c>
      <c r="BD287" s="32">
        <f t="shared" si="601"/>
        <v>0.34135710500098837</v>
      </c>
      <c r="BE287" s="32">
        <f t="shared" si="601"/>
        <v>-4.6880835885509932E-2</v>
      </c>
      <c r="BF287" s="32">
        <f t="shared" si="601"/>
        <v>-0.43511877677200828</v>
      </c>
      <c r="BG287" s="32">
        <f t="shared" si="601"/>
        <v>-6.566593369495749E-2</v>
      </c>
      <c r="BH287" s="32">
        <f t="shared" si="601"/>
        <v>-0.45390387458145581</v>
      </c>
      <c r="BI287" s="32">
        <f t="shared" si="601"/>
        <v>-0.84214181546795408</v>
      </c>
      <c r="BJ287" s="32">
        <f t="shared" si="601"/>
        <v>1.1234268307810136</v>
      </c>
      <c r="BK287" s="32">
        <f t="shared" si="601"/>
        <v>0.73518888989451536</v>
      </c>
      <c r="BL287" s="32">
        <f t="shared" si="601"/>
        <v>0.34695094900801704</v>
      </c>
      <c r="BM287" s="32">
        <f t="shared" si="601"/>
        <v>0.71640379208506788</v>
      </c>
      <c r="BN287" s="32">
        <f t="shared" si="601"/>
        <v>0.32816585119856956</v>
      </c>
      <c r="BO287" s="32">
        <f t="shared" si="601"/>
        <v>-6.0072089687928765E-2</v>
      </c>
      <c r="BP287" s="32">
        <f t="shared" si="601"/>
        <v>0.30938075338912202</v>
      </c>
      <c r="BQ287" s="32">
        <f t="shared" si="601"/>
        <v>-7.8857187497376302E-2</v>
      </c>
      <c r="BR287" s="32">
        <f t="shared" si="601"/>
        <v>-0.46709512838387462</v>
      </c>
      <c r="BS287" s="32">
        <f t="shared" si="601"/>
        <v>-1.3970355225830511E-2</v>
      </c>
      <c r="BT287" s="32">
        <f t="shared" si="601"/>
        <v>-0.40220829611232883</v>
      </c>
      <c r="BU287" s="32">
        <f t="shared" si="601"/>
        <v>-0.79044623699882721</v>
      </c>
      <c r="BV287" s="32">
        <f t="shared" si="601"/>
        <v>-0.42099339392177637</v>
      </c>
      <c r="BW287" s="32">
        <f t="shared" si="601"/>
        <v>-0.80923133480827469</v>
      </c>
      <c r="BX287" s="32">
        <f t="shared" si="601"/>
        <v>-1.1974692756947731</v>
      </c>
      <c r="BY287" s="32">
        <f t="shared" si="601"/>
        <v>-0.82801643261772229</v>
      </c>
      <c r="BZ287" s="32">
        <f t="shared" si="601"/>
        <v>-1.2162543735042206</v>
      </c>
      <c r="CA287" s="32">
        <f t="shared" si="601"/>
        <v>-1.6044923143907188</v>
      </c>
      <c r="CB287" s="32">
        <f t="shared" si="601"/>
        <v>0.26731466008722909</v>
      </c>
      <c r="CC287" s="32">
        <f t="shared" ref="CC287:CS287" si="602">SUMPRODUCT(BN$3:BN$6,$K287:$K290)</f>
        <v>-0.12092328079926923</v>
      </c>
      <c r="CD287" s="32">
        <f t="shared" si="602"/>
        <v>-0.5091612216857675</v>
      </c>
      <c r="CE287" s="32">
        <f t="shared" si="602"/>
        <v>-0.13970837860871677</v>
      </c>
      <c r="CF287" s="32">
        <f t="shared" si="602"/>
        <v>-0.52794631949521509</v>
      </c>
      <c r="CG287" s="32">
        <f t="shared" si="602"/>
        <v>-0.91618426038171341</v>
      </c>
      <c r="CH287" s="32">
        <f t="shared" si="602"/>
        <v>-0.54673141730466257</v>
      </c>
      <c r="CI287" s="32">
        <f t="shared" si="602"/>
        <v>-0.93496935819116089</v>
      </c>
      <c r="CJ287" s="32">
        <f t="shared" si="602"/>
        <v>-1.3232072990776591</v>
      </c>
      <c r="CK287" s="32">
        <f t="shared" si="602"/>
        <v>0.64236134717130855</v>
      </c>
      <c r="CL287" s="32">
        <f t="shared" si="602"/>
        <v>0.25412340628481028</v>
      </c>
      <c r="CM287" s="32">
        <f t="shared" si="602"/>
        <v>-0.13411453460168804</v>
      </c>
      <c r="CN287" s="32">
        <f t="shared" si="602"/>
        <v>0.23533830847536275</v>
      </c>
      <c r="CO287" s="32">
        <f t="shared" si="602"/>
        <v>-0.15289963241113558</v>
      </c>
      <c r="CP287" s="32">
        <f t="shared" si="602"/>
        <v>-0.5411375732976339</v>
      </c>
      <c r="CQ287" s="32">
        <f t="shared" si="602"/>
        <v>-0.17168473022058317</v>
      </c>
      <c r="CR287" s="32">
        <f t="shared" si="602"/>
        <v>-0.55992267110708149</v>
      </c>
      <c r="CS287" s="32">
        <f t="shared" si="602"/>
        <v>-0.94816061199357982</v>
      </c>
    </row>
    <row r="288" spans="2:97" ht="13.9" thickTop="1" thickBot="1" x14ac:dyDescent="0.4">
      <c r="H288" s="33">
        <f>H287</f>
        <v>5.9951096773147583E-4</v>
      </c>
      <c r="I288" s="33">
        <f t="shared" ref="I288:J288" si="603">I283</f>
        <v>0.32801289679916767</v>
      </c>
      <c r="J288" s="33">
        <f t="shared" si="603"/>
        <v>0.25513194525973659</v>
      </c>
      <c r="K288" s="33">
        <f t="shared" ref="K288:K290" si="604">I288+J288*H288</f>
        <v>0.32816585119856956</v>
      </c>
      <c r="L288" s="33">
        <f>$CE$4-$CE$7*SUMPRODUCT($B$4:$CD$4,Q289:CS289)</f>
        <v>-1.7133031460730308E-2</v>
      </c>
      <c r="M288" s="39" t="s">
        <v>375</v>
      </c>
      <c r="O288" s="47">
        <f t="shared" ref="O288:O289" si="605">SUM(Q288:CS288)</f>
        <v>98.987335169366645</v>
      </c>
      <c r="P288" s="39" t="s">
        <v>365</v>
      </c>
      <c r="Q288" s="33">
        <f>EXP(Q287)</f>
        <v>2.5809579074778219</v>
      </c>
      <c r="R288" s="33">
        <f>EXP(R287)</f>
        <v>1.7505371279639541</v>
      </c>
      <c r="S288" s="33">
        <f t="shared" ref="S288:CD288" si="606">EXP(S287)</f>
        <v>1.1873034533038471</v>
      </c>
      <c r="T288" s="33">
        <f t="shared" si="606"/>
        <v>1.7179600565100599</v>
      </c>
      <c r="U288" s="33">
        <f t="shared" si="606"/>
        <v>1.1652080239537013</v>
      </c>
      <c r="V288" s="33">
        <f t="shared" si="606"/>
        <v>0.79030343804628433</v>
      </c>
      <c r="W288" s="33">
        <f t="shared" si="606"/>
        <v>1.1435237851857178</v>
      </c>
      <c r="X288" s="33">
        <f t="shared" si="606"/>
        <v>0.775596082709333</v>
      </c>
      <c r="Y288" s="33">
        <f t="shared" si="606"/>
        <v>0.52604877249349569</v>
      </c>
      <c r="Z288" s="33">
        <f t="shared" si="606"/>
        <v>3.4193334256815682</v>
      </c>
      <c r="AA288" s="33">
        <f t="shared" si="606"/>
        <v>2.3191661116213678</v>
      </c>
      <c r="AB288" s="33">
        <f t="shared" si="606"/>
        <v>1.5729765962267579</v>
      </c>
      <c r="AC288" s="33">
        <f t="shared" si="606"/>
        <v>2.2760069926716242</v>
      </c>
      <c r="AD288" s="33">
        <f t="shared" si="606"/>
        <v>1.5437038832108492</v>
      </c>
      <c r="AE288" s="33">
        <f t="shared" si="606"/>
        <v>1.0470186105373143</v>
      </c>
      <c r="AF288" s="33">
        <f t="shared" si="606"/>
        <v>1.5149759282856627</v>
      </c>
      <c r="AG288" s="33">
        <f t="shared" si="606"/>
        <v>1.0275338480925993</v>
      </c>
      <c r="AH288" s="33">
        <f t="shared" si="606"/>
        <v>0.6969257987952</v>
      </c>
      <c r="AI288" s="33">
        <f t="shared" si="606"/>
        <v>4.9753330564542146</v>
      </c>
      <c r="AJ288" s="33">
        <f t="shared" si="606"/>
        <v>3.3745243245057934</v>
      </c>
      <c r="AK288" s="33">
        <f t="shared" si="606"/>
        <v>2.2887742966089557</v>
      </c>
      <c r="AL288" s="33">
        <f t="shared" si="606"/>
        <v>3.3117252451339718</v>
      </c>
      <c r="AM288" s="33">
        <f t="shared" si="606"/>
        <v>2.2461807619667118</v>
      </c>
      <c r="AN288" s="33">
        <f t="shared" si="606"/>
        <v>1.5234742141856807</v>
      </c>
      <c r="AO288" s="33">
        <f t="shared" si="606"/>
        <v>2.2043798826754166</v>
      </c>
      <c r="AP288" s="33">
        <f t="shared" si="606"/>
        <v>1.4951227284954476</v>
      </c>
      <c r="AQ288" s="33">
        <f t="shared" si="606"/>
        <v>1.0140683966642883</v>
      </c>
      <c r="AR288" s="33">
        <f t="shared" si="606"/>
        <v>1.5953531595665063</v>
      </c>
      <c r="AS288" s="33">
        <f t="shared" si="606"/>
        <v>1.0820497807982052</v>
      </c>
      <c r="AT288" s="33">
        <f t="shared" si="606"/>
        <v>0.73390128142134092</v>
      </c>
      <c r="AU288" s="33">
        <f t="shared" si="606"/>
        <v>1.0619130967698391</v>
      </c>
      <c r="AV288" s="33">
        <f t="shared" si="606"/>
        <v>0.7202435565419063</v>
      </c>
      <c r="AW288" s="33">
        <f t="shared" si="606"/>
        <v>0.48850586956511477</v>
      </c>
      <c r="AX288" s="33">
        <f t="shared" si="606"/>
        <v>0.70683999861054003</v>
      </c>
      <c r="AY288" s="33">
        <f t="shared" si="606"/>
        <v>0.47941489379302188</v>
      </c>
      <c r="AZ288" s="33">
        <f t="shared" si="606"/>
        <v>0.32516360257254301</v>
      </c>
      <c r="BA288" s="33">
        <f t="shared" si="606"/>
        <v>2.113573556727729</v>
      </c>
      <c r="BB288" s="33">
        <f t="shared" si="606"/>
        <v>1.4335332525241933</v>
      </c>
      <c r="BC288" s="33">
        <f t="shared" si="606"/>
        <v>0.97229527666603022</v>
      </c>
      <c r="BD288" s="33">
        <f t="shared" si="606"/>
        <v>1.4068555463201948</v>
      </c>
      <c r="BE288" s="33">
        <f t="shared" si="606"/>
        <v>0.95420109734458181</v>
      </c>
      <c r="BF288" s="33">
        <f t="shared" si="606"/>
        <v>0.64718779163584284</v>
      </c>
      <c r="BG288" s="33">
        <f t="shared" si="606"/>
        <v>0.93644364631254717</v>
      </c>
      <c r="BH288" s="33">
        <f t="shared" si="606"/>
        <v>0.63514378377367842</v>
      </c>
      <c r="BI288" s="33">
        <f t="shared" si="606"/>
        <v>0.43078686865445814</v>
      </c>
      <c r="BJ288" s="33">
        <f t="shared" si="606"/>
        <v>3.075374956140434</v>
      </c>
      <c r="BK288" s="33">
        <f t="shared" si="606"/>
        <v>2.0858759561853133</v>
      </c>
      <c r="BL288" s="33">
        <f t="shared" si="606"/>
        <v>1.4147473289085717</v>
      </c>
      <c r="BM288" s="33">
        <f t="shared" si="606"/>
        <v>2.0470583104564035</v>
      </c>
      <c r="BN288" s="33">
        <f t="shared" si="606"/>
        <v>1.3884192241875566</v>
      </c>
      <c r="BO288" s="33">
        <f t="shared" si="606"/>
        <v>0.94169664452000035</v>
      </c>
      <c r="BP288" s="33">
        <f t="shared" si="606"/>
        <v>1.3625810791109503</v>
      </c>
      <c r="BQ288" s="33">
        <f t="shared" si="606"/>
        <v>0.92417189832275659</v>
      </c>
      <c r="BR288" s="33">
        <f t="shared" si="606"/>
        <v>0.62682045915885032</v>
      </c>
      <c r="BS288" s="33">
        <f t="shared" si="606"/>
        <v>0.9861267773351724</v>
      </c>
      <c r="BT288" s="33">
        <f t="shared" si="606"/>
        <v>0.66884141411341325</v>
      </c>
      <c r="BU288" s="33">
        <f t="shared" si="606"/>
        <v>0.45364231812273559</v>
      </c>
      <c r="BV288" s="33">
        <f t="shared" si="606"/>
        <v>0.65639443758784888</v>
      </c>
      <c r="BW288" s="33">
        <f t="shared" si="606"/>
        <v>0.44520014458872825</v>
      </c>
      <c r="BX288" s="33">
        <f t="shared" si="606"/>
        <v>0.30195741674806303</v>
      </c>
      <c r="BY288" s="33">
        <f t="shared" si="606"/>
        <v>0.43691507785699901</v>
      </c>
      <c r="BZ288" s="33">
        <f t="shared" si="606"/>
        <v>0.29633806244572036</v>
      </c>
      <c r="CA288" s="33">
        <f t="shared" si="606"/>
        <v>0.20099156953980343</v>
      </c>
      <c r="CB288" s="33">
        <f t="shared" si="606"/>
        <v>1.3064514697943697</v>
      </c>
      <c r="CC288" s="33">
        <f t="shared" si="606"/>
        <v>0.88610193801766779</v>
      </c>
      <c r="CD288" s="33">
        <f t="shared" si="606"/>
        <v>0.60099947277968957</v>
      </c>
      <c r="CE288" s="33">
        <f t="shared" ref="CE288:CS288" si="607">EXP(CE287)</f>
        <v>0.8696117958269618</v>
      </c>
      <c r="CF288" s="33">
        <f t="shared" si="607"/>
        <v>0.58981501833097494</v>
      </c>
      <c r="CG288" s="33">
        <f t="shared" si="607"/>
        <v>0.40004259086429289</v>
      </c>
      <c r="CH288" s="33">
        <f t="shared" si="607"/>
        <v>0.57883870386737013</v>
      </c>
      <c r="CI288" s="33">
        <f t="shared" si="607"/>
        <v>0.39259789525686828</v>
      </c>
      <c r="CJ288" s="33">
        <f t="shared" si="607"/>
        <v>0.26627989166985555</v>
      </c>
      <c r="CK288" s="33">
        <f t="shared" si="607"/>
        <v>1.9009644205801555</v>
      </c>
      <c r="CL288" s="33">
        <f t="shared" si="607"/>
        <v>1.2893309059875253</v>
      </c>
      <c r="CM288" s="33">
        <f t="shared" si="607"/>
        <v>0.87448989951493816</v>
      </c>
      <c r="CN288" s="33">
        <f t="shared" si="607"/>
        <v>1.2653367704841425</v>
      </c>
      <c r="CO288" s="33">
        <f t="shared" si="607"/>
        <v>0.85821585454490001</v>
      </c>
      <c r="CP288" s="33">
        <f t="shared" si="607"/>
        <v>0.58208571043930102</v>
      </c>
      <c r="CQ288" s="33">
        <f t="shared" si="607"/>
        <v>0.84224466560537026</v>
      </c>
      <c r="CR288" s="33">
        <f t="shared" si="607"/>
        <v>0.57125323652123727</v>
      </c>
      <c r="CS288" s="33">
        <f t="shared" si="607"/>
        <v>0.3874530448957324</v>
      </c>
    </row>
    <row r="289" spans="2:97" ht="13.9" thickTop="1" thickBot="1" x14ac:dyDescent="0.4">
      <c r="H289" s="32">
        <f t="shared" ref="H289:H290" si="608">H288</f>
        <v>5.9951096773147583E-4</v>
      </c>
      <c r="I289" s="32">
        <f t="shared" ref="I289:J289" si="609">I284</f>
        <v>-0.40751581821052113</v>
      </c>
      <c r="J289" s="32">
        <f t="shared" si="609"/>
        <v>0.82196914001415811</v>
      </c>
      <c r="K289" s="32">
        <f t="shared" si="604"/>
        <v>-0.40702303869594586</v>
      </c>
      <c r="L289" s="32">
        <f>$CE$5-$CE$7*SUMPRODUCT($B$5:$CD$5,Q289:CS289)</f>
        <v>1.0218769560140117E-2</v>
      </c>
      <c r="M289" s="32">
        <f>SUMPRODUCT($B$7:$CD$7, LN(Q289:CS289))</f>
        <v>-3263.3842589124156</v>
      </c>
      <c r="O289" s="48">
        <f t="shared" si="605"/>
        <v>0.99999999999999911</v>
      </c>
      <c r="P289" s="39" t="s">
        <v>366</v>
      </c>
      <c r="Q289" s="32">
        <f t="shared" ref="Q289:AV289" si="610">Q288/$O288</f>
        <v>2.6073617428551046E-2</v>
      </c>
      <c r="R289" s="32">
        <f t="shared" si="610"/>
        <v>1.7684455541396252E-2</v>
      </c>
      <c r="S289" s="32">
        <f t="shared" si="610"/>
        <v>1.199449860199165E-2</v>
      </c>
      <c r="T289" s="32">
        <f t="shared" si="610"/>
        <v>1.7355352112173161E-2</v>
      </c>
      <c r="U289" s="32">
        <f t="shared" si="610"/>
        <v>1.1771283891621473E-2</v>
      </c>
      <c r="V289" s="32">
        <f t="shared" si="610"/>
        <v>7.9838843695921365E-3</v>
      </c>
      <c r="W289" s="32">
        <f t="shared" si="610"/>
        <v>1.1552223152882705E-2</v>
      </c>
      <c r="X289" s="32">
        <f t="shared" si="610"/>
        <v>7.8353062175306916E-3</v>
      </c>
      <c r="Y289" s="32">
        <f t="shared" si="610"/>
        <v>5.3143038106180946E-3</v>
      </c>
      <c r="Z289" s="32">
        <f t="shared" si="610"/>
        <v>3.4543140491974177E-2</v>
      </c>
      <c r="AA289" s="32">
        <f t="shared" si="610"/>
        <v>2.3428917524179135E-2</v>
      </c>
      <c r="AB289" s="32">
        <f t="shared" si="610"/>
        <v>1.5890685344093824E-2</v>
      </c>
      <c r="AC289" s="32">
        <f t="shared" si="610"/>
        <v>2.2992911050463093E-2</v>
      </c>
      <c r="AD289" s="32">
        <f t="shared" si="610"/>
        <v>1.5594963543261191E-2</v>
      </c>
      <c r="AE289" s="32">
        <f t="shared" si="610"/>
        <v>1.0577298689230017E-2</v>
      </c>
      <c r="AF289" s="32">
        <f t="shared" si="610"/>
        <v>1.5304745053430819E-2</v>
      </c>
      <c r="AG289" s="32">
        <f t="shared" si="610"/>
        <v>1.0380457725571619E-2</v>
      </c>
      <c r="AH289" s="32">
        <f t="shared" si="610"/>
        <v>7.0405552144904675E-3</v>
      </c>
      <c r="AI289" s="32">
        <f t="shared" si="610"/>
        <v>5.0262319396127332E-2</v>
      </c>
      <c r="AJ289" s="32">
        <f t="shared" si="610"/>
        <v>3.4090465398750311E-2</v>
      </c>
      <c r="AK289" s="32">
        <f t="shared" si="610"/>
        <v>2.3121890216489603E-2</v>
      </c>
      <c r="AL289" s="32">
        <f t="shared" si="610"/>
        <v>3.3456050104466728E-2</v>
      </c>
      <c r="AM289" s="32">
        <f t="shared" si="610"/>
        <v>2.269159744651689E-2</v>
      </c>
      <c r="AN289" s="32">
        <f t="shared" si="610"/>
        <v>1.5390597308019525E-2</v>
      </c>
      <c r="AO289" s="32">
        <f t="shared" si="610"/>
        <v>2.2269312320649281E-2</v>
      </c>
      <c r="AP289" s="32">
        <f t="shared" si="610"/>
        <v>1.5104182024269094E-2</v>
      </c>
      <c r="AQ289" s="32">
        <f t="shared" si="610"/>
        <v>1.0244425662426655E-2</v>
      </c>
      <c r="AR289" s="32">
        <f t="shared" si="610"/>
        <v>1.6116740155059917E-2</v>
      </c>
      <c r="AS289" s="32">
        <f t="shared" si="610"/>
        <v>1.0931194166878273E-2</v>
      </c>
      <c r="AT289" s="32">
        <f t="shared" si="610"/>
        <v>7.4140927237372426E-3</v>
      </c>
      <c r="AU289" s="32">
        <f t="shared" si="610"/>
        <v>1.0727767294198932E-2</v>
      </c>
      <c r="AV289" s="32">
        <f t="shared" si="610"/>
        <v>7.276118256033204E-3</v>
      </c>
      <c r="AW289" s="32">
        <f t="shared" ref="AW289:CB289" si="611">AW288/$O288</f>
        <v>4.9350340498537978E-3</v>
      </c>
      <c r="AX289" s="32">
        <f t="shared" si="611"/>
        <v>7.140711459714939E-3</v>
      </c>
      <c r="AY289" s="32">
        <f t="shared" si="611"/>
        <v>4.8431942629099606E-3</v>
      </c>
      <c r="AZ289" s="32">
        <f t="shared" si="611"/>
        <v>3.2849010635167654E-3</v>
      </c>
      <c r="BA289" s="32">
        <f t="shared" si="611"/>
        <v>2.1351959350268589E-2</v>
      </c>
      <c r="BB289" s="32">
        <f t="shared" si="611"/>
        <v>1.4481986509399691E-2</v>
      </c>
      <c r="BC289" s="32">
        <f t="shared" si="611"/>
        <v>9.822420969333499E-3</v>
      </c>
      <c r="BD289" s="32">
        <f t="shared" si="611"/>
        <v>1.4212480252277473E-2</v>
      </c>
      <c r="BE289" s="32">
        <f t="shared" si="611"/>
        <v>9.6396280969878647E-3</v>
      </c>
      <c r="BF289" s="32">
        <f t="shared" si="611"/>
        <v>6.5380868222031539E-3</v>
      </c>
      <c r="BG289" s="32">
        <f t="shared" si="611"/>
        <v>9.4602369556701232E-3</v>
      </c>
      <c r="BH289" s="32">
        <f t="shared" si="611"/>
        <v>6.4164146118991057E-3</v>
      </c>
      <c r="BI289" s="32">
        <f t="shared" si="611"/>
        <v>4.351939244726457E-3</v>
      </c>
      <c r="BJ289" s="32">
        <f t="shared" si="611"/>
        <v>3.1068367997567455E-2</v>
      </c>
      <c r="BK289" s="32">
        <f t="shared" si="611"/>
        <v>2.1072149812058218E-2</v>
      </c>
      <c r="BL289" s="32">
        <f t="shared" si="611"/>
        <v>1.4292205426966478E-2</v>
      </c>
      <c r="BM289" s="32">
        <f t="shared" si="611"/>
        <v>2.0680002213958996E-2</v>
      </c>
      <c r="BN289" s="32">
        <f t="shared" si="611"/>
        <v>1.4026230949767271E-2</v>
      </c>
      <c r="BO289" s="32">
        <f t="shared" si="611"/>
        <v>9.5133043324053916E-3</v>
      </c>
      <c r="BP289" s="32">
        <f t="shared" si="611"/>
        <v>1.3765206193091101E-2</v>
      </c>
      <c r="BQ289" s="32">
        <f t="shared" si="611"/>
        <v>9.3362640457135739E-3</v>
      </c>
      <c r="BR289" s="32">
        <f t="shared" si="611"/>
        <v>6.3323298691329031E-3</v>
      </c>
      <c r="BS289" s="32">
        <f t="shared" si="611"/>
        <v>9.9621509726261076E-3</v>
      </c>
      <c r="BT289" s="32">
        <f t="shared" si="611"/>
        <v>6.7568382659158391E-3</v>
      </c>
      <c r="BU289" s="32">
        <f t="shared" si="611"/>
        <v>4.5828319082088301E-3</v>
      </c>
      <c r="BV289" s="32">
        <f t="shared" si="611"/>
        <v>6.6310951442905552E-3</v>
      </c>
      <c r="BW289" s="32">
        <f t="shared" si="611"/>
        <v>4.4975465177135429E-3</v>
      </c>
      <c r="BX289" s="32">
        <f t="shared" si="611"/>
        <v>3.0504651552788645E-3</v>
      </c>
      <c r="BY289" s="32">
        <f t="shared" si="611"/>
        <v>4.4138482676540419E-3</v>
      </c>
      <c r="BZ289" s="32">
        <f t="shared" si="611"/>
        <v>2.9936967384634407E-3</v>
      </c>
      <c r="CA289" s="32">
        <f t="shared" si="611"/>
        <v>2.0304776282330287E-3</v>
      </c>
      <c r="CB289" s="32">
        <f t="shared" si="611"/>
        <v>1.3198167902581074E-2</v>
      </c>
      <c r="CC289" s="32">
        <f t="shared" ref="CC289:CS289" si="612">CC288/$O288</f>
        <v>8.9516697919138199E-3</v>
      </c>
      <c r="CD289" s="32">
        <f t="shared" si="612"/>
        <v>6.0714784548082197E-3</v>
      </c>
      <c r="CE289" s="32">
        <f t="shared" si="612"/>
        <v>8.7850813878266546E-3</v>
      </c>
      <c r="CF289" s="32">
        <f t="shared" si="612"/>
        <v>5.9584897130709252E-3</v>
      </c>
      <c r="CG289" s="32">
        <f t="shared" si="612"/>
        <v>4.0413512514487111E-3</v>
      </c>
      <c r="CH289" s="32">
        <f t="shared" si="612"/>
        <v>5.8476036644180907E-3</v>
      </c>
      <c r="CI289" s="32">
        <f t="shared" si="612"/>
        <v>3.9661426846690643E-3</v>
      </c>
      <c r="CJ289" s="32">
        <f t="shared" si="612"/>
        <v>2.6900400057669246E-3</v>
      </c>
      <c r="CK289" s="32">
        <f t="shared" si="612"/>
        <v>1.9204117550266592E-2</v>
      </c>
      <c r="CL289" s="32">
        <f t="shared" si="612"/>
        <v>1.302521078864775E-2</v>
      </c>
      <c r="CM289" s="32">
        <f t="shared" si="612"/>
        <v>8.8343614667340219E-3</v>
      </c>
      <c r="CN289" s="32">
        <f t="shared" si="612"/>
        <v>1.2782814774427052E-2</v>
      </c>
      <c r="CO289" s="32">
        <f t="shared" si="612"/>
        <v>8.6699561421317035E-3</v>
      </c>
      <c r="CP289" s="32">
        <f t="shared" si="612"/>
        <v>5.8804059069107817E-3</v>
      </c>
      <c r="CQ289" s="32">
        <f t="shared" si="612"/>
        <v>8.5086103607526706E-3</v>
      </c>
      <c r="CR289" s="32">
        <f t="shared" si="612"/>
        <v>5.7709729789556102E-3</v>
      </c>
      <c r="CS289" s="32">
        <f t="shared" si="612"/>
        <v>3.9141678501881366E-3</v>
      </c>
    </row>
    <row r="290" spans="2:97" ht="13.15" thickTop="1" x14ac:dyDescent="0.35">
      <c r="H290" s="34">
        <f t="shared" si="608"/>
        <v>5.9951096773147583E-4</v>
      </c>
      <c r="I290" s="34">
        <f t="shared" ref="I290:J290" si="613">I285</f>
        <v>-0.38763842991876685</v>
      </c>
      <c r="J290" s="34">
        <f t="shared" si="613"/>
        <v>-1</v>
      </c>
      <c r="K290" s="34">
        <f t="shared" si="604"/>
        <v>-0.38823794088649832</v>
      </c>
      <c r="L290" s="34">
        <f>$CE$6-$CE$7*SUMPRODUCT($B$6:$CD$6,Q289:CS289)</f>
        <v>-2.7692264448404558E-2</v>
      </c>
    </row>
    <row r="291" spans="2:97" ht="13.5" thickBot="1" x14ac:dyDescent="0.4">
      <c r="B291" s="39" t="s">
        <v>367</v>
      </c>
      <c r="D291" s="39" t="s">
        <v>368</v>
      </c>
      <c r="E291" s="39" t="s">
        <v>369</v>
      </c>
      <c r="F291" s="39" t="s">
        <v>370</v>
      </c>
      <c r="H291" s="39" t="s">
        <v>347</v>
      </c>
      <c r="I291" s="39" t="s">
        <v>371</v>
      </c>
      <c r="J291" s="39" t="s">
        <v>372</v>
      </c>
      <c r="K291" s="39" t="s">
        <v>349</v>
      </c>
      <c r="L291" s="39" t="s">
        <v>373</v>
      </c>
      <c r="M291" s="39" t="s">
        <v>374</v>
      </c>
      <c r="O291" s="45" t="s">
        <v>336</v>
      </c>
    </row>
    <row r="292" spans="2:97" ht="13.9" thickTop="1" thickBot="1" x14ac:dyDescent="0.4">
      <c r="B292" s="32">
        <f>1+B287</f>
        <v>5</v>
      </c>
      <c r="D292" s="32">
        <f>IF(F287,IF(M292&lt;0,D287,H292),E287)</f>
        <v>5.9951096773147583E-4</v>
      </c>
      <c r="E292" s="32">
        <f>IF(F287,IF(M292&lt;0,H292,E287),H292)</f>
        <v>8.9926645159721375E-4</v>
      </c>
      <c r="F292" s="32" t="b">
        <f>OR(F287,M292*M287&lt;=0)</f>
        <v>1</v>
      </c>
      <c r="H292" s="32">
        <f>IF(F287,(D287+E287)/2,2*H287)</f>
        <v>8.9926645159721375E-4</v>
      </c>
      <c r="I292" s="32">
        <f>I287</f>
        <v>-0.48094017814400691</v>
      </c>
      <c r="J292" s="32">
        <f>J287</f>
        <v>-0.20901279950287285</v>
      </c>
      <c r="K292" s="32">
        <f>I292+J292*H292</f>
        <v>-0.48112813634255425</v>
      </c>
      <c r="L292" s="32">
        <f>$CE$3-$CE$7*SUMPRODUCT($B$3:$CD$3,Q294:CS294)</f>
        <v>-5.6171494661896304E-3</v>
      </c>
      <c r="M292" s="32">
        <f>SUMPRODUCT(L292:L295,J292:J295)</f>
        <v>-0.21903864778861343</v>
      </c>
      <c r="O292" s="46">
        <f>SUM(Q292:CS292)</f>
        <v>-1.266077552393327</v>
      </c>
      <c r="P292" s="39" t="s">
        <v>363</v>
      </c>
      <c r="Q292" s="32">
        <f t="shared" ref="Q292:AV292" si="614">SUMPRODUCT(B$3:B$6,$K292:$K295)</f>
        <v>0.94820015325330598</v>
      </c>
      <c r="R292" s="32">
        <f t="shared" si="614"/>
        <v>0.55966245688294192</v>
      </c>
      <c r="S292" s="32">
        <f t="shared" si="614"/>
        <v>0.17112476051257786</v>
      </c>
      <c r="T292" s="32">
        <f t="shared" si="614"/>
        <v>0.54142350431464781</v>
      </c>
      <c r="U292" s="32">
        <f t="shared" si="614"/>
        <v>0.15288580794428375</v>
      </c>
      <c r="V292" s="32">
        <f t="shared" si="614"/>
        <v>-0.23565188842608031</v>
      </c>
      <c r="W292" s="32">
        <f t="shared" si="614"/>
        <v>0.13464685537598964</v>
      </c>
      <c r="X292" s="32">
        <f t="shared" si="614"/>
        <v>-0.25389084099437442</v>
      </c>
      <c r="Y292" s="32">
        <f t="shared" si="614"/>
        <v>-0.64242853736473848</v>
      </c>
      <c r="Z292" s="32">
        <f t="shared" si="614"/>
        <v>1.2295507204518237</v>
      </c>
      <c r="AA292" s="32">
        <f t="shared" si="614"/>
        <v>0.8410130240814595</v>
      </c>
      <c r="AB292" s="32">
        <f t="shared" si="614"/>
        <v>0.45247532771109544</v>
      </c>
      <c r="AC292" s="32">
        <f t="shared" si="614"/>
        <v>0.82277407151316539</v>
      </c>
      <c r="AD292" s="32">
        <f t="shared" si="614"/>
        <v>0.43423637514280133</v>
      </c>
      <c r="AE292" s="32">
        <f t="shared" si="614"/>
        <v>4.5698678772437273E-2</v>
      </c>
      <c r="AF292" s="32">
        <f t="shared" si="614"/>
        <v>0.41599742257450723</v>
      </c>
      <c r="AG292" s="32">
        <f t="shared" si="614"/>
        <v>2.7459726204143164E-2</v>
      </c>
      <c r="AH292" s="32">
        <f t="shared" si="614"/>
        <v>-0.3610779701662209</v>
      </c>
      <c r="AI292" s="32">
        <f t="shared" si="614"/>
        <v>1.604684810049847</v>
      </c>
      <c r="AJ292" s="32">
        <f t="shared" si="614"/>
        <v>1.216147113679483</v>
      </c>
      <c r="AK292" s="32">
        <f t="shared" si="614"/>
        <v>0.82760941730911897</v>
      </c>
      <c r="AL292" s="32">
        <f t="shared" si="614"/>
        <v>1.1979081611111888</v>
      </c>
      <c r="AM292" s="32">
        <f t="shared" si="614"/>
        <v>0.80937046474082475</v>
      </c>
      <c r="AN292" s="32">
        <f t="shared" si="614"/>
        <v>0.42083276837046069</v>
      </c>
      <c r="AO292" s="32">
        <f t="shared" si="614"/>
        <v>0.79113151217253064</v>
      </c>
      <c r="AP292" s="32">
        <f t="shared" si="614"/>
        <v>0.40259381580216658</v>
      </c>
      <c r="AQ292" s="32">
        <f t="shared" si="614"/>
        <v>1.4056119431802516E-2</v>
      </c>
      <c r="AR292" s="32">
        <f t="shared" si="614"/>
        <v>0.46707201691075173</v>
      </c>
      <c r="AS292" s="32">
        <f t="shared" si="614"/>
        <v>7.853432054038767E-2</v>
      </c>
      <c r="AT292" s="32">
        <f t="shared" si="614"/>
        <v>-0.31000337582997639</v>
      </c>
      <c r="AU292" s="32">
        <f t="shared" si="614"/>
        <v>6.0295367972093561E-2</v>
      </c>
      <c r="AV292" s="32">
        <f t="shared" si="614"/>
        <v>-0.3282423283982705</v>
      </c>
      <c r="AW292" s="32">
        <f t="shared" ref="AW292:CB292" si="615">SUMPRODUCT(AH$3:AH$6,$K292:$K295)</f>
        <v>-0.71678002476863456</v>
      </c>
      <c r="AX292" s="32">
        <f t="shared" si="615"/>
        <v>-0.34648128096656461</v>
      </c>
      <c r="AY292" s="32">
        <f t="shared" si="615"/>
        <v>-0.73501897733692867</v>
      </c>
      <c r="AZ292" s="32">
        <f t="shared" si="615"/>
        <v>-1.1235566737072928</v>
      </c>
      <c r="BA292" s="32">
        <f t="shared" si="615"/>
        <v>0.74842258410926932</v>
      </c>
      <c r="BB292" s="32">
        <f t="shared" si="615"/>
        <v>0.35988488773890526</v>
      </c>
      <c r="BC292" s="32">
        <f t="shared" si="615"/>
        <v>-2.8652808631458804E-2</v>
      </c>
      <c r="BD292" s="32">
        <f t="shared" si="615"/>
        <v>0.34164593517061115</v>
      </c>
      <c r="BE292" s="32">
        <f t="shared" si="615"/>
        <v>-4.6891761199752927E-2</v>
      </c>
      <c r="BF292" s="32">
        <f t="shared" si="615"/>
        <v>-0.43542945757011697</v>
      </c>
      <c r="BG292" s="32">
        <f t="shared" si="615"/>
        <v>-6.5130713768047022E-2</v>
      </c>
      <c r="BH292" s="32">
        <f t="shared" si="615"/>
        <v>-0.45366841013841108</v>
      </c>
      <c r="BI292" s="32">
        <f t="shared" si="615"/>
        <v>-0.84220610650877514</v>
      </c>
      <c r="BJ292" s="32">
        <f t="shared" si="615"/>
        <v>1.1235566737072928</v>
      </c>
      <c r="BK292" s="32">
        <f t="shared" si="615"/>
        <v>0.73501897733692867</v>
      </c>
      <c r="BL292" s="32">
        <f t="shared" si="615"/>
        <v>0.34648128096656461</v>
      </c>
      <c r="BM292" s="32">
        <f t="shared" si="615"/>
        <v>0.71678002476863456</v>
      </c>
      <c r="BN292" s="32">
        <f t="shared" si="615"/>
        <v>0.3282423283982705</v>
      </c>
      <c r="BO292" s="32">
        <f t="shared" si="615"/>
        <v>-6.0295367972093561E-2</v>
      </c>
      <c r="BP292" s="32">
        <f t="shared" si="615"/>
        <v>0.31000337582997639</v>
      </c>
      <c r="BQ292" s="32">
        <f t="shared" si="615"/>
        <v>-7.853432054038767E-2</v>
      </c>
      <c r="BR292" s="32">
        <f t="shared" si="615"/>
        <v>-0.46707201691075173</v>
      </c>
      <c r="BS292" s="32">
        <f t="shared" si="615"/>
        <v>-1.4056119431802516E-2</v>
      </c>
      <c r="BT292" s="32">
        <f t="shared" si="615"/>
        <v>-0.40259381580216658</v>
      </c>
      <c r="BU292" s="32">
        <f t="shared" si="615"/>
        <v>-0.79113151217253064</v>
      </c>
      <c r="BV292" s="32">
        <f t="shared" si="615"/>
        <v>-0.42083276837046069</v>
      </c>
      <c r="BW292" s="32">
        <f t="shared" si="615"/>
        <v>-0.80937046474082475</v>
      </c>
      <c r="BX292" s="32">
        <f t="shared" si="615"/>
        <v>-1.1979081611111888</v>
      </c>
      <c r="BY292" s="32">
        <f t="shared" si="615"/>
        <v>-0.82760941730911897</v>
      </c>
      <c r="BZ292" s="32">
        <f t="shared" si="615"/>
        <v>-1.216147113679483</v>
      </c>
      <c r="CA292" s="32">
        <f t="shared" si="615"/>
        <v>-1.604684810049847</v>
      </c>
      <c r="CB292" s="32">
        <f t="shared" si="615"/>
        <v>0.26729444776671507</v>
      </c>
      <c r="CC292" s="32">
        <f t="shared" ref="CC292:CS292" si="616">SUMPRODUCT(BN$3:BN$6,$K292:$K295)</f>
        <v>-0.12124324860364899</v>
      </c>
      <c r="CD292" s="32">
        <f t="shared" si="616"/>
        <v>-0.50978094497401305</v>
      </c>
      <c r="CE292" s="32">
        <f t="shared" si="616"/>
        <v>-0.1394822011719431</v>
      </c>
      <c r="CF292" s="32">
        <f t="shared" si="616"/>
        <v>-0.52801989754230716</v>
      </c>
      <c r="CG292" s="32">
        <f t="shared" si="616"/>
        <v>-0.91655759391267122</v>
      </c>
      <c r="CH292" s="32">
        <f t="shared" si="616"/>
        <v>-0.54625885011060127</v>
      </c>
      <c r="CI292" s="32">
        <f t="shared" si="616"/>
        <v>-0.93479654648096533</v>
      </c>
      <c r="CJ292" s="32">
        <f t="shared" si="616"/>
        <v>-1.3233342428513293</v>
      </c>
      <c r="CK292" s="32">
        <f t="shared" si="616"/>
        <v>0.64242853736473848</v>
      </c>
      <c r="CL292" s="32">
        <f t="shared" si="616"/>
        <v>0.25389084099437442</v>
      </c>
      <c r="CM292" s="32">
        <f t="shared" si="616"/>
        <v>-0.13464685537598964</v>
      </c>
      <c r="CN292" s="32">
        <f t="shared" si="616"/>
        <v>0.23565188842608031</v>
      </c>
      <c r="CO292" s="32">
        <f t="shared" si="616"/>
        <v>-0.15288580794428375</v>
      </c>
      <c r="CP292" s="32">
        <f t="shared" si="616"/>
        <v>-0.54142350431464781</v>
      </c>
      <c r="CQ292" s="32">
        <f t="shared" si="616"/>
        <v>-0.17112476051257786</v>
      </c>
      <c r="CR292" s="32">
        <f t="shared" si="616"/>
        <v>-0.55966245688294192</v>
      </c>
      <c r="CS292" s="32">
        <f t="shared" si="616"/>
        <v>-0.94820015325330598</v>
      </c>
    </row>
    <row r="293" spans="2:97" ht="13.9" thickTop="1" thickBot="1" x14ac:dyDescent="0.4">
      <c r="H293" s="33">
        <f>H292</f>
        <v>8.9926645159721375E-4</v>
      </c>
      <c r="I293" s="33">
        <f t="shared" ref="I293:J293" si="617">I288</f>
        <v>0.32801289679916767</v>
      </c>
      <c r="J293" s="33">
        <f t="shared" si="617"/>
        <v>0.25513194525973659</v>
      </c>
      <c r="K293" s="33">
        <f t="shared" ref="K293:K295" si="618">I293+J293*H293</f>
        <v>0.3282423283982705</v>
      </c>
      <c r="L293" s="33">
        <f>$CE$4-$CE$7*SUMPRODUCT($B$4:$CD$4,Q294:CS294)</f>
        <v>-5.6781485350938965E-2</v>
      </c>
      <c r="M293" s="39" t="s">
        <v>375</v>
      </c>
      <c r="O293" s="47">
        <f t="shared" ref="O293:O294" si="619">SUM(Q293:CS293)</f>
        <v>98.991622052675609</v>
      </c>
      <c r="P293" s="39" t="s">
        <v>365</v>
      </c>
      <c r="Q293" s="33">
        <f>EXP(Q292)</f>
        <v>2.5810599638224887</v>
      </c>
      <c r="R293" s="33">
        <f>EXP(R292)</f>
        <v>1.7500816725639301</v>
      </c>
      <c r="S293" s="33">
        <f t="shared" ref="S293:CD293" si="620">EXP(S292)</f>
        <v>1.1866387854500868</v>
      </c>
      <c r="T293" s="33">
        <f t="shared" si="620"/>
        <v>1.7184513448101415</v>
      </c>
      <c r="U293" s="33">
        <f t="shared" si="620"/>
        <v>1.165191915685343</v>
      </c>
      <c r="V293" s="33">
        <f t="shared" si="620"/>
        <v>0.79005565358527974</v>
      </c>
      <c r="W293" s="33">
        <f t="shared" si="620"/>
        <v>1.1441326686987736</v>
      </c>
      <c r="X293" s="33">
        <f t="shared" si="620"/>
        <v>0.77577648041387848</v>
      </c>
      <c r="Y293" s="33">
        <f t="shared" si="620"/>
        <v>0.52601342836212106</v>
      </c>
      <c r="Z293" s="33">
        <f t="shared" si="620"/>
        <v>3.4196927930689012</v>
      </c>
      <c r="AA293" s="33">
        <f t="shared" si="620"/>
        <v>2.3187147012600122</v>
      </c>
      <c r="AB293" s="33">
        <f t="shared" si="620"/>
        <v>1.5721990807877175</v>
      </c>
      <c r="AC293" s="33">
        <f t="shared" si="620"/>
        <v>2.2768071108211423</v>
      </c>
      <c r="AD293" s="33">
        <f t="shared" si="620"/>
        <v>1.5437837370931198</v>
      </c>
      <c r="AE293" s="33">
        <f t="shared" si="620"/>
        <v>1.0467589527395935</v>
      </c>
      <c r="AF293" s="33">
        <f t="shared" si="620"/>
        <v>1.5158819617927215</v>
      </c>
      <c r="AG293" s="33">
        <f t="shared" si="620"/>
        <v>1.0278402192465106</v>
      </c>
      <c r="AH293" s="33">
        <f t="shared" si="620"/>
        <v>0.69692465701704331</v>
      </c>
      <c r="AI293" s="33">
        <f t="shared" si="620"/>
        <v>4.9762908786556492</v>
      </c>
      <c r="AJ293" s="33">
        <f t="shared" si="620"/>
        <v>3.3741623930288744</v>
      </c>
      <c r="AK293" s="33">
        <f t="shared" si="620"/>
        <v>2.2878429199874271</v>
      </c>
      <c r="AL293" s="33">
        <f t="shared" si="620"/>
        <v>3.3131790320468384</v>
      </c>
      <c r="AM293" s="33">
        <f t="shared" si="620"/>
        <v>2.2464932946854437</v>
      </c>
      <c r="AN293" s="33">
        <f t="shared" si="620"/>
        <v>1.5232295249523096</v>
      </c>
      <c r="AO293" s="33">
        <f t="shared" si="620"/>
        <v>2.2058910071913473</v>
      </c>
      <c r="AP293" s="33">
        <f t="shared" si="620"/>
        <v>1.4956992388669159</v>
      </c>
      <c r="AQ293" s="33">
        <f t="shared" si="620"/>
        <v>1.0141553711647258</v>
      </c>
      <c r="AR293" s="33">
        <f t="shared" si="620"/>
        <v>1.5953162890309052</v>
      </c>
      <c r="AS293" s="33">
        <f t="shared" si="620"/>
        <v>1.0817004790701961</v>
      </c>
      <c r="AT293" s="33">
        <f t="shared" si="620"/>
        <v>0.73344448023624764</v>
      </c>
      <c r="AU293" s="33">
        <f t="shared" si="620"/>
        <v>1.062150225375867</v>
      </c>
      <c r="AV293" s="33">
        <f t="shared" si="620"/>
        <v>0.72018847643781225</v>
      </c>
      <c r="AW293" s="33">
        <f t="shared" si="620"/>
        <v>0.48832211226078964</v>
      </c>
      <c r="AX293" s="33">
        <f t="shared" si="620"/>
        <v>0.70717205674074946</v>
      </c>
      <c r="AY293" s="33">
        <f t="shared" si="620"/>
        <v>0.47949635932458384</v>
      </c>
      <c r="AZ293" s="33">
        <f t="shared" si="620"/>
        <v>0.32512138511974359</v>
      </c>
      <c r="BA293" s="33">
        <f t="shared" si="620"/>
        <v>2.1136632595644764</v>
      </c>
      <c r="BB293" s="33">
        <f t="shared" si="620"/>
        <v>1.4331644302665763</v>
      </c>
      <c r="BC293" s="33">
        <f t="shared" si="620"/>
        <v>0.97175379043326993</v>
      </c>
      <c r="BD293" s="33">
        <f t="shared" si="620"/>
        <v>1.4072619473338848</v>
      </c>
      <c r="BE293" s="33">
        <f t="shared" si="620"/>
        <v>0.95419067245469003</v>
      </c>
      <c r="BF293" s="33">
        <f t="shared" si="620"/>
        <v>0.64698675404708761</v>
      </c>
      <c r="BG293" s="33">
        <f t="shared" si="620"/>
        <v>0.9369449837634114</v>
      </c>
      <c r="BH293" s="33">
        <f t="shared" si="620"/>
        <v>0.63529335515965846</v>
      </c>
      <c r="BI293" s="33">
        <f t="shared" si="620"/>
        <v>0.43075917380857509</v>
      </c>
      <c r="BJ293" s="33">
        <f t="shared" si="620"/>
        <v>3.075774297749426</v>
      </c>
      <c r="BK293" s="33">
        <f t="shared" si="620"/>
        <v>2.0855215697749925</v>
      </c>
      <c r="BL293" s="33">
        <f t="shared" si="620"/>
        <v>1.4140830233152182</v>
      </c>
      <c r="BM293" s="33">
        <f t="shared" si="620"/>
        <v>2.0478286255977438</v>
      </c>
      <c r="BN293" s="33">
        <f t="shared" si="620"/>
        <v>1.3885254106622036</v>
      </c>
      <c r="BO293" s="33">
        <f t="shared" si="620"/>
        <v>0.94148640758055313</v>
      </c>
      <c r="BP293" s="33">
        <f t="shared" si="620"/>
        <v>1.3634297168313176</v>
      </c>
      <c r="BQ293" s="33">
        <f t="shared" si="620"/>
        <v>0.92447033106574583</v>
      </c>
      <c r="BR293" s="33">
        <f t="shared" si="620"/>
        <v>0.62683494607045132</v>
      </c>
      <c r="BS293" s="33">
        <f t="shared" si="620"/>
        <v>0.98604220658175012</v>
      </c>
      <c r="BT293" s="33">
        <f t="shared" si="620"/>
        <v>0.66858361227592877</v>
      </c>
      <c r="BU293" s="33">
        <f t="shared" si="620"/>
        <v>0.4533315547957425</v>
      </c>
      <c r="BV293" s="33">
        <f t="shared" si="620"/>
        <v>0.65649987977439495</v>
      </c>
      <c r="BW293" s="33">
        <f t="shared" si="620"/>
        <v>0.44513820823134087</v>
      </c>
      <c r="BX293" s="33">
        <f t="shared" si="620"/>
        <v>0.30182492111880027</v>
      </c>
      <c r="BY293" s="33">
        <f t="shared" si="620"/>
        <v>0.43709294517715208</v>
      </c>
      <c r="BZ293" s="33">
        <f t="shared" si="620"/>
        <v>0.29636984931905808</v>
      </c>
      <c r="CA293" s="33">
        <f t="shared" si="620"/>
        <v>0.20095288325873573</v>
      </c>
      <c r="CB293" s="33">
        <f t="shared" si="620"/>
        <v>1.3064250636453918</v>
      </c>
      <c r="CC293" s="33">
        <f t="shared" si="620"/>
        <v>0.88581845928055669</v>
      </c>
      <c r="CD293" s="33">
        <f t="shared" si="620"/>
        <v>0.60062713479536134</v>
      </c>
      <c r="CE293" s="33">
        <f t="shared" ref="CE293:CS293" si="621">EXP(CE292)</f>
        <v>0.8698085046386389</v>
      </c>
      <c r="CF293" s="33">
        <f t="shared" si="621"/>
        <v>0.58977162249029069</v>
      </c>
      <c r="CG293" s="33">
        <f t="shared" si="621"/>
        <v>0.39989326942639619</v>
      </c>
      <c r="CH293" s="33">
        <f t="shared" si="621"/>
        <v>0.57911230869271135</v>
      </c>
      <c r="CI293" s="33">
        <f t="shared" si="621"/>
        <v>0.39266574663315412</v>
      </c>
      <c r="CJ293" s="33">
        <f t="shared" si="621"/>
        <v>0.26624609124097687</v>
      </c>
      <c r="CK293" s="33">
        <f t="shared" si="621"/>
        <v>1.9010921510383467</v>
      </c>
      <c r="CL293" s="33">
        <f t="shared" si="621"/>
        <v>1.2890310872359751</v>
      </c>
      <c r="CM293" s="33">
        <f t="shared" si="621"/>
        <v>0.87402451425262051</v>
      </c>
      <c r="CN293" s="33">
        <f t="shared" si="621"/>
        <v>1.265733616944567</v>
      </c>
      <c r="CO293" s="33">
        <f t="shared" si="621"/>
        <v>0.85822771900354256</v>
      </c>
      <c r="CP293" s="33">
        <f t="shared" si="621"/>
        <v>0.58191929787251695</v>
      </c>
      <c r="CQ293" s="33">
        <f t="shared" si="621"/>
        <v>0.84271642917916623</v>
      </c>
      <c r="CR293" s="33">
        <f t="shared" si="621"/>
        <v>0.5714019040808338</v>
      </c>
      <c r="CS293" s="33">
        <f t="shared" si="621"/>
        <v>0.38743772481714206</v>
      </c>
    </row>
    <row r="294" spans="2:97" ht="13.9" thickTop="1" thickBot="1" x14ac:dyDescent="0.4">
      <c r="H294" s="32">
        <f t="shared" ref="H294:H295" si="622">H293</f>
        <v>8.9926645159721375E-4</v>
      </c>
      <c r="I294" s="32">
        <f t="shared" ref="I294:J294" si="623">I289</f>
        <v>-0.40751581821052113</v>
      </c>
      <c r="J294" s="32">
        <f t="shared" si="623"/>
        <v>0.82196914001415811</v>
      </c>
      <c r="K294" s="32">
        <f t="shared" si="618"/>
        <v>-0.40677664893865817</v>
      </c>
      <c r="L294" s="32">
        <f>$CE$5-$CE$7*SUMPRODUCT($B$5:$CD$5,Q294:CS294)</f>
        <v>-0.10789999056098054</v>
      </c>
      <c r="M294" s="32">
        <f>SUMPRODUCT($B$7:$CD$7, LN(Q294:CS294))</f>
        <v>-3263.3842858997559</v>
      </c>
      <c r="O294" s="48">
        <f t="shared" si="619"/>
        <v>0.99999999999999989</v>
      </c>
      <c r="P294" s="39" t="s">
        <v>366</v>
      </c>
      <c r="Q294" s="32">
        <f t="shared" ref="Q294:AV294" si="624">Q293/$O293</f>
        <v>2.6073519256498798E-2</v>
      </c>
      <c r="R294" s="32">
        <f t="shared" si="624"/>
        <v>1.7679088757962501E-2</v>
      </c>
      <c r="S294" s="32">
        <f t="shared" si="624"/>
        <v>1.1987264789121753E-2</v>
      </c>
      <c r="T294" s="32">
        <f t="shared" si="624"/>
        <v>1.7359563457761264E-2</v>
      </c>
      <c r="U294" s="32">
        <f t="shared" si="624"/>
        <v>1.1770611406542252E-2</v>
      </c>
      <c r="V294" s="32">
        <f t="shared" si="624"/>
        <v>7.9810355381880072E-3</v>
      </c>
      <c r="W294" s="32">
        <f t="shared" si="624"/>
        <v>1.1557873736930541E-2</v>
      </c>
      <c r="X294" s="32">
        <f t="shared" si="624"/>
        <v>7.8367892588028388E-3</v>
      </c>
      <c r="Y294" s="32">
        <f t="shared" si="624"/>
        <v>5.3137166303045104E-3</v>
      </c>
      <c r="Z294" s="32">
        <f t="shared" si="624"/>
        <v>3.4545274864262836E-2</v>
      </c>
      <c r="AA294" s="32">
        <f t="shared" si="624"/>
        <v>2.3423342836287431E-2</v>
      </c>
      <c r="AB294" s="32">
        <f t="shared" si="624"/>
        <v>1.588214283377553E-2</v>
      </c>
      <c r="AC294" s="32">
        <f t="shared" si="624"/>
        <v>2.299999801609073E-2</v>
      </c>
      <c r="AD294" s="32">
        <f t="shared" si="624"/>
        <v>1.5595094868448955E-2</v>
      </c>
      <c r="AE294" s="32">
        <f t="shared" si="624"/>
        <v>1.0574217605835271E-2</v>
      </c>
      <c r="AF294" s="32">
        <f t="shared" si="624"/>
        <v>1.5313234901697918E-2</v>
      </c>
      <c r="AG294" s="32">
        <f t="shared" si="624"/>
        <v>1.0383103114519876E-2</v>
      </c>
      <c r="AH294" s="32">
        <f t="shared" si="624"/>
        <v>7.0402387855226217E-3</v>
      </c>
      <c r="AI294" s="32">
        <f t="shared" si="624"/>
        <v>5.0269818550984606E-2</v>
      </c>
      <c r="AJ294" s="32">
        <f t="shared" si="624"/>
        <v>3.4085332910631656E-2</v>
      </c>
      <c r="AK294" s="32">
        <f t="shared" si="624"/>
        <v>2.3111480270219389E-2</v>
      </c>
      <c r="AL294" s="32">
        <f t="shared" si="624"/>
        <v>3.3469287232042962E-2</v>
      </c>
      <c r="AM294" s="32">
        <f t="shared" si="624"/>
        <v>2.2693771938498346E-2</v>
      </c>
      <c r="AN294" s="32">
        <f t="shared" si="624"/>
        <v>1.5387458992658649E-2</v>
      </c>
      <c r="AO294" s="32">
        <f t="shared" si="624"/>
        <v>2.2283613112406061E-2</v>
      </c>
      <c r="AP294" s="32">
        <f t="shared" si="624"/>
        <v>1.5109351759798639E-2</v>
      </c>
      <c r="AQ294" s="32">
        <f t="shared" si="624"/>
        <v>1.0244860626943474E-2</v>
      </c>
      <c r="AR294" s="32">
        <f t="shared" si="624"/>
        <v>1.6115669750133021E-2</v>
      </c>
      <c r="AS294" s="32">
        <f t="shared" si="624"/>
        <v>1.0927192186977193E-2</v>
      </c>
      <c r="AT294" s="32">
        <f t="shared" si="624"/>
        <v>7.4091571087295223E-3</v>
      </c>
      <c r="AU294" s="32">
        <f t="shared" si="624"/>
        <v>1.0729698163857479E-2</v>
      </c>
      <c r="AV294" s="32">
        <f t="shared" si="624"/>
        <v>7.2752467482004105E-3</v>
      </c>
      <c r="AW294" s="32">
        <f t="shared" ref="AW294:CB294" si="625">AW293/$O293</f>
        <v>4.9329640441788374E-3</v>
      </c>
      <c r="AX294" s="32">
        <f t="shared" si="625"/>
        <v>7.1437566339144108E-3</v>
      </c>
      <c r="AY294" s="32">
        <f t="shared" si="625"/>
        <v>4.8438074796817989E-3</v>
      </c>
      <c r="AZ294" s="32">
        <f t="shared" si="625"/>
        <v>3.2843323341720716E-3</v>
      </c>
      <c r="BA294" s="32">
        <f t="shared" si="625"/>
        <v>2.1351940858588516E-2</v>
      </c>
      <c r="BB294" s="32">
        <f t="shared" si="625"/>
        <v>1.4477633566848294E-2</v>
      </c>
      <c r="BC294" s="32">
        <f t="shared" si="625"/>
        <v>9.8165255835102744E-3</v>
      </c>
      <c r="BD294" s="32">
        <f t="shared" si="625"/>
        <v>1.4215970181648805E-2</v>
      </c>
      <c r="BE294" s="32">
        <f t="shared" si="625"/>
        <v>9.6391053370854379E-3</v>
      </c>
      <c r="BF294" s="32">
        <f t="shared" si="625"/>
        <v>6.5357728324000166E-3</v>
      </c>
      <c r="BG294" s="32">
        <f t="shared" si="625"/>
        <v>9.4648917184612102E-3</v>
      </c>
      <c r="BH294" s="32">
        <f t="shared" si="625"/>
        <v>6.4176476956969647E-3</v>
      </c>
      <c r="BI294" s="32">
        <f t="shared" si="625"/>
        <v>4.3514710121565509E-3</v>
      </c>
      <c r="BJ294" s="32">
        <f t="shared" si="625"/>
        <v>3.1071056660863069E-2</v>
      </c>
      <c r="BK294" s="32">
        <f t="shared" si="625"/>
        <v>2.1067657308062301E-2</v>
      </c>
      <c r="BL294" s="32">
        <f t="shared" si="625"/>
        <v>1.4284875770221783E-2</v>
      </c>
      <c r="BM294" s="32">
        <f t="shared" si="625"/>
        <v>2.0686888275333538E-2</v>
      </c>
      <c r="BN294" s="32">
        <f t="shared" si="625"/>
        <v>1.4026696218022761E-2</v>
      </c>
      <c r="BO294" s="32">
        <f t="shared" si="625"/>
        <v>9.5107685686730906E-3</v>
      </c>
      <c r="BP294" s="32">
        <f t="shared" si="625"/>
        <v>1.3773182907396011E-2</v>
      </c>
      <c r="BQ294" s="32">
        <f t="shared" si="625"/>
        <v>9.3388744612530432E-3</v>
      </c>
      <c r="BR294" s="32">
        <f t="shared" si="625"/>
        <v>6.3322019891430686E-3</v>
      </c>
      <c r="BS294" s="32">
        <f t="shared" si="625"/>
        <v>9.960865234201895E-3</v>
      </c>
      <c r="BT294" s="32">
        <f t="shared" si="625"/>
        <v>6.7539413781921949E-3</v>
      </c>
      <c r="BU294" s="32">
        <f t="shared" si="625"/>
        <v>4.5794941571370039E-3</v>
      </c>
      <c r="BV294" s="32">
        <f t="shared" si="625"/>
        <v>6.631873144022804E-3</v>
      </c>
      <c r="BW294" s="32">
        <f t="shared" si="625"/>
        <v>4.4967260764196097E-3</v>
      </c>
      <c r="BX294" s="32">
        <f t="shared" si="625"/>
        <v>3.0489946003530747E-3</v>
      </c>
      <c r="BY294" s="32">
        <f t="shared" si="625"/>
        <v>4.415453915327959E-3</v>
      </c>
      <c r="BZ294" s="32">
        <f t="shared" si="625"/>
        <v>2.9938882015828894E-3</v>
      </c>
      <c r="CA294" s="32">
        <f t="shared" si="625"/>
        <v>2.0299988937629923E-3</v>
      </c>
      <c r="CB294" s="32">
        <f t="shared" si="625"/>
        <v>1.3197329597753377E-2</v>
      </c>
      <c r="CC294" s="32">
        <f t="shared" ref="CC294:CS294" si="626">CC293/$O293</f>
        <v>8.9484184713045038E-3</v>
      </c>
      <c r="CD294" s="32">
        <f t="shared" si="626"/>
        <v>6.0674542182544951E-3</v>
      </c>
      <c r="CE294" s="32">
        <f t="shared" si="626"/>
        <v>8.7866880711965183E-3</v>
      </c>
      <c r="CF294" s="32">
        <f t="shared" si="626"/>
        <v>5.9577932986739053E-3</v>
      </c>
      <c r="CG294" s="32">
        <f t="shared" si="626"/>
        <v>4.0396678136418885E-3</v>
      </c>
      <c r="CH294" s="32">
        <f t="shared" si="626"/>
        <v>5.8501143499250169E-3</v>
      </c>
      <c r="CI294" s="32">
        <f t="shared" si="626"/>
        <v>3.9666563542539801E-3</v>
      </c>
      <c r="CJ294" s="32">
        <f t="shared" si="626"/>
        <v>2.6895820648266729E-3</v>
      </c>
      <c r="CK294" s="32">
        <f t="shared" si="626"/>
        <v>1.9204576221882028E-2</v>
      </c>
      <c r="CL294" s="32">
        <f t="shared" si="626"/>
        <v>1.3021617996622516E-2</v>
      </c>
      <c r="CM294" s="32">
        <f t="shared" si="626"/>
        <v>8.82927763106592E-3</v>
      </c>
      <c r="CN294" s="32">
        <f t="shared" si="626"/>
        <v>1.2786270097393115E-2</v>
      </c>
      <c r="CO294" s="32">
        <f t="shared" si="626"/>
        <v>8.6697005383633459E-3</v>
      </c>
      <c r="CP294" s="32">
        <f t="shared" si="626"/>
        <v>5.8784701756161243E-3</v>
      </c>
      <c r="CQ294" s="32">
        <f t="shared" si="626"/>
        <v>8.5130075829117982E-3</v>
      </c>
      <c r="CR294" s="32">
        <f t="shared" si="626"/>
        <v>5.7722248836045778E-3</v>
      </c>
      <c r="CS294" s="32">
        <f t="shared" si="626"/>
        <v>3.9138435837628559E-3</v>
      </c>
    </row>
    <row r="295" spans="2:97" ht="13.15" thickTop="1" x14ac:dyDescent="0.35">
      <c r="H295" s="34">
        <f t="shared" si="622"/>
        <v>8.9926645159721375E-4</v>
      </c>
      <c r="I295" s="34">
        <f t="shared" ref="I295:J295" si="627">I290</f>
        <v>-0.38763842991876685</v>
      </c>
      <c r="J295" s="34">
        <f t="shared" si="627"/>
        <v>-1</v>
      </c>
      <c r="K295" s="34">
        <f t="shared" si="618"/>
        <v>-0.38853769637036406</v>
      </c>
      <c r="L295" s="34">
        <f>$CE$6-$CE$7*SUMPRODUCT($B$6:$CD$6,Q294:CS294)</f>
        <v>0.11703547066250053</v>
      </c>
    </row>
    <row r="296" spans="2:97" ht="13.5" thickBot="1" x14ac:dyDescent="0.4">
      <c r="B296" s="39" t="s">
        <v>367</v>
      </c>
      <c r="D296" s="39" t="s">
        <v>368</v>
      </c>
      <c r="E296" s="39" t="s">
        <v>369</v>
      </c>
      <c r="F296" s="39" t="s">
        <v>370</v>
      </c>
      <c r="H296" s="39" t="s">
        <v>347</v>
      </c>
      <c r="I296" s="39" t="s">
        <v>371</v>
      </c>
      <c r="J296" s="39" t="s">
        <v>372</v>
      </c>
      <c r="K296" s="39" t="s">
        <v>349</v>
      </c>
      <c r="L296" s="39" t="s">
        <v>373</v>
      </c>
      <c r="M296" s="39" t="s">
        <v>374</v>
      </c>
      <c r="O296" s="45" t="s">
        <v>336</v>
      </c>
    </row>
    <row r="297" spans="2:97" ht="13.9" thickTop="1" thickBot="1" x14ac:dyDescent="0.4">
      <c r="B297" s="32">
        <f>1+B292</f>
        <v>6</v>
      </c>
      <c r="D297" s="32">
        <f>IF(F292,IF(M297&lt;0,D292,H297),E292)</f>
        <v>5.9951096773147583E-4</v>
      </c>
      <c r="E297" s="32">
        <f>IF(F292,IF(M297&lt;0,H297,E292),H297)</f>
        <v>7.4938870966434479E-4</v>
      </c>
      <c r="F297" s="32" t="b">
        <f>OR(F292,M297*M292&lt;=0)</f>
        <v>1</v>
      </c>
      <c r="H297" s="32">
        <f>IF(F292,(D292+E292)/2,2*H292)</f>
        <v>7.4938870966434479E-4</v>
      </c>
      <c r="I297" s="32">
        <f>I292</f>
        <v>-0.48094017814400691</v>
      </c>
      <c r="J297" s="32">
        <f>J292</f>
        <v>-0.20901279950287285</v>
      </c>
      <c r="K297" s="32">
        <f>I297+J297*H297</f>
        <v>-0.48109680997612969</v>
      </c>
      <c r="L297" s="32">
        <f>$CE$3-$CE$7*SUMPRODUCT($B$3:$CD$3,Q299:CS299)</f>
        <v>-2.0168387364236651E-2</v>
      </c>
      <c r="M297" s="32">
        <f>SUMPRODUCT(L297:L300,J297:J300)</f>
        <v>-9.0031487696763043E-2</v>
      </c>
      <c r="O297" s="46">
        <f>SUM(Q297:CS297)</f>
        <v>-1.2659300606510464</v>
      </c>
      <c r="P297" s="39" t="s">
        <v>363</v>
      </c>
      <c r="Q297" s="32">
        <f t="shared" ref="Q297:AV297" si="628">SUMPRODUCT(B$3:B$6,$K297:$K300)</f>
        <v>0.94818038262344284</v>
      </c>
      <c r="R297" s="32">
        <f t="shared" si="628"/>
        <v>0.55979256399501165</v>
      </c>
      <c r="S297" s="32">
        <f t="shared" si="628"/>
        <v>0.17140474536658046</v>
      </c>
      <c r="T297" s="32">
        <f t="shared" si="628"/>
        <v>0.5412805388061408</v>
      </c>
      <c r="U297" s="32">
        <f t="shared" si="628"/>
        <v>0.15289272017770966</v>
      </c>
      <c r="V297" s="32">
        <f t="shared" si="628"/>
        <v>-0.23549509845072153</v>
      </c>
      <c r="W297" s="32">
        <f t="shared" si="628"/>
        <v>0.13438069498883887</v>
      </c>
      <c r="X297" s="32">
        <f t="shared" si="628"/>
        <v>-0.25400712363959232</v>
      </c>
      <c r="Y297" s="32">
        <f t="shared" si="628"/>
        <v>-0.64239494226802352</v>
      </c>
      <c r="Z297" s="32">
        <f t="shared" si="628"/>
        <v>1.2294981738792314</v>
      </c>
      <c r="AA297" s="32">
        <f t="shared" si="628"/>
        <v>0.84111035525080025</v>
      </c>
      <c r="AB297" s="32">
        <f t="shared" si="628"/>
        <v>0.45272253662236905</v>
      </c>
      <c r="AC297" s="32">
        <f t="shared" si="628"/>
        <v>0.82259833006192951</v>
      </c>
      <c r="AD297" s="32">
        <f t="shared" si="628"/>
        <v>0.43421051143349826</v>
      </c>
      <c r="AE297" s="32">
        <f t="shared" si="628"/>
        <v>4.5822692805067067E-2</v>
      </c>
      <c r="AF297" s="32">
        <f t="shared" si="628"/>
        <v>0.41569848624462746</v>
      </c>
      <c r="AG297" s="32">
        <f t="shared" si="628"/>
        <v>2.7310667616196271E-2</v>
      </c>
      <c r="AH297" s="32">
        <f t="shared" si="628"/>
        <v>-0.36107715101223492</v>
      </c>
      <c r="AI297" s="32">
        <f t="shared" si="628"/>
        <v>1.6045885622202829</v>
      </c>
      <c r="AJ297" s="32">
        <f t="shared" si="628"/>
        <v>1.2162007435918516</v>
      </c>
      <c r="AK297" s="32">
        <f t="shared" si="628"/>
        <v>0.8278129249634204</v>
      </c>
      <c r="AL297" s="32">
        <f t="shared" si="628"/>
        <v>1.197688718402981</v>
      </c>
      <c r="AM297" s="32">
        <f t="shared" si="628"/>
        <v>0.80930089977454966</v>
      </c>
      <c r="AN297" s="32">
        <f t="shared" si="628"/>
        <v>0.42091308114611847</v>
      </c>
      <c r="AO297" s="32">
        <f t="shared" si="628"/>
        <v>0.79078887458567881</v>
      </c>
      <c r="AP297" s="32">
        <f t="shared" si="628"/>
        <v>0.40240105595724768</v>
      </c>
      <c r="AQ297" s="32">
        <f t="shared" si="628"/>
        <v>1.4013237328816486E-2</v>
      </c>
      <c r="AR297" s="32">
        <f t="shared" si="628"/>
        <v>0.46708357264731315</v>
      </c>
      <c r="AS297" s="32">
        <f t="shared" si="628"/>
        <v>7.8695754018881958E-2</v>
      </c>
      <c r="AT297" s="32">
        <f t="shared" si="628"/>
        <v>-0.30969206460954923</v>
      </c>
      <c r="AU297" s="32">
        <f t="shared" si="628"/>
        <v>6.0183728830011163E-2</v>
      </c>
      <c r="AV297" s="32">
        <f t="shared" si="628"/>
        <v>-0.32820408979842003</v>
      </c>
      <c r="AW297" s="32">
        <f t="shared" ref="AW297:CB297" si="629">SUMPRODUCT(AH$3:AH$6,$K297:$K300)</f>
        <v>-0.71659190842685128</v>
      </c>
      <c r="AX297" s="32">
        <f t="shared" si="629"/>
        <v>-0.34671611498729082</v>
      </c>
      <c r="AY297" s="32">
        <f t="shared" si="629"/>
        <v>-0.73510393361572202</v>
      </c>
      <c r="AZ297" s="32">
        <f t="shared" si="629"/>
        <v>-1.1234917522441532</v>
      </c>
      <c r="BA297" s="32">
        <f t="shared" si="629"/>
        <v>0.74840136390310175</v>
      </c>
      <c r="BB297" s="32">
        <f t="shared" si="629"/>
        <v>0.36001354527467055</v>
      </c>
      <c r="BC297" s="32">
        <f t="shared" si="629"/>
        <v>-2.8374273353760637E-2</v>
      </c>
      <c r="BD297" s="32">
        <f t="shared" si="629"/>
        <v>0.34150152008579976</v>
      </c>
      <c r="BE297" s="32">
        <f t="shared" si="629"/>
        <v>-4.6886298542631433E-2</v>
      </c>
      <c r="BF297" s="32">
        <f t="shared" si="629"/>
        <v>-0.43527411717106262</v>
      </c>
      <c r="BG297" s="32">
        <f t="shared" si="629"/>
        <v>-6.5398323731502228E-2</v>
      </c>
      <c r="BH297" s="32">
        <f t="shared" si="629"/>
        <v>-0.45378614235993342</v>
      </c>
      <c r="BI297" s="32">
        <f t="shared" si="629"/>
        <v>-0.84217396098836461</v>
      </c>
      <c r="BJ297" s="32">
        <f t="shared" si="629"/>
        <v>1.1234917522441532</v>
      </c>
      <c r="BK297" s="32">
        <f t="shared" si="629"/>
        <v>0.73510393361572202</v>
      </c>
      <c r="BL297" s="32">
        <f t="shared" si="629"/>
        <v>0.34671611498729082</v>
      </c>
      <c r="BM297" s="32">
        <f t="shared" si="629"/>
        <v>0.71659190842685128</v>
      </c>
      <c r="BN297" s="32">
        <f t="shared" si="629"/>
        <v>0.32820408979842003</v>
      </c>
      <c r="BO297" s="32">
        <f t="shared" si="629"/>
        <v>-6.0183728830011163E-2</v>
      </c>
      <c r="BP297" s="32">
        <f t="shared" si="629"/>
        <v>0.30969206460954923</v>
      </c>
      <c r="BQ297" s="32">
        <f t="shared" si="629"/>
        <v>-7.8695754018881958E-2</v>
      </c>
      <c r="BR297" s="32">
        <f t="shared" si="629"/>
        <v>-0.46708357264731315</v>
      </c>
      <c r="BS297" s="32">
        <f t="shared" si="629"/>
        <v>-1.4013237328816486E-2</v>
      </c>
      <c r="BT297" s="32">
        <f t="shared" si="629"/>
        <v>-0.40240105595724768</v>
      </c>
      <c r="BU297" s="32">
        <f t="shared" si="629"/>
        <v>-0.79078887458567881</v>
      </c>
      <c r="BV297" s="32">
        <f t="shared" si="629"/>
        <v>-0.42091308114611847</v>
      </c>
      <c r="BW297" s="32">
        <f t="shared" si="629"/>
        <v>-0.80930089977454966</v>
      </c>
      <c r="BX297" s="32">
        <f t="shared" si="629"/>
        <v>-1.197688718402981</v>
      </c>
      <c r="BY297" s="32">
        <f t="shared" si="629"/>
        <v>-0.8278129249634204</v>
      </c>
      <c r="BZ297" s="32">
        <f t="shared" si="629"/>
        <v>-1.2162007435918516</v>
      </c>
      <c r="CA297" s="32">
        <f t="shared" si="629"/>
        <v>-1.6045885622202829</v>
      </c>
      <c r="CB297" s="32">
        <f t="shared" si="629"/>
        <v>0.267304553926972</v>
      </c>
      <c r="CC297" s="32">
        <f t="shared" ref="CC297:CS297" si="630">SUMPRODUCT(BN$3:BN$6,$K297:$K300)</f>
        <v>-0.12108326470145919</v>
      </c>
      <c r="CD297" s="32">
        <f t="shared" si="630"/>
        <v>-0.50947108332989033</v>
      </c>
      <c r="CE297" s="32">
        <f t="shared" si="630"/>
        <v>-0.13959528989032999</v>
      </c>
      <c r="CF297" s="32">
        <f t="shared" si="630"/>
        <v>-0.52798310851876118</v>
      </c>
      <c r="CG297" s="32">
        <f t="shared" si="630"/>
        <v>-0.91637092714719237</v>
      </c>
      <c r="CH297" s="32">
        <f t="shared" si="630"/>
        <v>-0.54649513370763192</v>
      </c>
      <c r="CI297" s="32">
        <f t="shared" si="630"/>
        <v>-0.93488295233606311</v>
      </c>
      <c r="CJ297" s="32">
        <f t="shared" si="630"/>
        <v>-1.3232707709644944</v>
      </c>
      <c r="CK297" s="32">
        <f t="shared" si="630"/>
        <v>0.64239494226802352</v>
      </c>
      <c r="CL297" s="32">
        <f t="shared" si="630"/>
        <v>0.25400712363959232</v>
      </c>
      <c r="CM297" s="32">
        <f t="shared" si="630"/>
        <v>-0.13438069498883887</v>
      </c>
      <c r="CN297" s="32">
        <f t="shared" si="630"/>
        <v>0.23549509845072153</v>
      </c>
      <c r="CO297" s="32">
        <f t="shared" si="630"/>
        <v>-0.15289272017770966</v>
      </c>
      <c r="CP297" s="32">
        <f t="shared" si="630"/>
        <v>-0.5412805388061408</v>
      </c>
      <c r="CQ297" s="32">
        <f t="shared" si="630"/>
        <v>-0.17140474536658046</v>
      </c>
      <c r="CR297" s="32">
        <f t="shared" si="630"/>
        <v>-0.55979256399501165</v>
      </c>
      <c r="CS297" s="32">
        <f t="shared" si="630"/>
        <v>-0.94818038262344284</v>
      </c>
    </row>
    <row r="298" spans="2:97" ht="13.9" thickTop="1" thickBot="1" x14ac:dyDescent="0.4">
      <c r="H298" s="33">
        <f>H297</f>
        <v>7.4938870966434479E-4</v>
      </c>
      <c r="I298" s="33">
        <f t="shared" ref="I298:J298" si="631">I293</f>
        <v>0.32801289679916767</v>
      </c>
      <c r="J298" s="33">
        <f t="shared" si="631"/>
        <v>0.25513194525973659</v>
      </c>
      <c r="K298" s="33">
        <f t="shared" ref="K298:K300" si="632">I298+J298*H298</f>
        <v>0.32820408979842003</v>
      </c>
      <c r="L298" s="33">
        <f>$CE$4-$CE$7*SUMPRODUCT($B$4:$CD$4,Q299:CS299)</f>
        <v>-3.6957334973976685E-2</v>
      </c>
      <c r="M298" s="39" t="s">
        <v>375</v>
      </c>
      <c r="O298" s="47">
        <f t="shared" ref="O298:O299" si="633">SUM(Q298:CS298)</f>
        <v>98.989477360888642</v>
      </c>
      <c r="P298" s="39" t="s">
        <v>365</v>
      </c>
      <c r="Q298" s="33">
        <f>EXP(Q297)</f>
        <v>2.5810089351457255</v>
      </c>
      <c r="R298" s="33">
        <f>EXP(R297)</f>
        <v>1.7503093854494454</v>
      </c>
      <c r="S298" s="33">
        <f t="shared" ref="S298:CD298" si="634">EXP(S297)</f>
        <v>1.1869710728527343</v>
      </c>
      <c r="T298" s="33">
        <f t="shared" si="634"/>
        <v>1.7182056831007801</v>
      </c>
      <c r="U298" s="33">
        <f t="shared" si="634"/>
        <v>1.1651999697916862</v>
      </c>
      <c r="V298" s="33">
        <f t="shared" si="634"/>
        <v>0.7901795361032522</v>
      </c>
      <c r="W298" s="33">
        <f t="shared" si="634"/>
        <v>1.1438281864270781</v>
      </c>
      <c r="X298" s="33">
        <f t="shared" si="634"/>
        <v>0.77568627631732523</v>
      </c>
      <c r="Y298" s="33">
        <f t="shared" si="634"/>
        <v>0.52603110013096099</v>
      </c>
      <c r="Z298" s="33">
        <f t="shared" si="634"/>
        <v>3.4195131046543539</v>
      </c>
      <c r="AA298" s="33">
        <f t="shared" si="634"/>
        <v>2.3189403954566155</v>
      </c>
      <c r="AB298" s="33">
        <f t="shared" si="634"/>
        <v>1.5725877904550516</v>
      </c>
      <c r="AC298" s="33">
        <f t="shared" si="634"/>
        <v>2.276407016592902</v>
      </c>
      <c r="AD298" s="33">
        <f t="shared" si="634"/>
        <v>1.5437438096356551</v>
      </c>
      <c r="AE298" s="33">
        <f t="shared" si="634"/>
        <v>1.0468887735881514</v>
      </c>
      <c r="AF298" s="33">
        <f t="shared" si="634"/>
        <v>1.5154288773276099</v>
      </c>
      <c r="AG298" s="33">
        <f t="shared" si="634"/>
        <v>1.0276870222527421</v>
      </c>
      <c r="AH298" s="33">
        <f t="shared" si="634"/>
        <v>0.69692522790588785</v>
      </c>
      <c r="AI298" s="33">
        <f t="shared" si="634"/>
        <v>4.9758119445078544</v>
      </c>
      <c r="AJ298" s="33">
        <f t="shared" si="634"/>
        <v>3.3743433539147447</v>
      </c>
      <c r="AK298" s="33">
        <f t="shared" si="634"/>
        <v>2.2883085609126232</v>
      </c>
      <c r="AL298" s="33">
        <f t="shared" si="634"/>
        <v>3.3124520588346713</v>
      </c>
      <c r="AM298" s="33">
        <f t="shared" si="634"/>
        <v>2.2463370228907458</v>
      </c>
      <c r="AN298" s="33">
        <f t="shared" si="634"/>
        <v>1.5233518646560773</v>
      </c>
      <c r="AO298" s="33">
        <f t="shared" si="634"/>
        <v>2.2051353154913689</v>
      </c>
      <c r="AP298" s="33">
        <f t="shared" si="634"/>
        <v>1.4954109558991693</v>
      </c>
      <c r="AQ298" s="33">
        <f t="shared" si="634"/>
        <v>1.0141118829820948</v>
      </c>
      <c r="AR298" s="33">
        <f t="shared" si="634"/>
        <v>1.5953347241921891</v>
      </c>
      <c r="AS298" s="33">
        <f t="shared" si="634"/>
        <v>1.0818751158369524</v>
      </c>
      <c r="AT298" s="33">
        <f t="shared" si="634"/>
        <v>0.73367284527696097</v>
      </c>
      <c r="AU298" s="33">
        <f t="shared" si="634"/>
        <v>1.0620316544546446</v>
      </c>
      <c r="AV298" s="33">
        <f t="shared" si="634"/>
        <v>0.72021601596331275</v>
      </c>
      <c r="AW298" s="33">
        <f t="shared" si="634"/>
        <v>0.48841398227101424</v>
      </c>
      <c r="AX298" s="33">
        <f t="shared" si="634"/>
        <v>0.70700600818100834</v>
      </c>
      <c r="AY298" s="33">
        <f t="shared" si="634"/>
        <v>0.47945562482855075</v>
      </c>
      <c r="AZ298" s="33">
        <f t="shared" si="634"/>
        <v>0.32514249316093857</v>
      </c>
      <c r="BA298" s="33">
        <f t="shared" si="634"/>
        <v>2.1136184076702245</v>
      </c>
      <c r="BB298" s="33">
        <f t="shared" si="634"/>
        <v>1.4333488295324441</v>
      </c>
      <c r="BC298" s="33">
        <f t="shared" si="634"/>
        <v>0.97202449584389572</v>
      </c>
      <c r="BD298" s="33">
        <f t="shared" si="634"/>
        <v>1.4070587321544306</v>
      </c>
      <c r="BE298" s="33">
        <f t="shared" si="634"/>
        <v>0.95419588488539908</v>
      </c>
      <c r="BF298" s="33">
        <f t="shared" si="634"/>
        <v>0.64708726503415048</v>
      </c>
      <c r="BG298" s="33">
        <f t="shared" si="634"/>
        <v>0.93669428149725531</v>
      </c>
      <c r="BH298" s="33">
        <f t="shared" si="634"/>
        <v>0.6352185650643255</v>
      </c>
      <c r="BI298" s="33">
        <f t="shared" si="634"/>
        <v>0.43077302100895032</v>
      </c>
      <c r="BJ298" s="33">
        <f t="shared" si="634"/>
        <v>3.0755746204634695</v>
      </c>
      <c r="BK298" s="33">
        <f t="shared" si="634"/>
        <v>2.0856987554533153</v>
      </c>
      <c r="BL298" s="33">
        <f t="shared" si="634"/>
        <v>1.4144151371115068</v>
      </c>
      <c r="BM298" s="33">
        <f t="shared" si="634"/>
        <v>2.0474434317998571</v>
      </c>
      <c r="BN298" s="33">
        <f t="shared" si="634"/>
        <v>1.3884723164097745</v>
      </c>
      <c r="BO298" s="33">
        <f t="shared" si="634"/>
        <v>0.94159152018260894</v>
      </c>
      <c r="BP298" s="33">
        <f t="shared" si="634"/>
        <v>1.3630053319235234</v>
      </c>
      <c r="BQ298" s="33">
        <f t="shared" si="634"/>
        <v>0.92432110264999234</v>
      </c>
      <c r="BR298" s="33">
        <f t="shared" si="634"/>
        <v>0.62682770257279907</v>
      </c>
      <c r="BS298" s="33">
        <f t="shared" si="634"/>
        <v>0.98608449105181839</v>
      </c>
      <c r="BT298" s="33">
        <f t="shared" si="634"/>
        <v>0.66871250077121058</v>
      </c>
      <c r="BU298" s="33">
        <f t="shared" si="634"/>
        <v>0.45348690983944023</v>
      </c>
      <c r="BV298" s="33">
        <f t="shared" si="634"/>
        <v>0.6564471565640333</v>
      </c>
      <c r="BW298" s="33">
        <f t="shared" si="634"/>
        <v>0.44516917533288447</v>
      </c>
      <c r="BX298" s="33">
        <f t="shared" si="634"/>
        <v>0.30189116166463176</v>
      </c>
      <c r="BY298" s="33">
        <f t="shared" si="634"/>
        <v>0.43700400246773541</v>
      </c>
      <c r="BZ298" s="33">
        <f t="shared" si="634"/>
        <v>0.29635395545620746</v>
      </c>
      <c r="CA298" s="33">
        <f t="shared" si="634"/>
        <v>0.20097222546840193</v>
      </c>
      <c r="CB298" s="33">
        <f t="shared" si="634"/>
        <v>1.3064382666531644</v>
      </c>
      <c r="CC298" s="33">
        <f t="shared" si="634"/>
        <v>0.88596018731110349</v>
      </c>
      <c r="CD298" s="33">
        <f t="shared" si="634"/>
        <v>0.60081327494421066</v>
      </c>
      <c r="CE298" s="33">
        <f t="shared" ref="CE298:CS298" si="635">EXP(CE297)</f>
        <v>0.8697101446714135</v>
      </c>
      <c r="CF298" s="33">
        <f t="shared" si="635"/>
        <v>0.58979332001151008</v>
      </c>
      <c r="CG298" s="33">
        <f t="shared" si="635"/>
        <v>0.39996792317700708</v>
      </c>
      <c r="CH298" s="33">
        <f t="shared" si="635"/>
        <v>0.57897549011795768</v>
      </c>
      <c r="CI298" s="33">
        <f t="shared" si="635"/>
        <v>0.39263181947932213</v>
      </c>
      <c r="CJ298" s="33">
        <f t="shared" si="635"/>
        <v>0.26626299091907191</v>
      </c>
      <c r="CK298" s="33">
        <f t="shared" si="635"/>
        <v>1.9010282847364719</v>
      </c>
      <c r="CL298" s="33">
        <f t="shared" si="635"/>
        <v>1.2891809878958209</v>
      </c>
      <c r="CM298" s="33">
        <f t="shared" si="635"/>
        <v>0.87425717591699903</v>
      </c>
      <c r="CN298" s="33">
        <f t="shared" si="635"/>
        <v>1.2655351781589681</v>
      </c>
      <c r="CO298" s="33">
        <f t="shared" si="635"/>
        <v>0.85822178675371885</v>
      </c>
      <c r="CP298" s="33">
        <f t="shared" si="635"/>
        <v>0.58200249820809469</v>
      </c>
      <c r="CQ298" s="33">
        <f t="shared" si="635"/>
        <v>0.84248051437060467</v>
      </c>
      <c r="CR298" s="33">
        <f t="shared" si="635"/>
        <v>0.5713275654653589</v>
      </c>
      <c r="CS298" s="33">
        <f t="shared" si="635"/>
        <v>0.38744538478071533</v>
      </c>
    </row>
    <row r="299" spans="2:97" ht="13.9" thickTop="1" thickBot="1" x14ac:dyDescent="0.4">
      <c r="H299" s="32">
        <f t="shared" ref="H299:H300" si="636">H298</f>
        <v>7.4938870966434479E-4</v>
      </c>
      <c r="I299" s="32">
        <f t="shared" ref="I299:J299" si="637">I294</f>
        <v>-0.40751581821052113</v>
      </c>
      <c r="J299" s="32">
        <f t="shared" si="637"/>
        <v>0.82196914001415811</v>
      </c>
      <c r="K299" s="32">
        <f t="shared" si="632"/>
        <v>-0.40689984381730199</v>
      </c>
      <c r="L299" s="32">
        <f>$CE$5-$CE$7*SUMPRODUCT($B$5:$CD$5,Q299:CS299)</f>
        <v>-4.8839182742483445E-2</v>
      </c>
      <c r="M299" s="32">
        <f>SUMPRODUCT($B$7:$CD$7, LN(Q299:CS299))</f>
        <v>-3263.3842627383674</v>
      </c>
      <c r="O299" s="48">
        <f t="shared" si="633"/>
        <v>1.0000000000000007</v>
      </c>
      <c r="P299" s="39" t="s">
        <v>366</v>
      </c>
      <c r="Q299" s="32">
        <f t="shared" ref="Q299:AV299" si="638">Q298/$O298</f>
        <v>2.6073568665647872E-2</v>
      </c>
      <c r="R299" s="32">
        <f t="shared" si="638"/>
        <v>1.7681772165220093E-2</v>
      </c>
      <c r="S299" s="32">
        <f t="shared" si="638"/>
        <v>1.1990881298679468E-2</v>
      </c>
      <c r="T299" s="32">
        <f t="shared" si="638"/>
        <v>1.7357457872382444E-2</v>
      </c>
      <c r="U299" s="32">
        <f t="shared" si="638"/>
        <v>1.1770947790174553E-2</v>
      </c>
      <c r="V299" s="32">
        <f t="shared" si="638"/>
        <v>7.9824599257401173E-3</v>
      </c>
      <c r="W299" s="32">
        <f t="shared" si="638"/>
        <v>1.1555048242723744E-2</v>
      </c>
      <c r="X299" s="32">
        <f t="shared" si="638"/>
        <v>7.8360478002059211E-3</v>
      </c>
      <c r="Y299" s="32">
        <f t="shared" si="638"/>
        <v>5.3140102782156841E-3</v>
      </c>
      <c r="Z299" s="32">
        <f t="shared" si="638"/>
        <v>3.4544208089792632E-2</v>
      </c>
      <c r="AA299" s="32">
        <f t="shared" si="638"/>
        <v>2.3426130304763516E-2</v>
      </c>
      <c r="AB299" s="32">
        <f t="shared" si="638"/>
        <v>1.5886413711649627E-2</v>
      </c>
      <c r="AC299" s="32">
        <f t="shared" si="638"/>
        <v>2.2996454545302251E-2</v>
      </c>
      <c r="AD299" s="32">
        <f t="shared" si="638"/>
        <v>1.5595029399009615E-2</v>
      </c>
      <c r="AE299" s="32">
        <f t="shared" si="638"/>
        <v>1.0575758166410763E-2</v>
      </c>
      <c r="AF299" s="32">
        <f t="shared" si="638"/>
        <v>1.530898957878896E-2</v>
      </c>
      <c r="AG299" s="32">
        <f t="shared" si="638"/>
        <v>1.0381780464463667E-2</v>
      </c>
      <c r="AH299" s="32">
        <f t="shared" si="638"/>
        <v>7.0403970854911024E-3</v>
      </c>
      <c r="AI299" s="32">
        <f t="shared" si="638"/>
        <v>5.026606945673024E-2</v>
      </c>
      <c r="AJ299" s="32">
        <f t="shared" si="638"/>
        <v>3.4087899480596394E-2</v>
      </c>
      <c r="AK299" s="32">
        <f t="shared" si="638"/>
        <v>2.3116684943896352E-2</v>
      </c>
      <c r="AL299" s="32">
        <f t="shared" si="638"/>
        <v>3.3462668428467145E-2</v>
      </c>
      <c r="AM299" s="32">
        <f t="shared" si="638"/>
        <v>2.2692684947726447E-2</v>
      </c>
      <c r="AN299" s="32">
        <f t="shared" si="638"/>
        <v>1.5389028261078214E-2</v>
      </c>
      <c r="AO299" s="32">
        <f t="shared" si="638"/>
        <v>2.2276461845050933E-2</v>
      </c>
      <c r="AP299" s="32">
        <f t="shared" si="638"/>
        <v>1.5106766858130876E-2</v>
      </c>
      <c r="AQ299" s="32">
        <f t="shared" si="638"/>
        <v>1.0244643269353967E-2</v>
      </c>
      <c r="AR299" s="32">
        <f t="shared" si="638"/>
        <v>1.6116205143462205E-2</v>
      </c>
      <c r="AS299" s="32">
        <f t="shared" si="638"/>
        <v>1.0929193129212419E-2</v>
      </c>
      <c r="AT299" s="32">
        <f t="shared" si="638"/>
        <v>7.4116245972507743E-3</v>
      </c>
      <c r="AU299" s="32">
        <f t="shared" si="638"/>
        <v>1.0728732818567845E-2</v>
      </c>
      <c r="AV299" s="32">
        <f t="shared" si="638"/>
        <v>7.2756825792462928E-3</v>
      </c>
      <c r="AW299" s="32">
        <f t="shared" ref="AW299:CB299" si="639">AW298/$O298</f>
        <v>4.9339989996147774E-3</v>
      </c>
      <c r="AX299" s="32">
        <f t="shared" si="639"/>
        <v>7.1422339730460157E-3</v>
      </c>
      <c r="AY299" s="32">
        <f t="shared" si="639"/>
        <v>4.8435009216240858E-3</v>
      </c>
      <c r="AZ299" s="32">
        <f t="shared" si="639"/>
        <v>3.2846167272462478E-3</v>
      </c>
      <c r="BA299" s="32">
        <f t="shared" si="639"/>
        <v>2.1351950369073554E-2</v>
      </c>
      <c r="BB299" s="32">
        <f t="shared" si="639"/>
        <v>1.4479810054020643E-2</v>
      </c>
      <c r="BC299" s="32">
        <f t="shared" si="639"/>
        <v>9.819472955697699E-3</v>
      </c>
      <c r="BD299" s="32">
        <f t="shared" si="639"/>
        <v>1.421422528603397E-2</v>
      </c>
      <c r="BE299" s="32">
        <f t="shared" si="639"/>
        <v>9.6393668329681249E-3</v>
      </c>
      <c r="BF299" s="32">
        <f t="shared" si="639"/>
        <v>6.5369298059332788E-3</v>
      </c>
      <c r="BG299" s="32">
        <f t="shared" si="639"/>
        <v>9.4625641681319664E-3</v>
      </c>
      <c r="BH299" s="32">
        <f t="shared" si="639"/>
        <v>6.4170312037156417E-3</v>
      </c>
      <c r="BI299" s="32">
        <f t="shared" si="639"/>
        <v>4.3517051760811843E-3</v>
      </c>
      <c r="BJ299" s="32">
        <f t="shared" si="639"/>
        <v>3.1069712685225754E-2</v>
      </c>
      <c r="BK299" s="32">
        <f t="shared" si="639"/>
        <v>2.1069903701475524E-2</v>
      </c>
      <c r="BL299" s="32">
        <f t="shared" si="639"/>
        <v>1.4288540305702745E-2</v>
      </c>
      <c r="BM299" s="32">
        <f t="shared" si="639"/>
        <v>2.068344521443867E-2</v>
      </c>
      <c r="BN299" s="32">
        <f t="shared" si="639"/>
        <v>1.4026463755817025E-2</v>
      </c>
      <c r="BO299" s="32">
        <f t="shared" si="639"/>
        <v>9.5120364839368036E-3</v>
      </c>
      <c r="BP299" s="32">
        <f t="shared" si="639"/>
        <v>1.3769194143276235E-2</v>
      </c>
      <c r="BQ299" s="32">
        <f t="shared" si="639"/>
        <v>9.3375692779967875E-3</v>
      </c>
      <c r="BR299" s="32">
        <f t="shared" si="639"/>
        <v>6.3322660073005157E-3</v>
      </c>
      <c r="BS299" s="32">
        <f t="shared" si="639"/>
        <v>9.9615082061381456E-3</v>
      </c>
      <c r="BT299" s="32">
        <f t="shared" si="639"/>
        <v>6.7553897505011279E-3</v>
      </c>
      <c r="BU299" s="32">
        <f t="shared" si="639"/>
        <v>4.5811627854761838E-3</v>
      </c>
      <c r="BV299" s="32">
        <f t="shared" si="639"/>
        <v>6.6314842149414119E-3</v>
      </c>
      <c r="BW299" s="32">
        <f t="shared" si="639"/>
        <v>4.4971363340965929E-3</v>
      </c>
      <c r="BX299" s="32">
        <f t="shared" si="639"/>
        <v>3.0497298269796789E-3</v>
      </c>
      <c r="BY299" s="32">
        <f t="shared" si="639"/>
        <v>4.4146510732099124E-3</v>
      </c>
      <c r="BZ299" s="32">
        <f t="shared" si="639"/>
        <v>2.9937925055991735E-3</v>
      </c>
      <c r="CA299" s="32">
        <f t="shared" si="639"/>
        <v>2.0302382720509978E-3</v>
      </c>
      <c r="CB299" s="32">
        <f t="shared" si="639"/>
        <v>1.319774890709087E-2</v>
      </c>
      <c r="CC299" s="32">
        <f t="shared" ref="CC299:CS299" si="640">CC298/$O298</f>
        <v>8.9500440949004528E-3</v>
      </c>
      <c r="CD299" s="32">
        <f t="shared" si="640"/>
        <v>6.0694660782358639E-3</v>
      </c>
      <c r="CE299" s="32">
        <f t="shared" si="640"/>
        <v>8.7858848016813696E-3</v>
      </c>
      <c r="CF299" s="32">
        <f t="shared" si="640"/>
        <v>5.9581415695456642E-3</v>
      </c>
      <c r="CG299" s="32">
        <f t="shared" si="640"/>
        <v>4.040509494952005E-3</v>
      </c>
      <c r="CH299" s="32">
        <f t="shared" si="640"/>
        <v>5.8488589449479655E-3</v>
      </c>
      <c r="CI299" s="32">
        <f t="shared" si="640"/>
        <v>3.9663995603077444E-3</v>
      </c>
      <c r="CJ299" s="32">
        <f t="shared" si="640"/>
        <v>2.6898110588901248E-3</v>
      </c>
      <c r="CK299" s="32">
        <f t="shared" si="640"/>
        <v>1.9204347122733473E-2</v>
      </c>
      <c r="CL299" s="32">
        <f t="shared" si="640"/>
        <v>1.3023414430160274E-2</v>
      </c>
      <c r="CM299" s="32">
        <f t="shared" si="640"/>
        <v>8.8318192925667827E-3</v>
      </c>
      <c r="CN299" s="32">
        <f t="shared" si="640"/>
        <v>1.2784542477632971E-2</v>
      </c>
      <c r="CO299" s="32">
        <f t="shared" si="640"/>
        <v>8.6698284467638543E-3</v>
      </c>
      <c r="CP299" s="32">
        <f t="shared" si="640"/>
        <v>5.8794380344718081E-3</v>
      </c>
      <c r="CQ299" s="32">
        <f t="shared" si="640"/>
        <v>8.5108087933341691E-3</v>
      </c>
      <c r="CR299" s="32">
        <f t="shared" si="640"/>
        <v>5.7715989688727661E-3</v>
      </c>
      <c r="CS299" s="32">
        <f t="shared" si="640"/>
        <v>3.9140057621295955E-3</v>
      </c>
    </row>
    <row r="300" spans="2:97" ht="13.15" thickTop="1" x14ac:dyDescent="0.35">
      <c r="H300" s="34">
        <f t="shared" si="636"/>
        <v>7.4938870966434479E-4</v>
      </c>
      <c r="I300" s="34">
        <f t="shared" ref="I300:J300" si="641">I295</f>
        <v>-0.38763842991876685</v>
      </c>
      <c r="J300" s="34">
        <f t="shared" si="641"/>
        <v>-1</v>
      </c>
      <c r="K300" s="34">
        <f t="shared" si="632"/>
        <v>-0.38838781862843119</v>
      </c>
      <c r="L300" s="34">
        <f>$CE$6-$CE$7*SUMPRODUCT($B$6:$CD$6,Q299:CS299)</f>
        <v>4.4673640999860709E-2</v>
      </c>
    </row>
    <row r="301" spans="2:97" ht="13.5" thickBot="1" x14ac:dyDescent="0.4">
      <c r="B301" s="39" t="s">
        <v>367</v>
      </c>
      <c r="D301" s="39" t="s">
        <v>368</v>
      </c>
      <c r="E301" s="39" t="s">
        <v>369</v>
      </c>
      <c r="F301" s="39" t="s">
        <v>370</v>
      </c>
      <c r="H301" s="39" t="s">
        <v>347</v>
      </c>
      <c r="I301" s="39" t="s">
        <v>371</v>
      </c>
      <c r="J301" s="39" t="s">
        <v>372</v>
      </c>
      <c r="K301" s="39" t="s">
        <v>349</v>
      </c>
      <c r="L301" s="39" t="s">
        <v>373</v>
      </c>
      <c r="M301" s="39" t="s">
        <v>374</v>
      </c>
      <c r="O301" s="45" t="s">
        <v>336</v>
      </c>
    </row>
    <row r="302" spans="2:97" ht="13.9" thickTop="1" thickBot="1" x14ac:dyDescent="0.4">
      <c r="B302" s="32">
        <f>1+B297</f>
        <v>7</v>
      </c>
      <c r="D302" s="32">
        <f>IF(F297,IF(M302&lt;0,D297,H302),E297)</f>
        <v>5.9951096773147583E-4</v>
      </c>
      <c r="E302" s="32">
        <f>IF(F297,IF(M302&lt;0,H302,E297),H302)</f>
        <v>6.7444983869791031E-4</v>
      </c>
      <c r="F302" s="32" t="b">
        <f>OR(F297,M302*M297&lt;=0)</f>
        <v>1</v>
      </c>
      <c r="H302" s="32">
        <f>IF(F297,(D297+E297)/2,2*H297)</f>
        <v>6.7444983869791031E-4</v>
      </c>
      <c r="I302" s="32">
        <f>I297</f>
        <v>-0.48094017814400691</v>
      </c>
      <c r="J302" s="32">
        <f>J297</f>
        <v>-0.20901279950287285</v>
      </c>
      <c r="K302" s="32">
        <f>I302+J302*H302</f>
        <v>-0.48108114679291741</v>
      </c>
      <c r="L302" s="32">
        <f>$CE$3-$CE$7*SUMPRODUCT($B$3:$CD$3,Q304:CS304)</f>
        <v>-2.7444084532419311E-2</v>
      </c>
      <c r="M302" s="32">
        <f>SUMPRODUCT(L302:L305,J302:J305)</f>
        <v>-2.5527228298860147E-2</v>
      </c>
      <c r="O302" s="46">
        <f>SUM(Q302:CS302)</f>
        <v>-1.265856314779906</v>
      </c>
      <c r="P302" s="39" t="s">
        <v>363</v>
      </c>
      <c r="Q302" s="32">
        <f t="shared" ref="Q302:AV302" si="642">SUMPRODUCT(B$3:B$6,$K302:$K305)</f>
        <v>0.94817049730851133</v>
      </c>
      <c r="R302" s="32">
        <f t="shared" si="642"/>
        <v>0.55985761755104657</v>
      </c>
      <c r="S302" s="32">
        <f t="shared" si="642"/>
        <v>0.17154473779358181</v>
      </c>
      <c r="T302" s="32">
        <f t="shared" si="642"/>
        <v>0.5412090560518874</v>
      </c>
      <c r="U302" s="32">
        <f t="shared" si="642"/>
        <v>0.15289617629442265</v>
      </c>
      <c r="V302" s="32">
        <f t="shared" si="642"/>
        <v>-0.23541670346304211</v>
      </c>
      <c r="W302" s="32">
        <f t="shared" si="642"/>
        <v>0.13424761479526348</v>
      </c>
      <c r="X302" s="32">
        <f t="shared" si="642"/>
        <v>-0.25406526496220128</v>
      </c>
      <c r="Y302" s="32">
        <f t="shared" si="642"/>
        <v>-0.64237814471966603</v>
      </c>
      <c r="Z302" s="32">
        <f t="shared" si="642"/>
        <v>1.2294719005929355</v>
      </c>
      <c r="AA302" s="32">
        <f t="shared" si="642"/>
        <v>0.84115902083547067</v>
      </c>
      <c r="AB302" s="32">
        <f t="shared" si="642"/>
        <v>0.45284614107800591</v>
      </c>
      <c r="AC302" s="32">
        <f t="shared" si="642"/>
        <v>0.82251045933631151</v>
      </c>
      <c r="AD302" s="32">
        <f t="shared" si="642"/>
        <v>0.43419757957884675</v>
      </c>
      <c r="AE302" s="32">
        <f t="shared" si="642"/>
        <v>4.5884699821381991E-2</v>
      </c>
      <c r="AF302" s="32">
        <f t="shared" si="642"/>
        <v>0.41554901807968758</v>
      </c>
      <c r="AG302" s="32">
        <f t="shared" si="642"/>
        <v>2.7236138322222825E-2</v>
      </c>
      <c r="AH302" s="32">
        <f t="shared" si="642"/>
        <v>-0.36107674143524193</v>
      </c>
      <c r="AI302" s="32">
        <f t="shared" si="642"/>
        <v>1.6045404383055009</v>
      </c>
      <c r="AJ302" s="32">
        <f t="shared" si="642"/>
        <v>1.2162275585480362</v>
      </c>
      <c r="AK302" s="32">
        <f t="shared" si="642"/>
        <v>0.82791467879057146</v>
      </c>
      <c r="AL302" s="32">
        <f t="shared" si="642"/>
        <v>1.1975789970488768</v>
      </c>
      <c r="AM302" s="32">
        <f t="shared" si="642"/>
        <v>0.80926611729141218</v>
      </c>
      <c r="AN302" s="32">
        <f t="shared" si="642"/>
        <v>0.42095323753394742</v>
      </c>
      <c r="AO302" s="32">
        <f t="shared" si="642"/>
        <v>0.79061755579225301</v>
      </c>
      <c r="AP302" s="32">
        <f t="shared" si="642"/>
        <v>0.40230467603478826</v>
      </c>
      <c r="AQ302" s="32">
        <f t="shared" si="642"/>
        <v>1.3991796277323498E-2</v>
      </c>
      <c r="AR302" s="32">
        <f t="shared" si="642"/>
        <v>0.46708935051559392</v>
      </c>
      <c r="AS302" s="32">
        <f t="shared" si="642"/>
        <v>7.8776470758129158E-2</v>
      </c>
      <c r="AT302" s="32">
        <f t="shared" si="642"/>
        <v>-0.3095364089993356</v>
      </c>
      <c r="AU302" s="32">
        <f t="shared" si="642"/>
        <v>6.0127909258969992E-2</v>
      </c>
      <c r="AV302" s="32">
        <f t="shared" si="642"/>
        <v>-0.32818497049849477</v>
      </c>
      <c r="AW302" s="32">
        <f t="shared" ref="AW302:CB302" si="643">SUMPRODUCT(AH$3:AH$6,$K302:$K305)</f>
        <v>-0.71649785025595958</v>
      </c>
      <c r="AX302" s="32">
        <f t="shared" si="643"/>
        <v>-0.34683353199765399</v>
      </c>
      <c r="AY302" s="32">
        <f t="shared" si="643"/>
        <v>-0.73514641175511874</v>
      </c>
      <c r="AZ302" s="32">
        <f t="shared" si="643"/>
        <v>-1.1234592915125834</v>
      </c>
      <c r="BA302" s="32">
        <f t="shared" si="643"/>
        <v>0.74839075380001807</v>
      </c>
      <c r="BB302" s="32">
        <f t="shared" si="643"/>
        <v>0.36007787404255326</v>
      </c>
      <c r="BC302" s="32">
        <f t="shared" si="643"/>
        <v>-2.8235005714911499E-2</v>
      </c>
      <c r="BD302" s="32">
        <f t="shared" si="643"/>
        <v>0.34142931254339409</v>
      </c>
      <c r="BE302" s="32">
        <f t="shared" si="643"/>
        <v>-4.6883567214070679E-2</v>
      </c>
      <c r="BF302" s="32">
        <f t="shared" si="643"/>
        <v>-0.43519644697153542</v>
      </c>
      <c r="BG302" s="32">
        <f t="shared" si="643"/>
        <v>-6.5532128713229831E-2</v>
      </c>
      <c r="BH302" s="32">
        <f t="shared" si="643"/>
        <v>-0.45384500847069459</v>
      </c>
      <c r="BI302" s="32">
        <f t="shared" si="643"/>
        <v>-0.84215788822815929</v>
      </c>
      <c r="BJ302" s="32">
        <f t="shared" si="643"/>
        <v>1.1234592915125834</v>
      </c>
      <c r="BK302" s="32">
        <f t="shared" si="643"/>
        <v>0.73514641175511874</v>
      </c>
      <c r="BL302" s="32">
        <f t="shared" si="643"/>
        <v>0.34683353199765399</v>
      </c>
      <c r="BM302" s="32">
        <f t="shared" si="643"/>
        <v>0.71649785025595958</v>
      </c>
      <c r="BN302" s="32">
        <f t="shared" si="643"/>
        <v>0.32818497049849477</v>
      </c>
      <c r="BO302" s="32">
        <f t="shared" si="643"/>
        <v>-6.0127909258969992E-2</v>
      </c>
      <c r="BP302" s="32">
        <f t="shared" si="643"/>
        <v>0.3095364089993356</v>
      </c>
      <c r="BQ302" s="32">
        <f t="shared" si="643"/>
        <v>-7.8776470758129158E-2</v>
      </c>
      <c r="BR302" s="32">
        <f t="shared" si="643"/>
        <v>-0.46708935051559392</v>
      </c>
      <c r="BS302" s="32">
        <f t="shared" si="643"/>
        <v>-1.3991796277323498E-2</v>
      </c>
      <c r="BT302" s="32">
        <f t="shared" si="643"/>
        <v>-0.40230467603478826</v>
      </c>
      <c r="BU302" s="32">
        <f t="shared" si="643"/>
        <v>-0.79061755579225301</v>
      </c>
      <c r="BV302" s="32">
        <f t="shared" si="643"/>
        <v>-0.42095323753394742</v>
      </c>
      <c r="BW302" s="32">
        <f t="shared" si="643"/>
        <v>-0.80926611729141218</v>
      </c>
      <c r="BX302" s="32">
        <f t="shared" si="643"/>
        <v>-1.1975789970488768</v>
      </c>
      <c r="BY302" s="32">
        <f t="shared" si="643"/>
        <v>-0.82791467879057146</v>
      </c>
      <c r="BZ302" s="32">
        <f t="shared" si="643"/>
        <v>-1.2162275585480362</v>
      </c>
      <c r="CA302" s="32">
        <f t="shared" si="643"/>
        <v>-1.6045404383055009</v>
      </c>
      <c r="CB302" s="32">
        <f t="shared" si="643"/>
        <v>0.2673096070071006</v>
      </c>
      <c r="CC302" s="32">
        <f t="shared" ref="CC302:CS302" si="644">SUMPRODUCT(BN$3:BN$6,$K302:$K305)</f>
        <v>-0.12100327275036415</v>
      </c>
      <c r="CD302" s="32">
        <f t="shared" si="644"/>
        <v>-0.50931615250782891</v>
      </c>
      <c r="CE302" s="32">
        <f t="shared" si="644"/>
        <v>-0.13965183424952332</v>
      </c>
      <c r="CF302" s="32">
        <f t="shared" si="644"/>
        <v>-0.52796471400698808</v>
      </c>
      <c r="CG302" s="32">
        <f t="shared" si="644"/>
        <v>-0.91627759376445284</v>
      </c>
      <c r="CH302" s="32">
        <f t="shared" si="644"/>
        <v>-0.54661327550614724</v>
      </c>
      <c r="CI302" s="32">
        <f t="shared" si="644"/>
        <v>-0.934926155263612</v>
      </c>
      <c r="CJ302" s="32">
        <f t="shared" si="644"/>
        <v>-1.3232390350210768</v>
      </c>
      <c r="CK302" s="32">
        <f t="shared" si="644"/>
        <v>0.64237814471966603</v>
      </c>
      <c r="CL302" s="32">
        <f t="shared" si="644"/>
        <v>0.25406526496220128</v>
      </c>
      <c r="CM302" s="32">
        <f t="shared" si="644"/>
        <v>-0.13424761479526348</v>
      </c>
      <c r="CN302" s="32">
        <f t="shared" si="644"/>
        <v>0.23541670346304211</v>
      </c>
      <c r="CO302" s="32">
        <f t="shared" si="644"/>
        <v>-0.15289617629442265</v>
      </c>
      <c r="CP302" s="32">
        <f t="shared" si="644"/>
        <v>-0.5412090560518874</v>
      </c>
      <c r="CQ302" s="32">
        <f t="shared" si="644"/>
        <v>-0.17154473779358181</v>
      </c>
      <c r="CR302" s="32">
        <f t="shared" si="644"/>
        <v>-0.55985761755104657</v>
      </c>
      <c r="CS302" s="32">
        <f t="shared" si="644"/>
        <v>-0.94817049730851133</v>
      </c>
    </row>
    <row r="303" spans="2:97" ht="13.9" thickTop="1" thickBot="1" x14ac:dyDescent="0.4">
      <c r="H303" s="33">
        <f>H302</f>
        <v>6.7444983869791031E-4</v>
      </c>
      <c r="I303" s="33">
        <f t="shared" ref="I303:J303" si="645">I298</f>
        <v>0.32801289679916767</v>
      </c>
      <c r="J303" s="33">
        <f t="shared" si="645"/>
        <v>0.25513194525973659</v>
      </c>
      <c r="K303" s="33">
        <f t="shared" ref="K303:K305" si="646">I303+J303*H303</f>
        <v>0.32818497049849477</v>
      </c>
      <c r="L303" s="33">
        <f>$CE$4-$CE$7*SUMPRODUCT($B$4:$CD$4,Q304:CS304)</f>
        <v>-2.7045202357555809E-2</v>
      </c>
      <c r="M303" s="39" t="s">
        <v>375</v>
      </c>
      <c r="O303" s="47">
        <f t="shared" ref="O303:O304" si="647">SUM(Q303:CS303)</f>
        <v>98.988405952602363</v>
      </c>
      <c r="P303" s="39" t="s">
        <v>365</v>
      </c>
      <c r="Q303" s="33">
        <f>EXP(Q302)</f>
        <v>2.5809834211856675</v>
      </c>
      <c r="R303" s="33">
        <f>EXP(R302)</f>
        <v>1.7504232530028345</v>
      </c>
      <c r="S303" s="33">
        <f t="shared" ref="S303:CD303" si="648">EXP(S302)</f>
        <v>1.1871372514456042</v>
      </c>
      <c r="T303" s="33">
        <f t="shared" si="648"/>
        <v>1.7180828654159039</v>
      </c>
      <c r="U303" s="33">
        <f t="shared" si="648"/>
        <v>1.1652039968657346</v>
      </c>
      <c r="V303" s="33">
        <f t="shared" si="648"/>
        <v>0.79024148464644539</v>
      </c>
      <c r="W303" s="33">
        <f t="shared" si="648"/>
        <v>1.1436759756789538</v>
      </c>
      <c r="X303" s="33">
        <f t="shared" si="648"/>
        <v>0.77564117820233525</v>
      </c>
      <c r="Y303" s="33">
        <f t="shared" si="648"/>
        <v>0.52603993623801526</v>
      </c>
      <c r="Z303" s="33">
        <f t="shared" si="648"/>
        <v>3.4194232639877726</v>
      </c>
      <c r="AA303" s="33">
        <f t="shared" si="648"/>
        <v>2.3190532507928392</v>
      </c>
      <c r="AB303" s="33">
        <f t="shared" si="648"/>
        <v>1.5727821813263734</v>
      </c>
      <c r="AC303" s="33">
        <f t="shared" si="648"/>
        <v>2.2762069958446651</v>
      </c>
      <c r="AD303" s="33">
        <f t="shared" si="648"/>
        <v>1.5437238462941714</v>
      </c>
      <c r="AE303" s="33">
        <f t="shared" si="648"/>
        <v>1.0469536900500322</v>
      </c>
      <c r="AF303" s="33">
        <f t="shared" si="648"/>
        <v>1.5152023858812709</v>
      </c>
      <c r="AG303" s="33">
        <f t="shared" si="648"/>
        <v>1.0276104323186803</v>
      </c>
      <c r="AH303" s="33">
        <f t="shared" si="648"/>
        <v>0.69692551335048547</v>
      </c>
      <c r="AI303" s="33">
        <f t="shared" si="648"/>
        <v>4.9755724947195423</v>
      </c>
      <c r="AJ303" s="33">
        <f t="shared" si="648"/>
        <v>3.3744338379970897</v>
      </c>
      <c r="AK303" s="33">
        <f t="shared" si="648"/>
        <v>2.2885414169131924</v>
      </c>
      <c r="AL303" s="33">
        <f t="shared" si="648"/>
        <v>3.3120886320475749</v>
      </c>
      <c r="AM303" s="33">
        <f t="shared" si="648"/>
        <v>2.2462588910699428</v>
      </c>
      <c r="AN303" s="33">
        <f t="shared" si="648"/>
        <v>1.5234130381926003</v>
      </c>
      <c r="AO303" s="33">
        <f t="shared" si="648"/>
        <v>2.2047575667284334</v>
      </c>
      <c r="AP303" s="33">
        <f t="shared" si="648"/>
        <v>1.4952668352524747</v>
      </c>
      <c r="AQ303" s="33">
        <f t="shared" si="648"/>
        <v>1.0140901395900934</v>
      </c>
      <c r="AR303" s="33">
        <f t="shared" si="648"/>
        <v>1.5953439418527184</v>
      </c>
      <c r="AS303" s="33">
        <f t="shared" si="648"/>
        <v>1.0819624447929823</v>
      </c>
      <c r="AT303" s="33">
        <f t="shared" si="648"/>
        <v>0.73378705445980918</v>
      </c>
      <c r="AU303" s="33">
        <f t="shared" si="648"/>
        <v>1.0619723739577822</v>
      </c>
      <c r="AV303" s="33">
        <f t="shared" si="648"/>
        <v>0.72022978612097033</v>
      </c>
      <c r="AW303" s="33">
        <f t="shared" si="648"/>
        <v>0.48845992375737679</v>
      </c>
      <c r="AX303" s="33">
        <f t="shared" si="648"/>
        <v>0.70692299852268725</v>
      </c>
      <c r="AY303" s="33">
        <f t="shared" si="648"/>
        <v>0.47943525887824162</v>
      </c>
      <c r="AZ303" s="33">
        <f t="shared" si="648"/>
        <v>0.32515304769543407</v>
      </c>
      <c r="BA303" s="33">
        <f t="shared" si="648"/>
        <v>2.1135959820800085</v>
      </c>
      <c r="BB303" s="33">
        <f t="shared" si="648"/>
        <v>1.4334410380623928</v>
      </c>
      <c r="BC303" s="33">
        <f t="shared" si="648"/>
        <v>0.97215987682721161</v>
      </c>
      <c r="BD303" s="33">
        <f t="shared" si="648"/>
        <v>1.4069571355694253</v>
      </c>
      <c r="BE303" s="33">
        <f t="shared" si="648"/>
        <v>0.95419849111143118</v>
      </c>
      <c r="BF303" s="33">
        <f t="shared" si="648"/>
        <v>0.64713752638301636</v>
      </c>
      <c r="BG303" s="33">
        <f t="shared" si="648"/>
        <v>0.93656895552084218</v>
      </c>
      <c r="BH303" s="33">
        <f t="shared" si="648"/>
        <v>0.63518117331848101</v>
      </c>
      <c r="BI303" s="33">
        <f t="shared" si="648"/>
        <v>0.4307799447760618</v>
      </c>
      <c r="BJ303" s="33">
        <f t="shared" si="648"/>
        <v>3.0754747866816392</v>
      </c>
      <c r="BK303" s="33">
        <f t="shared" si="648"/>
        <v>2.0857873539375253</v>
      </c>
      <c r="BL303" s="33">
        <f t="shared" si="648"/>
        <v>1.4145812232587973</v>
      </c>
      <c r="BM303" s="33">
        <f t="shared" si="648"/>
        <v>2.0472508620721781</v>
      </c>
      <c r="BN303" s="33">
        <f t="shared" si="648"/>
        <v>1.388445770044894</v>
      </c>
      <c r="BO303" s="33">
        <f t="shared" si="648"/>
        <v>0.94164408088430573</v>
      </c>
      <c r="BP303" s="33">
        <f t="shared" si="648"/>
        <v>1.3627931890079041</v>
      </c>
      <c r="BQ303" s="33">
        <f t="shared" si="648"/>
        <v>0.92424649747555276</v>
      </c>
      <c r="BR303" s="33">
        <f t="shared" si="648"/>
        <v>0.62682408085536179</v>
      </c>
      <c r="BS303" s="33">
        <f t="shared" si="648"/>
        <v>0.98610563396682982</v>
      </c>
      <c r="BT303" s="33">
        <f t="shared" si="648"/>
        <v>0.66877695433614737</v>
      </c>
      <c r="BU303" s="33">
        <f t="shared" si="648"/>
        <v>0.45356460732499804</v>
      </c>
      <c r="BV303" s="33">
        <f t="shared" si="648"/>
        <v>0.65642079654669017</v>
      </c>
      <c r="BW303" s="33">
        <f t="shared" si="648"/>
        <v>0.44518465969150944</v>
      </c>
      <c r="BX303" s="33">
        <f t="shared" si="648"/>
        <v>0.30192428738894811</v>
      </c>
      <c r="BY303" s="33">
        <f t="shared" si="648"/>
        <v>0.43695953790026232</v>
      </c>
      <c r="BZ303" s="33">
        <f t="shared" si="648"/>
        <v>0.2963460088444213</v>
      </c>
      <c r="CA303" s="33">
        <f t="shared" si="648"/>
        <v>0.20098189727137458</v>
      </c>
      <c r="CB303" s="33">
        <f t="shared" si="648"/>
        <v>1.3064448682070879</v>
      </c>
      <c r="CC303" s="33">
        <f t="shared" si="648"/>
        <v>0.8860310598296568</v>
      </c>
      <c r="CD303" s="33">
        <f t="shared" si="648"/>
        <v>0.60090636665000419</v>
      </c>
      <c r="CE303" s="33">
        <f t="shared" ref="CE303:CS303" si="649">EXP(CE302)</f>
        <v>0.86966096885891964</v>
      </c>
      <c r="CF303" s="33">
        <f t="shared" si="649"/>
        <v>0.58980416907146005</v>
      </c>
      <c r="CG303" s="33">
        <f t="shared" si="649"/>
        <v>0.40000525527840303</v>
      </c>
      <c r="CH303" s="33">
        <f t="shared" si="649"/>
        <v>0.57890709295262055</v>
      </c>
      <c r="CI303" s="33">
        <f t="shared" si="649"/>
        <v>0.39261485700168874</v>
      </c>
      <c r="CJ303" s="33">
        <f t="shared" si="649"/>
        <v>0.26627144116037343</v>
      </c>
      <c r="CK303" s="33">
        <f t="shared" si="649"/>
        <v>1.9009963523901234</v>
      </c>
      <c r="CL303" s="33">
        <f t="shared" si="649"/>
        <v>1.289255944762564</v>
      </c>
      <c r="CM303" s="33">
        <f t="shared" si="649"/>
        <v>0.87437352997324325</v>
      </c>
      <c r="CN303" s="33">
        <f t="shared" si="649"/>
        <v>1.2654359704330134</v>
      </c>
      <c r="CO303" s="33">
        <f t="shared" si="649"/>
        <v>0.85821882064418376</v>
      </c>
      <c r="CP303" s="33">
        <f t="shared" si="649"/>
        <v>0.58204410283663799</v>
      </c>
      <c r="CQ303" s="33">
        <f t="shared" si="649"/>
        <v>0.84236258173372724</v>
      </c>
      <c r="CR303" s="33">
        <f t="shared" si="649"/>
        <v>0.5712903997844575</v>
      </c>
      <c r="CS303" s="33">
        <f t="shared" si="649"/>
        <v>0.38744921481929318</v>
      </c>
    </row>
    <row r="304" spans="2:97" ht="13.9" thickTop="1" thickBot="1" x14ac:dyDescent="0.4">
      <c r="H304" s="32">
        <f t="shared" ref="H304:H305" si="650">H303</f>
        <v>6.7444983869791031E-4</v>
      </c>
      <c r="I304" s="32">
        <f t="shared" ref="I304:J304" si="651">I299</f>
        <v>-0.40751581821052113</v>
      </c>
      <c r="J304" s="32">
        <f t="shared" si="651"/>
        <v>0.82196914001415811</v>
      </c>
      <c r="K304" s="32">
        <f t="shared" si="646"/>
        <v>-0.40696144125662392</v>
      </c>
      <c r="L304" s="32">
        <f>$CE$5-$CE$7*SUMPRODUCT($B$5:$CD$5,Q304:CS304)</f>
        <v>-1.9309849610237961E-2</v>
      </c>
      <c r="M304" s="32">
        <f>SUMPRODUCT($B$7:$CD$7, LN(Q304:CS304))</f>
        <v>-3263.3842584084427</v>
      </c>
      <c r="O304" s="48">
        <f t="shared" si="647"/>
        <v>1.0000000000000004</v>
      </c>
      <c r="P304" s="39" t="s">
        <v>366</v>
      </c>
      <c r="Q304" s="32">
        <f t="shared" ref="Q304:AV304" si="652">Q303/$O303</f>
        <v>2.6073593127880997E-2</v>
      </c>
      <c r="R304" s="32">
        <f t="shared" si="652"/>
        <v>1.7683113857202351E-2</v>
      </c>
      <c r="S304" s="32">
        <f t="shared" si="652"/>
        <v>1.1992689851112759E-2</v>
      </c>
      <c r="T304" s="32">
        <f t="shared" si="652"/>
        <v>1.7356405014124145E-2</v>
      </c>
      <c r="U304" s="32">
        <f t="shared" si="652"/>
        <v>1.177111587617299E-2</v>
      </c>
      <c r="V304" s="32">
        <f t="shared" si="652"/>
        <v>7.9831721406325995E-3</v>
      </c>
      <c r="W304" s="32">
        <f t="shared" si="652"/>
        <v>1.1553635647255183E-2</v>
      </c>
      <c r="X304" s="32">
        <f t="shared" si="652"/>
        <v>7.8356770243752372E-3</v>
      </c>
      <c r="Y304" s="32">
        <f t="shared" si="652"/>
        <v>5.3141570588569106E-3</v>
      </c>
      <c r="Z304" s="32">
        <f t="shared" si="652"/>
        <v>3.4543674393797803E-2</v>
      </c>
      <c r="AA304" s="32">
        <f t="shared" si="652"/>
        <v>2.3427523945614887E-2</v>
      </c>
      <c r="AB304" s="32">
        <f t="shared" si="652"/>
        <v>1.588854943355137E-2</v>
      </c>
      <c r="AC304" s="32">
        <f t="shared" si="652"/>
        <v>2.2994682800878304E-2</v>
      </c>
      <c r="AD304" s="32">
        <f t="shared" si="652"/>
        <v>1.5594996519424077E-2</v>
      </c>
      <c r="AE304" s="32">
        <f t="shared" si="652"/>
        <v>1.0576528432545269E-2</v>
      </c>
      <c r="AF304" s="32">
        <f t="shared" si="652"/>
        <v>1.5306867216417044E-2</v>
      </c>
      <c r="AG304" s="32">
        <f t="shared" si="652"/>
        <v>1.0381119106117546E-2</v>
      </c>
      <c r="AH304" s="32">
        <f t="shared" si="652"/>
        <v>7.0404761713628097E-3</v>
      </c>
      <c r="AI304" s="32">
        <f t="shared" si="652"/>
        <v>5.026419454720734E-2</v>
      </c>
      <c r="AJ304" s="32">
        <f t="shared" si="652"/>
        <v>3.4089182521161485E-2</v>
      </c>
      <c r="AK304" s="32">
        <f t="shared" si="652"/>
        <v>2.3119287505336653E-2</v>
      </c>
      <c r="AL304" s="32">
        <f t="shared" si="652"/>
        <v>3.345935920650616E-2</v>
      </c>
      <c r="AM304" s="32">
        <f t="shared" si="652"/>
        <v>2.2692141260921977E-2</v>
      </c>
      <c r="AN304" s="32">
        <f t="shared" si="652"/>
        <v>1.5389812812240264E-2</v>
      </c>
      <c r="AO304" s="32">
        <f t="shared" si="652"/>
        <v>2.2272886864994224E-2</v>
      </c>
      <c r="AP304" s="32">
        <f t="shared" si="652"/>
        <v>1.5105474432717288E-2</v>
      </c>
      <c r="AQ304" s="32">
        <f t="shared" si="652"/>
        <v>1.0244534497056758E-2</v>
      </c>
      <c r="AR304" s="32">
        <f t="shared" si="652"/>
        <v>1.6116472696980303E-2</v>
      </c>
      <c r="AS304" s="32">
        <f t="shared" si="652"/>
        <v>1.0930193636121866E-2</v>
      </c>
      <c r="AT304" s="32">
        <f t="shared" si="652"/>
        <v>7.4128585807428917E-3</v>
      </c>
      <c r="AU304" s="32">
        <f t="shared" si="652"/>
        <v>1.0728250078764536E-2</v>
      </c>
      <c r="AV304" s="32">
        <f t="shared" si="652"/>
        <v>7.275900436924207E-3</v>
      </c>
      <c r="AW304" s="32">
        <f t="shared" ref="AW304:CB304" si="653">AW303/$O303</f>
        <v>4.9345165128859758E-3</v>
      </c>
      <c r="AX304" s="32">
        <f t="shared" si="653"/>
        <v>7.1414726979357173E-3</v>
      </c>
      <c r="AY304" s="32">
        <f t="shared" si="653"/>
        <v>4.8433476048478329E-3</v>
      </c>
      <c r="AZ304" s="32">
        <f t="shared" si="653"/>
        <v>3.2847589024832249E-3</v>
      </c>
      <c r="BA304" s="32">
        <f t="shared" si="653"/>
        <v>2.1351954925832837E-2</v>
      </c>
      <c r="BB304" s="32">
        <f t="shared" si="653"/>
        <v>1.4480898285691692E-2</v>
      </c>
      <c r="BC304" s="32">
        <f t="shared" si="653"/>
        <v>9.8209468823318696E-3</v>
      </c>
      <c r="BD304" s="32">
        <f t="shared" si="653"/>
        <v>1.4213352786417275E-2</v>
      </c>
      <c r="BE304" s="32">
        <f t="shared" si="653"/>
        <v>9.6394974939622794E-3</v>
      </c>
      <c r="BF304" s="32">
        <f t="shared" si="653"/>
        <v>6.5375083087293962E-3</v>
      </c>
      <c r="BG304" s="32">
        <f t="shared" si="653"/>
        <v>9.4614005196658104E-3</v>
      </c>
      <c r="BH304" s="32">
        <f t="shared" si="653"/>
        <v>6.4167229202844065E-3</v>
      </c>
      <c r="BI304" s="32">
        <f t="shared" si="653"/>
        <v>4.3518222223148826E-3</v>
      </c>
      <c r="BJ304" s="32">
        <f t="shared" si="653"/>
        <v>3.106904043039382E-2</v>
      </c>
      <c r="BK304" s="32">
        <f t="shared" si="653"/>
        <v>2.107102679213E-2</v>
      </c>
      <c r="BL304" s="32">
        <f t="shared" si="653"/>
        <v>1.4290372793114046E-2</v>
      </c>
      <c r="BM304" s="32">
        <f t="shared" si="653"/>
        <v>2.0681723706637352E-2</v>
      </c>
      <c r="BN304" s="32">
        <f t="shared" si="653"/>
        <v>1.4026347395771882E-2</v>
      </c>
      <c r="BO304" s="32">
        <f t="shared" si="653"/>
        <v>9.5126704165251815E-3</v>
      </c>
      <c r="BP304" s="32">
        <f t="shared" si="653"/>
        <v>1.3767200066444517E-2</v>
      </c>
      <c r="BQ304" s="32">
        <f t="shared" si="653"/>
        <v>9.3369166679792837E-3</v>
      </c>
      <c r="BR304" s="32">
        <f t="shared" si="653"/>
        <v>6.3322979577577774E-3</v>
      </c>
      <c r="BS304" s="32">
        <f t="shared" si="653"/>
        <v>9.961829615066203E-3</v>
      </c>
      <c r="BT304" s="32">
        <f t="shared" si="653"/>
        <v>6.7561139903229801E-3</v>
      </c>
      <c r="BU304" s="32">
        <f t="shared" si="653"/>
        <v>4.5819972850373392E-3</v>
      </c>
      <c r="BV304" s="32">
        <f t="shared" si="653"/>
        <v>6.631289697310588E-3</v>
      </c>
      <c r="BW304" s="32">
        <f t="shared" si="653"/>
        <v>4.4973414351643648E-3</v>
      </c>
      <c r="BX304" s="32">
        <f t="shared" si="653"/>
        <v>3.0500974784210136E-3</v>
      </c>
      <c r="BY304" s="32">
        <f t="shared" si="653"/>
        <v>4.4142496658597305E-3</v>
      </c>
      <c r="BZ304" s="32">
        <f t="shared" si="653"/>
        <v>2.993744630924936E-3</v>
      </c>
      <c r="CA304" s="32">
        <f t="shared" si="653"/>
        <v>2.0303579529062097E-3</v>
      </c>
      <c r="CB304" s="32">
        <f t="shared" si="653"/>
        <v>1.3197958444069097E-2</v>
      </c>
      <c r="CC304" s="32">
        <f t="shared" ref="CC304:CS304" si="654">CC303/$O303</f>
        <v>8.9508569342343618E-3</v>
      </c>
      <c r="CD304" s="32">
        <f t="shared" si="654"/>
        <v>6.0704722019438336E-3</v>
      </c>
      <c r="CE304" s="32">
        <f t="shared" si="654"/>
        <v>8.7854831127933391E-3</v>
      </c>
      <c r="CF304" s="32">
        <f t="shared" si="654"/>
        <v>5.9583156572282836E-3</v>
      </c>
      <c r="CG304" s="32">
        <f t="shared" si="654"/>
        <v>4.0409303638037526E-3</v>
      </c>
      <c r="CH304" s="32">
        <f t="shared" si="654"/>
        <v>5.8482312891250405E-3</v>
      </c>
      <c r="CI304" s="32">
        <f t="shared" si="654"/>
        <v>3.9662711326989208E-3</v>
      </c>
      <c r="CJ304" s="32">
        <f t="shared" si="654"/>
        <v>2.6899255382278765E-3</v>
      </c>
      <c r="CK304" s="32">
        <f t="shared" si="654"/>
        <v>1.920423239566418E-2</v>
      </c>
      <c r="CL304" s="32">
        <f t="shared" si="654"/>
        <v>1.3024312618791797E-2</v>
      </c>
      <c r="CM304" s="32">
        <f t="shared" si="654"/>
        <v>8.8330903155659553E-3</v>
      </c>
      <c r="CN304" s="32">
        <f t="shared" si="654"/>
        <v>1.2783678636454956E-2</v>
      </c>
      <c r="CO304" s="32">
        <f t="shared" si="654"/>
        <v>8.6698923210776439E-3</v>
      </c>
      <c r="CP304" s="32">
        <f t="shared" si="654"/>
        <v>5.8799219689963734E-3</v>
      </c>
      <c r="CQ304" s="32">
        <f t="shared" si="654"/>
        <v>8.5097095324180427E-3</v>
      </c>
      <c r="CR304" s="32">
        <f t="shared" si="654"/>
        <v>5.7712859833100334E-3</v>
      </c>
      <c r="CS304" s="32">
        <f t="shared" si="654"/>
        <v>3.9140868174482131E-3</v>
      </c>
    </row>
    <row r="305" spans="2:97" ht="13.15" thickTop="1" x14ac:dyDescent="0.35">
      <c r="H305" s="34">
        <f t="shared" si="650"/>
        <v>6.7444983869791031E-4</v>
      </c>
      <c r="I305" s="34">
        <f t="shared" ref="I305:J305" si="655">I300</f>
        <v>-0.38763842991876685</v>
      </c>
      <c r="J305" s="34">
        <f t="shared" si="655"/>
        <v>-1</v>
      </c>
      <c r="K305" s="34">
        <f t="shared" si="646"/>
        <v>-0.38831287975746476</v>
      </c>
      <c r="L305" s="34">
        <f>$CE$6-$CE$7*SUMPRODUCT($B$6:$CD$6,Q304:CS304)</f>
        <v>8.4911976714181492E-3</v>
      </c>
    </row>
    <row r="306" spans="2:97" ht="13.5" thickBot="1" x14ac:dyDescent="0.4">
      <c r="B306" s="39" t="s">
        <v>367</v>
      </c>
      <c r="D306" s="39" t="s">
        <v>368</v>
      </c>
      <c r="E306" s="39" t="s">
        <v>369</v>
      </c>
      <c r="F306" s="39" t="s">
        <v>370</v>
      </c>
      <c r="H306" s="39" t="s">
        <v>347</v>
      </c>
      <c r="I306" s="39" t="s">
        <v>371</v>
      </c>
      <c r="J306" s="39" t="s">
        <v>372</v>
      </c>
      <c r="K306" s="39" t="s">
        <v>349</v>
      </c>
      <c r="L306" s="39" t="s">
        <v>373</v>
      </c>
      <c r="M306" s="39" t="s">
        <v>374</v>
      </c>
      <c r="O306" s="45" t="s">
        <v>336</v>
      </c>
    </row>
    <row r="307" spans="2:97" ht="13.9" thickTop="1" thickBot="1" x14ac:dyDescent="0.4">
      <c r="B307" s="32">
        <f>1+B302</f>
        <v>8</v>
      </c>
      <c r="D307" s="32">
        <f>IF(F302,IF(M307&lt;0,D302,H307),E302)</f>
        <v>6.3698040321469307E-4</v>
      </c>
      <c r="E307" s="32">
        <f>IF(F302,IF(M307&lt;0,H307,E302),H307)</f>
        <v>6.7444983869791031E-4</v>
      </c>
      <c r="F307" s="32" t="b">
        <f>OR(F302,M307*M302&lt;=0)</f>
        <v>1</v>
      </c>
      <c r="H307" s="32">
        <f>IF(F302,(D302+E302)/2,2*H302)</f>
        <v>6.3698040321469307E-4</v>
      </c>
      <c r="I307" s="32">
        <f>I302</f>
        <v>-0.48094017814400691</v>
      </c>
      <c r="J307" s="32">
        <f>J302</f>
        <v>-0.20901279950287285</v>
      </c>
      <c r="K307" s="32">
        <f>I307+J307*H307</f>
        <v>-0.4810733152013113</v>
      </c>
      <c r="L307" s="32">
        <f>$CE$3-$CE$7*SUMPRODUCT($B$3:$CD$3,Q309:CS309)</f>
        <v>-3.1081952671002E-2</v>
      </c>
      <c r="M307" s="32">
        <f>SUMPRODUCT(L307:L310,J307:J310)</f>
        <v>6.7250711401475646E-3</v>
      </c>
      <c r="O307" s="46">
        <f>SUM(Q307:CS307)</f>
        <v>-1.26581944184434</v>
      </c>
      <c r="P307" s="39" t="s">
        <v>363</v>
      </c>
      <c r="Q307" s="32">
        <f t="shared" ref="Q307:AV307" si="656">SUMPRODUCT(B$3:B$6,$K307:$K310)</f>
        <v>0.94816555465104557</v>
      </c>
      <c r="R307" s="32">
        <f t="shared" si="656"/>
        <v>0.55989014432906403</v>
      </c>
      <c r="S307" s="32">
        <f t="shared" si="656"/>
        <v>0.17161473400708249</v>
      </c>
      <c r="T307" s="32">
        <f t="shared" si="656"/>
        <v>0.5411733146747606</v>
      </c>
      <c r="U307" s="32">
        <f t="shared" si="656"/>
        <v>0.15289790435277911</v>
      </c>
      <c r="V307" s="32">
        <f t="shared" si="656"/>
        <v>-0.23537750596920243</v>
      </c>
      <c r="W307" s="32">
        <f t="shared" si="656"/>
        <v>0.13418107469847579</v>
      </c>
      <c r="X307" s="32">
        <f t="shared" si="656"/>
        <v>-0.25409433562350575</v>
      </c>
      <c r="Y307" s="32">
        <f t="shared" si="656"/>
        <v>-0.64236974594548735</v>
      </c>
      <c r="Z307" s="32">
        <f t="shared" si="656"/>
        <v>1.2294587639497874</v>
      </c>
      <c r="AA307" s="32">
        <f t="shared" si="656"/>
        <v>0.84118335362780583</v>
      </c>
      <c r="AB307" s="32">
        <f t="shared" si="656"/>
        <v>0.45290794330582429</v>
      </c>
      <c r="AC307" s="32">
        <f t="shared" si="656"/>
        <v>0.82246652397350251</v>
      </c>
      <c r="AD307" s="32">
        <f t="shared" si="656"/>
        <v>0.43419111365152097</v>
      </c>
      <c r="AE307" s="32">
        <f t="shared" si="656"/>
        <v>4.5915703329539426E-2</v>
      </c>
      <c r="AF307" s="32">
        <f t="shared" si="656"/>
        <v>0.41547428399721764</v>
      </c>
      <c r="AG307" s="32">
        <f t="shared" si="656"/>
        <v>2.7198873675236102E-2</v>
      </c>
      <c r="AH307" s="32">
        <f t="shared" si="656"/>
        <v>-0.36107653664674544</v>
      </c>
      <c r="AI307" s="32">
        <f t="shared" si="656"/>
        <v>1.6045163763481098</v>
      </c>
      <c r="AJ307" s="32">
        <f t="shared" si="656"/>
        <v>1.2162409660261284</v>
      </c>
      <c r="AK307" s="32">
        <f t="shared" si="656"/>
        <v>0.82796555570414687</v>
      </c>
      <c r="AL307" s="32">
        <f t="shared" si="656"/>
        <v>1.197524136371825</v>
      </c>
      <c r="AM307" s="32">
        <f t="shared" si="656"/>
        <v>0.80924872604984355</v>
      </c>
      <c r="AN307" s="32">
        <f t="shared" si="656"/>
        <v>0.42097331572786201</v>
      </c>
      <c r="AO307" s="32">
        <f t="shared" si="656"/>
        <v>0.79053189639554022</v>
      </c>
      <c r="AP307" s="32">
        <f t="shared" si="656"/>
        <v>0.40225648607355868</v>
      </c>
      <c r="AQ307" s="32">
        <f t="shared" si="656"/>
        <v>1.3981075751577143E-2</v>
      </c>
      <c r="AR307" s="32">
        <f t="shared" si="656"/>
        <v>0.46709223944973421</v>
      </c>
      <c r="AS307" s="32">
        <f t="shared" si="656"/>
        <v>7.8816829127752674E-2</v>
      </c>
      <c r="AT307" s="32">
        <f t="shared" si="656"/>
        <v>-0.30945858119422887</v>
      </c>
      <c r="AU307" s="32">
        <f t="shared" si="656"/>
        <v>6.009999947344935E-2</v>
      </c>
      <c r="AV307" s="32">
        <f t="shared" si="656"/>
        <v>-0.32817541084853219</v>
      </c>
      <c r="AW307" s="32">
        <f t="shared" ref="AW307:CB307" si="657">SUMPRODUCT(AH$3:AH$6,$K307:$K310)</f>
        <v>-0.71645082117051373</v>
      </c>
      <c r="AX307" s="32">
        <f t="shared" si="657"/>
        <v>-0.34689224050283551</v>
      </c>
      <c r="AY307" s="32">
        <f t="shared" si="657"/>
        <v>-0.73516765082481705</v>
      </c>
      <c r="AZ307" s="32">
        <f t="shared" si="657"/>
        <v>-1.1234430611467987</v>
      </c>
      <c r="BA307" s="32">
        <f t="shared" si="657"/>
        <v>0.74838544874847612</v>
      </c>
      <c r="BB307" s="32">
        <f t="shared" si="657"/>
        <v>0.36011003842649458</v>
      </c>
      <c r="BC307" s="32">
        <f t="shared" si="657"/>
        <v>-2.8165371895486957E-2</v>
      </c>
      <c r="BD307" s="32">
        <f t="shared" si="657"/>
        <v>0.34139320877219126</v>
      </c>
      <c r="BE307" s="32">
        <f t="shared" si="657"/>
        <v>-4.6882201549790309E-2</v>
      </c>
      <c r="BF307" s="32">
        <f t="shared" si="657"/>
        <v>-0.43515761187177182</v>
      </c>
      <c r="BG307" s="32">
        <f t="shared" si="657"/>
        <v>-6.5599031204093605E-2</v>
      </c>
      <c r="BH307" s="32">
        <f t="shared" si="657"/>
        <v>-0.45387444152607515</v>
      </c>
      <c r="BI307" s="32">
        <f t="shared" si="657"/>
        <v>-0.84214985184805669</v>
      </c>
      <c r="BJ307" s="32">
        <f t="shared" si="657"/>
        <v>1.1234430611467987</v>
      </c>
      <c r="BK307" s="32">
        <f t="shared" si="657"/>
        <v>0.73516765082481705</v>
      </c>
      <c r="BL307" s="32">
        <f t="shared" si="657"/>
        <v>0.34689224050283551</v>
      </c>
      <c r="BM307" s="32">
        <f t="shared" si="657"/>
        <v>0.71645082117051373</v>
      </c>
      <c r="BN307" s="32">
        <f t="shared" si="657"/>
        <v>0.32817541084853219</v>
      </c>
      <c r="BO307" s="32">
        <f t="shared" si="657"/>
        <v>-6.009999947344935E-2</v>
      </c>
      <c r="BP307" s="32">
        <f t="shared" si="657"/>
        <v>0.30945858119422887</v>
      </c>
      <c r="BQ307" s="32">
        <f t="shared" si="657"/>
        <v>-7.8816829127752674E-2</v>
      </c>
      <c r="BR307" s="32">
        <f t="shared" si="657"/>
        <v>-0.46709223944973421</v>
      </c>
      <c r="BS307" s="32">
        <f t="shared" si="657"/>
        <v>-1.3981075751577143E-2</v>
      </c>
      <c r="BT307" s="32">
        <f t="shared" si="657"/>
        <v>-0.40225648607355868</v>
      </c>
      <c r="BU307" s="32">
        <f t="shared" si="657"/>
        <v>-0.79053189639554022</v>
      </c>
      <c r="BV307" s="32">
        <f t="shared" si="657"/>
        <v>-0.42097331572786201</v>
      </c>
      <c r="BW307" s="32">
        <f t="shared" si="657"/>
        <v>-0.80924872604984355</v>
      </c>
      <c r="BX307" s="32">
        <f t="shared" si="657"/>
        <v>-1.197524136371825</v>
      </c>
      <c r="BY307" s="32">
        <f t="shared" si="657"/>
        <v>-0.82796555570414687</v>
      </c>
      <c r="BZ307" s="32">
        <f t="shared" si="657"/>
        <v>-1.2162409660261284</v>
      </c>
      <c r="CA307" s="32">
        <f t="shared" si="657"/>
        <v>-1.6045163763481098</v>
      </c>
      <c r="CB307" s="32">
        <f t="shared" si="657"/>
        <v>0.26731213354716477</v>
      </c>
      <c r="CC307" s="32">
        <f t="shared" ref="CC307:CS307" si="658">SUMPRODUCT(BN$3:BN$6,$K307:$K310)</f>
        <v>-0.12096327677481677</v>
      </c>
      <c r="CD307" s="32">
        <f t="shared" si="658"/>
        <v>-0.50923868709679831</v>
      </c>
      <c r="CE307" s="32">
        <f t="shared" si="658"/>
        <v>-0.1396801064291201</v>
      </c>
      <c r="CF307" s="32">
        <f t="shared" si="658"/>
        <v>-0.52795551675110164</v>
      </c>
      <c r="CG307" s="32">
        <f t="shared" si="658"/>
        <v>-0.91623092707308318</v>
      </c>
      <c r="CH307" s="32">
        <f t="shared" si="658"/>
        <v>-0.54667234640540496</v>
      </c>
      <c r="CI307" s="32">
        <f t="shared" si="658"/>
        <v>-0.9349477567273865</v>
      </c>
      <c r="CJ307" s="32">
        <f t="shared" si="658"/>
        <v>-1.3232231670493682</v>
      </c>
      <c r="CK307" s="32">
        <f t="shared" si="658"/>
        <v>0.64236974594548735</v>
      </c>
      <c r="CL307" s="32">
        <f t="shared" si="658"/>
        <v>0.25409433562350575</v>
      </c>
      <c r="CM307" s="32">
        <f t="shared" si="658"/>
        <v>-0.13418107469847579</v>
      </c>
      <c r="CN307" s="32">
        <f t="shared" si="658"/>
        <v>0.23537750596920243</v>
      </c>
      <c r="CO307" s="32">
        <f t="shared" si="658"/>
        <v>-0.15289790435277911</v>
      </c>
      <c r="CP307" s="32">
        <f t="shared" si="658"/>
        <v>-0.5411733146747606</v>
      </c>
      <c r="CQ307" s="32">
        <f t="shared" si="658"/>
        <v>-0.17161473400708249</v>
      </c>
      <c r="CR307" s="32">
        <f t="shared" si="658"/>
        <v>-0.55989014432906403</v>
      </c>
      <c r="CS307" s="32">
        <f t="shared" si="658"/>
        <v>-0.94816555465104557</v>
      </c>
    </row>
    <row r="308" spans="2:97" ht="13.9" thickTop="1" thickBot="1" x14ac:dyDescent="0.4">
      <c r="H308" s="33">
        <f>H307</f>
        <v>6.3698040321469307E-4</v>
      </c>
      <c r="I308" s="33">
        <f t="shared" ref="I308:J308" si="659">I303</f>
        <v>0.32801289679916767</v>
      </c>
      <c r="J308" s="33">
        <f t="shared" si="659"/>
        <v>0.25513194525973659</v>
      </c>
      <c r="K308" s="33">
        <f t="shared" ref="K308:K310" si="660">I308+J308*H308</f>
        <v>0.32817541084853219</v>
      </c>
      <c r="L308" s="33">
        <f>$CE$4-$CE$7*SUMPRODUCT($B$4:$CD$4,Q309:CS309)</f>
        <v>-2.2089121693966263E-2</v>
      </c>
      <c r="M308" s="39" t="s">
        <v>375</v>
      </c>
      <c r="O308" s="47">
        <f t="shared" ref="O308:O309" si="661">SUM(Q308:CS308)</f>
        <v>98.987870482854177</v>
      </c>
      <c r="P308" s="39" t="s">
        <v>365</v>
      </c>
      <c r="Q308" s="33">
        <f>EXP(Q307)</f>
        <v>2.5809706643002182</v>
      </c>
      <c r="R308" s="33">
        <f>EXP(R307)</f>
        <v>1.7504801895573978</v>
      </c>
      <c r="S308" s="33">
        <f t="shared" ref="S308:CD308" si="662">EXP(S307)</f>
        <v>1.1872203494663505</v>
      </c>
      <c r="T308" s="33">
        <f t="shared" si="662"/>
        <v>1.7180214598656418</v>
      </c>
      <c r="U308" s="33">
        <f t="shared" si="662"/>
        <v>1.1652060104079782</v>
      </c>
      <c r="V308" s="33">
        <f t="shared" si="662"/>
        <v>0.79027246073926039</v>
      </c>
      <c r="W308" s="33">
        <f t="shared" si="662"/>
        <v>1.1435998779006433</v>
      </c>
      <c r="X308" s="33">
        <f t="shared" si="662"/>
        <v>0.77561863012809518</v>
      </c>
      <c r="Y308" s="33">
        <f t="shared" si="662"/>
        <v>0.52604435434720198</v>
      </c>
      <c r="Z308" s="33">
        <f t="shared" si="662"/>
        <v>3.4193783445396271</v>
      </c>
      <c r="AA308" s="33">
        <f t="shared" si="662"/>
        <v>2.3191096805205489</v>
      </c>
      <c r="AB308" s="33">
        <f t="shared" si="662"/>
        <v>1.5728793857727472</v>
      </c>
      <c r="AC308" s="33">
        <f t="shared" si="662"/>
        <v>2.2761069920613415</v>
      </c>
      <c r="AD308" s="33">
        <f t="shared" si="662"/>
        <v>1.5437138647202404</v>
      </c>
      <c r="AE308" s="33">
        <f t="shared" si="662"/>
        <v>1.0469861497904824</v>
      </c>
      <c r="AF308" s="33">
        <f t="shared" si="662"/>
        <v>1.5150891528524417</v>
      </c>
      <c r="AG308" s="33">
        <f t="shared" si="662"/>
        <v>1.0275721394921689</v>
      </c>
      <c r="AH308" s="33">
        <f t="shared" si="662"/>
        <v>0.69692565607282808</v>
      </c>
      <c r="AI308" s="33">
        <f t="shared" si="662"/>
        <v>4.9754527741465404</v>
      </c>
      <c r="AJ308" s="33">
        <f t="shared" si="662"/>
        <v>3.3744790809481424</v>
      </c>
      <c r="AK308" s="33">
        <f t="shared" si="662"/>
        <v>2.2886578537990236</v>
      </c>
      <c r="AL308" s="33">
        <f t="shared" si="662"/>
        <v>3.3119069336068603</v>
      </c>
      <c r="AM308" s="33">
        <f t="shared" si="662"/>
        <v>2.246219826178637</v>
      </c>
      <c r="AN308" s="33">
        <f t="shared" si="662"/>
        <v>1.5234436258820649</v>
      </c>
      <c r="AO308" s="33">
        <f t="shared" si="662"/>
        <v>2.2045687166138781</v>
      </c>
      <c r="AP308" s="33">
        <f t="shared" si="662"/>
        <v>1.4951947801378367</v>
      </c>
      <c r="AQ308" s="33">
        <f t="shared" si="662"/>
        <v>1.014079268068917</v>
      </c>
      <c r="AR308" s="33">
        <f t="shared" si="662"/>
        <v>1.595348550702955</v>
      </c>
      <c r="AS308" s="33">
        <f t="shared" si="662"/>
        <v>1.0820061119144091</v>
      </c>
      <c r="AT308" s="33">
        <f t="shared" si="662"/>
        <v>0.73384416571806654</v>
      </c>
      <c r="AU308" s="33">
        <f t="shared" si="662"/>
        <v>1.0619427349502073</v>
      </c>
      <c r="AV308" s="33">
        <f t="shared" si="662"/>
        <v>0.7202366712985282</v>
      </c>
      <c r="AW308" s="33">
        <f t="shared" si="662"/>
        <v>0.48848289612104845</v>
      </c>
      <c r="AX308" s="33">
        <f t="shared" si="662"/>
        <v>0.70688149734841343</v>
      </c>
      <c r="AY308" s="33">
        <f t="shared" si="662"/>
        <v>0.47942507622749791</v>
      </c>
      <c r="AZ308" s="33">
        <f t="shared" si="662"/>
        <v>0.3251583250911611</v>
      </c>
      <c r="BA308" s="33">
        <f t="shared" si="662"/>
        <v>2.113584769374127</v>
      </c>
      <c r="BB308" s="33">
        <f t="shared" si="662"/>
        <v>1.4334871445517878</v>
      </c>
      <c r="BC308" s="33">
        <f t="shared" si="662"/>
        <v>0.9722275743895189</v>
      </c>
      <c r="BD308" s="33">
        <f t="shared" si="662"/>
        <v>1.4069063400278714</v>
      </c>
      <c r="BE308" s="33">
        <f t="shared" si="662"/>
        <v>0.95419979422711676</v>
      </c>
      <c r="BF308" s="33">
        <f t="shared" si="662"/>
        <v>0.64716265852141563</v>
      </c>
      <c r="BG308" s="33">
        <f t="shared" si="662"/>
        <v>0.93650629882082015</v>
      </c>
      <c r="BH308" s="33">
        <f t="shared" si="662"/>
        <v>0.63516247827095762</v>
      </c>
      <c r="BI308" s="33">
        <f t="shared" si="662"/>
        <v>0.43078340670134924</v>
      </c>
      <c r="BJ308" s="33">
        <f t="shared" si="662"/>
        <v>3.075424871005966</v>
      </c>
      <c r="BK308" s="33">
        <f t="shared" si="662"/>
        <v>2.0858316545909621</v>
      </c>
      <c r="BL308" s="33">
        <f t="shared" si="662"/>
        <v>1.4146642736457309</v>
      </c>
      <c r="BM308" s="33">
        <f t="shared" si="662"/>
        <v>2.0471545840004093</v>
      </c>
      <c r="BN308" s="33">
        <f t="shared" si="662"/>
        <v>1.388432497052783</v>
      </c>
      <c r="BO308" s="33">
        <f t="shared" si="662"/>
        <v>0.94167036233539314</v>
      </c>
      <c r="BP308" s="33">
        <f t="shared" si="662"/>
        <v>1.3626871299324155</v>
      </c>
      <c r="BQ308" s="33">
        <f t="shared" si="662"/>
        <v>0.92420919714647964</v>
      </c>
      <c r="BR308" s="33">
        <f t="shared" si="662"/>
        <v>0.62682227000449031</v>
      </c>
      <c r="BS308" s="33">
        <f t="shared" si="662"/>
        <v>0.98611620559433399</v>
      </c>
      <c r="BT308" s="33">
        <f t="shared" si="662"/>
        <v>0.66880918344820173</v>
      </c>
      <c r="BU308" s="33">
        <f t="shared" si="662"/>
        <v>0.45360346105970173</v>
      </c>
      <c r="BV308" s="33">
        <f t="shared" si="662"/>
        <v>0.65640761693495941</v>
      </c>
      <c r="BW308" s="33">
        <f t="shared" si="662"/>
        <v>0.44519240207279343</v>
      </c>
      <c r="BX308" s="33">
        <f t="shared" si="662"/>
        <v>0.30194085161413081</v>
      </c>
      <c r="BY308" s="33">
        <f t="shared" si="662"/>
        <v>0.43693730731313324</v>
      </c>
      <c r="BZ308" s="33">
        <f t="shared" si="662"/>
        <v>0.29634203561843553</v>
      </c>
      <c r="CA308" s="33">
        <f t="shared" si="662"/>
        <v>0.20098673334740558</v>
      </c>
      <c r="CB308" s="33">
        <f t="shared" si="662"/>
        <v>1.306448168996559</v>
      </c>
      <c r="CC308" s="33">
        <f t="shared" si="662"/>
        <v>0.88606649821495165</v>
      </c>
      <c r="CD308" s="33">
        <f t="shared" si="662"/>
        <v>0.60095291791172067</v>
      </c>
      <c r="CE308" s="33">
        <f t="shared" ref="CE308:CS308" si="663">EXP(CE307)</f>
        <v>0.86963638199538351</v>
      </c>
      <c r="CF308" s="33">
        <f t="shared" si="663"/>
        <v>0.58980959367627162</v>
      </c>
      <c r="CG308" s="33">
        <f t="shared" si="663"/>
        <v>0.40002392263576586</v>
      </c>
      <c r="CH308" s="33">
        <f t="shared" si="663"/>
        <v>0.57887289740004411</v>
      </c>
      <c r="CI308" s="33">
        <f t="shared" si="663"/>
        <v>0.39260637603767884</v>
      </c>
      <c r="CJ308" s="33">
        <f t="shared" si="663"/>
        <v>0.26627566638159134</v>
      </c>
      <c r="CK308" s="33">
        <f t="shared" si="663"/>
        <v>1.9009803864180925</v>
      </c>
      <c r="CL308" s="33">
        <f t="shared" si="663"/>
        <v>1.2892934248302514</v>
      </c>
      <c r="CM308" s="33">
        <f t="shared" si="663"/>
        <v>0.87443171280828047</v>
      </c>
      <c r="CN308" s="33">
        <f t="shared" si="663"/>
        <v>1.2653863694864806</v>
      </c>
      <c r="CO308" s="33">
        <f t="shared" si="663"/>
        <v>0.85821733759326047</v>
      </c>
      <c r="CP308" s="33">
        <f t="shared" si="663"/>
        <v>0.58206490626619134</v>
      </c>
      <c r="CQ308" s="33">
        <f t="shared" si="663"/>
        <v>0.84230362160612815</v>
      </c>
      <c r="CR308" s="33">
        <f t="shared" si="663"/>
        <v>0.57127181785064707</v>
      </c>
      <c r="CS308" s="33">
        <f t="shared" si="663"/>
        <v>0.38745112985278007</v>
      </c>
    </row>
    <row r="309" spans="2:97" ht="13.9" thickTop="1" thickBot="1" x14ac:dyDescent="0.4">
      <c r="H309" s="32">
        <f t="shared" ref="H309:H310" si="664">H308</f>
        <v>6.3698040321469307E-4</v>
      </c>
      <c r="I309" s="32">
        <f t="shared" ref="I309:J309" si="665">I304</f>
        <v>-0.40751581821052113</v>
      </c>
      <c r="J309" s="32">
        <f t="shared" si="665"/>
        <v>0.82196914001415811</v>
      </c>
      <c r="K309" s="32">
        <f t="shared" si="660"/>
        <v>-0.40699223997628486</v>
      </c>
      <c r="L309" s="32">
        <f>$CE$5-$CE$7*SUMPRODUCT($B$5:$CD$5,Q309:CS309)</f>
        <v>-4.5454507746001127E-3</v>
      </c>
      <c r="M309" s="32">
        <f>SUMPRODUCT($B$7:$CD$7, LN(Q309:CS309))</f>
        <v>-3263.3842580561904</v>
      </c>
      <c r="O309" s="48">
        <f t="shared" si="661"/>
        <v>0.99999999999999989</v>
      </c>
      <c r="P309" s="39" t="s">
        <v>366</v>
      </c>
      <c r="Q309" s="32">
        <f t="shared" ref="Q309:AV309" si="666">Q308/$O308</f>
        <v>2.60736052984115E-2</v>
      </c>
      <c r="R309" s="32">
        <f t="shared" si="666"/>
        <v>1.7683784700273968E-2</v>
      </c>
      <c r="S309" s="32">
        <f t="shared" si="666"/>
        <v>1.1993594201746066E-2</v>
      </c>
      <c r="T309" s="32">
        <f t="shared" si="666"/>
        <v>1.73558785686093E-2</v>
      </c>
      <c r="U309" s="32">
        <f t="shared" si="666"/>
        <v>1.1771199892716201E-2</v>
      </c>
      <c r="V309" s="32">
        <f t="shared" si="666"/>
        <v>7.9835282533544816E-3</v>
      </c>
      <c r="W309" s="32">
        <f t="shared" si="666"/>
        <v>1.1552929387431642E-2</v>
      </c>
      <c r="X309" s="32">
        <f t="shared" si="666"/>
        <v>7.8354916248293376E-3</v>
      </c>
      <c r="Y309" s="32">
        <f t="shared" si="666"/>
        <v>5.3142304383476842E-3</v>
      </c>
      <c r="Z309" s="32">
        <f t="shared" si="666"/>
        <v>3.4543407468614069E-2</v>
      </c>
      <c r="AA309" s="32">
        <f t="shared" si="666"/>
        <v>2.3428220742684278E-2</v>
      </c>
      <c r="AB309" s="32">
        <f t="shared" si="666"/>
        <v>1.5889617365242623E-2</v>
      </c>
      <c r="AC309" s="32">
        <f t="shared" si="666"/>
        <v>2.2993796926418262E-2</v>
      </c>
      <c r="AD309" s="32">
        <f t="shared" si="666"/>
        <v>1.5594980043414806E-2</v>
      </c>
      <c r="AE309" s="32">
        <f t="shared" si="666"/>
        <v>1.057691356206953E-2</v>
      </c>
      <c r="AF309" s="32">
        <f t="shared" si="666"/>
        <v>1.5305806110000845E-2</v>
      </c>
      <c r="AG309" s="32">
        <f t="shared" si="666"/>
        <v>1.0380788418618987E-2</v>
      </c>
      <c r="AH309" s="32">
        <f t="shared" si="666"/>
        <v>7.0405156982697543E-3</v>
      </c>
      <c r="AI309" s="32">
        <f t="shared" si="666"/>
        <v>5.0263257001860094E-2</v>
      </c>
      <c r="AJ309" s="32">
        <f t="shared" si="666"/>
        <v>3.4089823980329392E-2</v>
      </c>
      <c r="AK309" s="32">
        <f t="shared" si="666"/>
        <v>2.3120588842200068E-2</v>
      </c>
      <c r="AL309" s="32">
        <f t="shared" si="666"/>
        <v>3.3457704640494516E-2</v>
      </c>
      <c r="AM309" s="32">
        <f t="shared" si="666"/>
        <v>2.2691869369668962E-2</v>
      </c>
      <c r="AN309" s="32">
        <f t="shared" si="666"/>
        <v>1.5390205067053572E-2</v>
      </c>
      <c r="AO309" s="32">
        <f t="shared" si="666"/>
        <v>2.2271099538359443E-2</v>
      </c>
      <c r="AP309" s="32">
        <f t="shared" si="666"/>
        <v>1.5104828226371648E-2</v>
      </c>
      <c r="AQ309" s="32">
        <f t="shared" si="666"/>
        <v>1.0244480087533221E-2</v>
      </c>
      <c r="AR309" s="32">
        <f t="shared" si="666"/>
        <v>1.6116606437950268E-2</v>
      </c>
      <c r="AS309" s="32">
        <f t="shared" si="666"/>
        <v>1.0930693898519868E-2</v>
      </c>
      <c r="AT309" s="32">
        <f t="shared" si="666"/>
        <v>7.4134756323016027E-3</v>
      </c>
      <c r="AU309" s="32">
        <f t="shared" si="666"/>
        <v>1.072800869207655E-2</v>
      </c>
      <c r="AV309" s="32">
        <f t="shared" si="666"/>
        <v>7.2760093513000801E-3</v>
      </c>
      <c r="AW309" s="32">
        <f t="shared" ref="AW309:CB309" si="667">AW308/$O308</f>
        <v>4.9347752784080672E-3</v>
      </c>
      <c r="AX309" s="32">
        <f t="shared" si="667"/>
        <v>7.141092074213813E-3</v>
      </c>
      <c r="AY309" s="32">
        <f t="shared" si="667"/>
        <v>4.8432709370239439E-3</v>
      </c>
      <c r="AZ309" s="32">
        <f t="shared" si="667"/>
        <v>3.2848299847755814E-3</v>
      </c>
      <c r="BA309" s="32">
        <f t="shared" si="667"/>
        <v>2.1351957154591216E-2</v>
      </c>
      <c r="BB309" s="32">
        <f t="shared" si="667"/>
        <v>1.4481442398541992E-2</v>
      </c>
      <c r="BC309" s="32">
        <f t="shared" si="667"/>
        <v>9.8216839057864141E-3</v>
      </c>
      <c r="BD309" s="32">
        <f t="shared" si="667"/>
        <v>1.4212916523661993E-2</v>
      </c>
      <c r="BE309" s="32">
        <f t="shared" si="667"/>
        <v>9.6395628027213191E-3</v>
      </c>
      <c r="BF309" s="32">
        <f t="shared" si="667"/>
        <v>6.5377975641319769E-3</v>
      </c>
      <c r="BG309" s="32">
        <f t="shared" si="667"/>
        <v>9.4608187271089314E-3</v>
      </c>
      <c r="BH309" s="32">
        <f t="shared" si="667"/>
        <v>6.4165687692107187E-3</v>
      </c>
      <c r="BI309" s="32">
        <f t="shared" si="667"/>
        <v>4.3518807364985772E-3</v>
      </c>
      <c r="BJ309" s="32">
        <f t="shared" si="667"/>
        <v>3.1068704236229271E-2</v>
      </c>
      <c r="BK309" s="32">
        <f t="shared" si="667"/>
        <v>2.1071588310936053E-2</v>
      </c>
      <c r="BL309" s="32">
        <f t="shared" si="667"/>
        <v>1.4291289091735404E-2</v>
      </c>
      <c r="BM309" s="32">
        <f t="shared" si="667"/>
        <v>2.0680862958406602E-2</v>
      </c>
      <c r="BN309" s="32">
        <f t="shared" si="667"/>
        <v>1.4026289183514411E-2</v>
      </c>
      <c r="BO309" s="32">
        <f t="shared" si="667"/>
        <v>9.5129873765543941E-3</v>
      </c>
      <c r="BP309" s="32">
        <f t="shared" si="667"/>
        <v>1.3766203104333357E-2</v>
      </c>
      <c r="BQ309" s="32">
        <f t="shared" si="667"/>
        <v>9.3365903583769207E-3</v>
      </c>
      <c r="BR309" s="32">
        <f t="shared" si="667"/>
        <v>6.3323139183306607E-3</v>
      </c>
      <c r="BS309" s="32">
        <f t="shared" si="667"/>
        <v>9.9619903002675508E-3</v>
      </c>
      <c r="BT309" s="32">
        <f t="shared" si="667"/>
        <v>6.7564761236483728E-3</v>
      </c>
      <c r="BU309" s="32">
        <f t="shared" si="667"/>
        <v>4.5824145811710435E-3</v>
      </c>
      <c r="BV309" s="32">
        <f t="shared" si="667"/>
        <v>6.6311924252240246E-3</v>
      </c>
      <c r="BW309" s="32">
        <f t="shared" si="667"/>
        <v>4.4974439787540009E-3</v>
      </c>
      <c r="BX309" s="32">
        <f t="shared" si="667"/>
        <v>3.0502813136729758E-3</v>
      </c>
      <c r="BY309" s="32">
        <f t="shared" si="667"/>
        <v>4.4140489656135772E-3</v>
      </c>
      <c r="BZ309" s="32">
        <f t="shared" si="667"/>
        <v>2.9937206869175485E-3</v>
      </c>
      <c r="CA309" s="32">
        <f t="shared" si="667"/>
        <v>2.0304177912607866E-3</v>
      </c>
      <c r="CB309" s="32">
        <f t="shared" si="667"/>
        <v>1.3198063183133641E-2</v>
      </c>
      <c r="CC309" s="32">
        <f t="shared" ref="CC309:CS309" si="668">CC308/$O308</f>
        <v>8.9512633607814439E-3</v>
      </c>
      <c r="CD309" s="32">
        <f t="shared" si="668"/>
        <v>6.0709753122309314E-3</v>
      </c>
      <c r="CE309" s="32">
        <f t="shared" si="668"/>
        <v>8.7852822548194365E-3</v>
      </c>
      <c r="CF309" s="32">
        <f t="shared" si="668"/>
        <v>5.9584026891298094E-3</v>
      </c>
      <c r="CG309" s="32">
        <f t="shared" si="668"/>
        <v>4.0411408052772949E-3</v>
      </c>
      <c r="CH309" s="32">
        <f t="shared" si="668"/>
        <v>5.847917472881806E-3</v>
      </c>
      <c r="CI309" s="32">
        <f t="shared" si="668"/>
        <v>3.9662069112364907E-3</v>
      </c>
      <c r="CJ309" s="32">
        <f t="shared" si="668"/>
        <v>2.6899827734723652E-3</v>
      </c>
      <c r="CK309" s="32">
        <f t="shared" si="668"/>
        <v>1.9204174987756343E-2</v>
      </c>
      <c r="CL309" s="32">
        <f t="shared" si="668"/>
        <v>1.302476170606753E-2</v>
      </c>
      <c r="CM309" s="32">
        <f t="shared" si="668"/>
        <v>8.8337258751287305E-3</v>
      </c>
      <c r="CN309" s="32">
        <f t="shared" si="668"/>
        <v>1.2783246708046517E-2</v>
      </c>
      <c r="CO309" s="32">
        <f t="shared" si="668"/>
        <v>8.6699242382622371E-3</v>
      </c>
      <c r="CP309" s="32">
        <f t="shared" si="668"/>
        <v>5.8801639375302209E-3</v>
      </c>
      <c r="CQ309" s="32">
        <f t="shared" si="668"/>
        <v>8.5091599354289033E-3</v>
      </c>
      <c r="CR309" s="32">
        <f t="shared" si="668"/>
        <v>5.7711294834814925E-3</v>
      </c>
      <c r="CS309" s="32">
        <f t="shared" si="668"/>
        <v>3.9141273366406137E-3</v>
      </c>
    </row>
    <row r="310" spans="2:97" ht="13.15" thickTop="1" x14ac:dyDescent="0.35">
      <c r="H310" s="34">
        <f t="shared" si="664"/>
        <v>6.3698040321469307E-4</v>
      </c>
      <c r="I310" s="34">
        <f t="shared" ref="I310:J310" si="669">I305</f>
        <v>-0.38763842991876685</v>
      </c>
      <c r="J310" s="34">
        <f t="shared" si="669"/>
        <v>-1</v>
      </c>
      <c r="K310" s="34">
        <f t="shared" si="660"/>
        <v>-0.38827541032198154</v>
      </c>
      <c r="L310" s="34">
        <f>$CE$6-$CE$7*SUMPRODUCT($B$6:$CD$6,Q309:CS309)</f>
        <v>-9.6004060494010446E-3</v>
      </c>
    </row>
    <row r="311" spans="2:97" ht="13.5" thickBot="1" x14ac:dyDescent="0.4">
      <c r="B311" s="39" t="s">
        <v>367</v>
      </c>
      <c r="D311" s="39" t="s">
        <v>368</v>
      </c>
      <c r="E311" s="39" t="s">
        <v>369</v>
      </c>
      <c r="F311" s="39" t="s">
        <v>370</v>
      </c>
      <c r="H311" s="39" t="s">
        <v>347</v>
      </c>
      <c r="I311" s="39" t="s">
        <v>371</v>
      </c>
      <c r="J311" s="39" t="s">
        <v>372</v>
      </c>
      <c r="K311" s="39" t="s">
        <v>349</v>
      </c>
      <c r="L311" s="39" t="s">
        <v>373</v>
      </c>
      <c r="M311" s="39" t="s">
        <v>374</v>
      </c>
      <c r="O311" s="45" t="s">
        <v>336</v>
      </c>
    </row>
    <row r="312" spans="2:97" ht="13.9" thickTop="1" thickBot="1" x14ac:dyDescent="0.4">
      <c r="B312" s="32">
        <f>1+B307</f>
        <v>9</v>
      </c>
      <c r="D312" s="32">
        <f>IF(F307,IF(M312&lt;0,D307,H312),E307)</f>
        <v>6.3698040321469307E-4</v>
      </c>
      <c r="E312" s="32">
        <f>IF(F307,IF(M312&lt;0,H312,E307),H312)</f>
        <v>6.5571512095630169E-4</v>
      </c>
      <c r="F312" s="32" t="b">
        <f>OR(F307,M312*M307&lt;=0)</f>
        <v>1</v>
      </c>
      <c r="H312" s="32">
        <f>IF(F307,(D307+E307)/2,2*H307)</f>
        <v>6.5571512095630169E-4</v>
      </c>
      <c r="I312" s="32">
        <f>I307</f>
        <v>-0.48094017814400691</v>
      </c>
      <c r="J312" s="32">
        <f>J307</f>
        <v>-0.20901279950287285</v>
      </c>
      <c r="K312" s="32">
        <f>I312+J312*H312</f>
        <v>-0.48107723099711436</v>
      </c>
      <c r="L312" s="32">
        <f>$CE$3-$CE$7*SUMPRODUCT($B$3:$CD$3,Q314:CS314)</f>
        <v>-2.926301697240774E-2</v>
      </c>
      <c r="M312" s="32">
        <f>SUMPRODUCT(L312:L315,J312:J315)</f>
        <v>-9.4010927214362786E-3</v>
      </c>
      <c r="O312" s="46">
        <f>SUM(Q312:CS312)</f>
        <v>-1.2658378783121256</v>
      </c>
      <c r="P312" s="39" t="s">
        <v>363</v>
      </c>
      <c r="Q312" s="32">
        <f t="shared" ref="Q312:AV312" si="670">SUMPRODUCT(B$3:B$6,$K312:$K315)</f>
        <v>0.94816802597977834</v>
      </c>
      <c r="R312" s="32">
        <f t="shared" si="670"/>
        <v>0.55987388094005519</v>
      </c>
      <c r="S312" s="32">
        <f t="shared" si="670"/>
        <v>0.17157973590033204</v>
      </c>
      <c r="T312" s="32">
        <f t="shared" si="670"/>
        <v>0.541191185363324</v>
      </c>
      <c r="U312" s="32">
        <f t="shared" si="670"/>
        <v>0.15289704032360085</v>
      </c>
      <c r="V312" s="32">
        <f t="shared" si="670"/>
        <v>-0.2353971047161223</v>
      </c>
      <c r="W312" s="32">
        <f t="shared" si="670"/>
        <v>0.13421434474686961</v>
      </c>
      <c r="X312" s="32">
        <f t="shared" si="670"/>
        <v>-0.25407980029285354</v>
      </c>
      <c r="Y312" s="32">
        <f t="shared" si="670"/>
        <v>-0.64237394533257675</v>
      </c>
      <c r="Z312" s="32">
        <f t="shared" si="670"/>
        <v>1.2294653322713613</v>
      </c>
      <c r="AA312" s="32">
        <f t="shared" si="670"/>
        <v>0.84117118723163831</v>
      </c>
      <c r="AB312" s="32">
        <f t="shared" si="670"/>
        <v>0.45287704219191516</v>
      </c>
      <c r="AC312" s="32">
        <f t="shared" si="670"/>
        <v>0.82248849165490701</v>
      </c>
      <c r="AD312" s="32">
        <f t="shared" si="670"/>
        <v>0.43419434661518386</v>
      </c>
      <c r="AE312" s="32">
        <f t="shared" si="670"/>
        <v>4.5900201575460708E-2</v>
      </c>
      <c r="AF312" s="32">
        <f t="shared" si="670"/>
        <v>0.41551165103845261</v>
      </c>
      <c r="AG312" s="32">
        <f t="shared" si="670"/>
        <v>2.7217505998729463E-2</v>
      </c>
      <c r="AH312" s="32">
        <f t="shared" si="670"/>
        <v>-0.36107663904099369</v>
      </c>
      <c r="AI312" s="32">
        <f t="shared" si="670"/>
        <v>1.6045284073268054</v>
      </c>
      <c r="AJ312" s="32">
        <f t="shared" si="670"/>
        <v>1.2162342622870823</v>
      </c>
      <c r="AK312" s="32">
        <f t="shared" si="670"/>
        <v>0.82794011724735916</v>
      </c>
      <c r="AL312" s="32">
        <f t="shared" si="670"/>
        <v>1.1975515667103509</v>
      </c>
      <c r="AM312" s="32">
        <f t="shared" si="670"/>
        <v>0.80925742167062786</v>
      </c>
      <c r="AN312" s="32">
        <f t="shared" si="670"/>
        <v>0.42096327663090471</v>
      </c>
      <c r="AO312" s="32">
        <f t="shared" si="670"/>
        <v>0.79057472609389667</v>
      </c>
      <c r="AP312" s="32">
        <f t="shared" si="670"/>
        <v>0.40228058105417347</v>
      </c>
      <c r="AQ312" s="32">
        <f t="shared" si="670"/>
        <v>1.3986436014450321E-2</v>
      </c>
      <c r="AR312" s="32">
        <f t="shared" si="670"/>
        <v>0.46709079498266404</v>
      </c>
      <c r="AS312" s="32">
        <f t="shared" si="670"/>
        <v>7.8796649942940888E-2</v>
      </c>
      <c r="AT312" s="32">
        <f t="shared" si="670"/>
        <v>-0.30949749509678226</v>
      </c>
      <c r="AU312" s="32">
        <f t="shared" si="670"/>
        <v>6.0113954366209643E-2</v>
      </c>
      <c r="AV312" s="32">
        <f t="shared" si="670"/>
        <v>-0.32818019067351351</v>
      </c>
      <c r="AW312" s="32">
        <f t="shared" ref="AW312:CB312" si="671">SUMPRODUCT(AH$3:AH$6,$K312:$K315)</f>
        <v>-0.7164743357132366</v>
      </c>
      <c r="AX312" s="32">
        <f t="shared" si="671"/>
        <v>-0.34686288625024475</v>
      </c>
      <c r="AY312" s="32">
        <f t="shared" si="671"/>
        <v>-0.7351570312899679</v>
      </c>
      <c r="AZ312" s="32">
        <f t="shared" si="671"/>
        <v>-1.123451176329691</v>
      </c>
      <c r="BA312" s="32">
        <f t="shared" si="671"/>
        <v>0.74838810127424704</v>
      </c>
      <c r="BB312" s="32">
        <f t="shared" si="671"/>
        <v>0.36009395623452389</v>
      </c>
      <c r="BC312" s="32">
        <f t="shared" si="671"/>
        <v>-2.8200188805199256E-2</v>
      </c>
      <c r="BD312" s="32">
        <f t="shared" si="671"/>
        <v>0.34141126065779265</v>
      </c>
      <c r="BE312" s="32">
        <f t="shared" si="671"/>
        <v>-4.6882884381930501E-2</v>
      </c>
      <c r="BF312" s="32">
        <f t="shared" si="671"/>
        <v>-0.43517702942165365</v>
      </c>
      <c r="BG312" s="32">
        <f t="shared" si="671"/>
        <v>-6.5565579958661746E-2</v>
      </c>
      <c r="BH312" s="32">
        <f t="shared" si="671"/>
        <v>-0.45385972499838489</v>
      </c>
      <c r="BI312" s="32">
        <f t="shared" si="671"/>
        <v>-0.84215387003810804</v>
      </c>
      <c r="BJ312" s="32">
        <f t="shared" si="671"/>
        <v>1.123451176329691</v>
      </c>
      <c r="BK312" s="32">
        <f t="shared" si="671"/>
        <v>0.7351570312899679</v>
      </c>
      <c r="BL312" s="32">
        <f t="shared" si="671"/>
        <v>0.34686288625024475</v>
      </c>
      <c r="BM312" s="32">
        <f t="shared" si="671"/>
        <v>0.7164743357132366</v>
      </c>
      <c r="BN312" s="32">
        <f t="shared" si="671"/>
        <v>0.32818019067351351</v>
      </c>
      <c r="BO312" s="32">
        <f t="shared" si="671"/>
        <v>-6.0113954366209643E-2</v>
      </c>
      <c r="BP312" s="32">
        <f t="shared" si="671"/>
        <v>0.30949749509678226</v>
      </c>
      <c r="BQ312" s="32">
        <f t="shared" si="671"/>
        <v>-7.8796649942940888E-2</v>
      </c>
      <c r="BR312" s="32">
        <f t="shared" si="671"/>
        <v>-0.46709079498266404</v>
      </c>
      <c r="BS312" s="32">
        <f t="shared" si="671"/>
        <v>-1.3986436014450321E-2</v>
      </c>
      <c r="BT312" s="32">
        <f t="shared" si="671"/>
        <v>-0.40228058105417347</v>
      </c>
      <c r="BU312" s="32">
        <f t="shared" si="671"/>
        <v>-0.79057472609389667</v>
      </c>
      <c r="BV312" s="32">
        <f t="shared" si="671"/>
        <v>-0.42096327663090471</v>
      </c>
      <c r="BW312" s="32">
        <f t="shared" si="671"/>
        <v>-0.80925742167062786</v>
      </c>
      <c r="BX312" s="32">
        <f t="shared" si="671"/>
        <v>-1.1975515667103509</v>
      </c>
      <c r="BY312" s="32">
        <f t="shared" si="671"/>
        <v>-0.82794011724735916</v>
      </c>
      <c r="BZ312" s="32">
        <f t="shared" si="671"/>
        <v>-1.2162342622870823</v>
      </c>
      <c r="CA312" s="32">
        <f t="shared" si="671"/>
        <v>-1.6045284073268054</v>
      </c>
      <c r="CB312" s="32">
        <f t="shared" si="671"/>
        <v>0.26731087027713268</v>
      </c>
      <c r="CC312" s="32">
        <f t="shared" ref="CC312:CS312" si="672">SUMPRODUCT(BN$3:BN$6,$K312:$K315)</f>
        <v>-0.12098327476259046</v>
      </c>
      <c r="CD312" s="32">
        <f t="shared" si="672"/>
        <v>-0.50927741980231356</v>
      </c>
      <c r="CE312" s="32">
        <f t="shared" si="672"/>
        <v>-0.13966597033932171</v>
      </c>
      <c r="CF312" s="32">
        <f t="shared" si="672"/>
        <v>-0.52796011537904486</v>
      </c>
      <c r="CG312" s="32">
        <f t="shared" si="672"/>
        <v>-0.91625426041876801</v>
      </c>
      <c r="CH312" s="32">
        <f t="shared" si="672"/>
        <v>-0.54664281095577605</v>
      </c>
      <c r="CI312" s="32">
        <f t="shared" si="672"/>
        <v>-0.9349369559954992</v>
      </c>
      <c r="CJ312" s="32">
        <f t="shared" si="672"/>
        <v>-1.3232311010352222</v>
      </c>
      <c r="CK312" s="32">
        <f t="shared" si="672"/>
        <v>0.64237394533257675</v>
      </c>
      <c r="CL312" s="32">
        <f t="shared" si="672"/>
        <v>0.25407980029285354</v>
      </c>
      <c r="CM312" s="32">
        <f t="shared" si="672"/>
        <v>-0.13421434474686961</v>
      </c>
      <c r="CN312" s="32">
        <f t="shared" si="672"/>
        <v>0.2353971047161223</v>
      </c>
      <c r="CO312" s="32">
        <f t="shared" si="672"/>
        <v>-0.15289704032360085</v>
      </c>
      <c r="CP312" s="32">
        <f t="shared" si="672"/>
        <v>-0.541191185363324</v>
      </c>
      <c r="CQ312" s="32">
        <f t="shared" si="672"/>
        <v>-0.17157973590033204</v>
      </c>
      <c r="CR312" s="32">
        <f t="shared" si="672"/>
        <v>-0.55987388094005519</v>
      </c>
      <c r="CS312" s="32">
        <f t="shared" si="672"/>
        <v>-0.94816802597977834</v>
      </c>
    </row>
    <row r="313" spans="2:97" ht="13.9" thickTop="1" thickBot="1" x14ac:dyDescent="0.4">
      <c r="H313" s="33">
        <f>H312</f>
        <v>6.5571512095630169E-4</v>
      </c>
      <c r="I313" s="33">
        <f t="shared" ref="I313:J313" si="673">I308</f>
        <v>0.32801289679916767</v>
      </c>
      <c r="J313" s="33">
        <f t="shared" si="673"/>
        <v>0.25513194525973659</v>
      </c>
      <c r="K313" s="33">
        <f t="shared" ref="K313:K315" si="674">I313+J313*H313</f>
        <v>0.32818019067351351</v>
      </c>
      <c r="L313" s="33">
        <f>$CE$4-$CE$7*SUMPRODUCT($B$4:$CD$4,Q314:CS314)</f>
        <v>-2.4567163222030786E-2</v>
      </c>
      <c r="M313" s="39" t="s">
        <v>375</v>
      </c>
      <c r="O313" s="47">
        <f t="shared" ref="O313:O314" si="675">SUM(Q313:CS313)</f>
        <v>98.9881381981956</v>
      </c>
      <c r="P313" s="39" t="s">
        <v>365</v>
      </c>
      <c r="Q313" s="33">
        <f>EXP(Q312)</f>
        <v>2.5809770427350611</v>
      </c>
      <c r="R313" s="33">
        <f>EXP(R312)</f>
        <v>1.7504517210486208</v>
      </c>
      <c r="S313" s="33">
        <f t="shared" ref="S313:CD313" si="676">EXP(S312)</f>
        <v>1.1871787997289087</v>
      </c>
      <c r="T313" s="33">
        <f t="shared" si="676"/>
        <v>1.7180521623664331</v>
      </c>
      <c r="U313" s="33">
        <f t="shared" si="676"/>
        <v>1.1652050036364214</v>
      </c>
      <c r="V313" s="33">
        <f t="shared" si="676"/>
        <v>0.79025697254107974</v>
      </c>
      <c r="W313" s="33">
        <f t="shared" si="676"/>
        <v>1.1436379261568543</v>
      </c>
      <c r="X313" s="33">
        <f t="shared" si="676"/>
        <v>0.77562990408327925</v>
      </c>
      <c r="Y313" s="33">
        <f t="shared" si="676"/>
        <v>0.52604214528797022</v>
      </c>
      <c r="Z313" s="33">
        <f t="shared" si="676"/>
        <v>3.4194008041899382</v>
      </c>
      <c r="AA313" s="33">
        <f t="shared" si="676"/>
        <v>2.3190814654850578</v>
      </c>
      <c r="AB313" s="33">
        <f t="shared" si="676"/>
        <v>1.572830782798629</v>
      </c>
      <c r="AC313" s="33">
        <f t="shared" si="676"/>
        <v>2.2761569934037906</v>
      </c>
      <c r="AD313" s="33">
        <f t="shared" si="676"/>
        <v>1.5437188554991383</v>
      </c>
      <c r="AE313" s="33">
        <f t="shared" si="676"/>
        <v>1.0469699197944617</v>
      </c>
      <c r="AF313" s="33">
        <f t="shared" si="676"/>
        <v>1.5151457683090606</v>
      </c>
      <c r="AG313" s="33">
        <f t="shared" si="676"/>
        <v>1.0275912857270535</v>
      </c>
      <c r="AH313" s="33">
        <f t="shared" si="676"/>
        <v>0.69692558471165311</v>
      </c>
      <c r="AI313" s="33">
        <f t="shared" si="676"/>
        <v>4.9755126340729525</v>
      </c>
      <c r="AJ313" s="33">
        <f t="shared" si="676"/>
        <v>3.3744564593967921</v>
      </c>
      <c r="AK313" s="33">
        <f t="shared" si="676"/>
        <v>2.2885996346156143</v>
      </c>
      <c r="AL313" s="33">
        <f t="shared" si="676"/>
        <v>3.3119977815812054</v>
      </c>
      <c r="AM313" s="33">
        <f t="shared" si="676"/>
        <v>2.2462393585393667</v>
      </c>
      <c r="AN313" s="33">
        <f t="shared" si="676"/>
        <v>1.5234283319605644</v>
      </c>
      <c r="AO313" s="33">
        <f t="shared" si="676"/>
        <v>2.2046631396490577</v>
      </c>
      <c r="AP313" s="33">
        <f t="shared" si="676"/>
        <v>1.495230807261114</v>
      </c>
      <c r="AQ313" s="33">
        <f t="shared" si="676"/>
        <v>1.0140847038149368</v>
      </c>
      <c r="AR313" s="33">
        <f t="shared" si="676"/>
        <v>1.5953462462761723</v>
      </c>
      <c r="AS313" s="33">
        <f t="shared" si="676"/>
        <v>1.0819842781334039</v>
      </c>
      <c r="AT313" s="33">
        <f t="shared" si="676"/>
        <v>0.73381560953333236</v>
      </c>
      <c r="AU313" s="33">
        <f t="shared" si="676"/>
        <v>1.0619575543505924</v>
      </c>
      <c r="AV313" s="33">
        <f t="shared" si="676"/>
        <v>0.72023322870152184</v>
      </c>
      <c r="AW313" s="33">
        <f t="shared" si="676"/>
        <v>0.48847140980416648</v>
      </c>
      <c r="AX313" s="33">
        <f t="shared" si="676"/>
        <v>0.70690224763099141</v>
      </c>
      <c r="AY313" s="33">
        <f t="shared" si="676"/>
        <v>0.479430167525836</v>
      </c>
      <c r="AZ313" s="33">
        <f t="shared" si="676"/>
        <v>0.32515568638259079</v>
      </c>
      <c r="BA313" s="33">
        <f t="shared" si="676"/>
        <v>2.1135903757196322</v>
      </c>
      <c r="BB313" s="33">
        <f t="shared" si="676"/>
        <v>1.4334640911217169</v>
      </c>
      <c r="BC313" s="33">
        <f t="shared" si="676"/>
        <v>0.97219372501911028</v>
      </c>
      <c r="BD313" s="33">
        <f t="shared" si="676"/>
        <v>1.4069317375694095</v>
      </c>
      <c r="BE313" s="33">
        <f t="shared" si="676"/>
        <v>0.95419914266905148</v>
      </c>
      <c r="BF313" s="33">
        <f t="shared" si="676"/>
        <v>0.64715009233021481</v>
      </c>
      <c r="BG313" s="33">
        <f t="shared" si="676"/>
        <v>0.93653762664684492</v>
      </c>
      <c r="BH313" s="33">
        <f t="shared" si="676"/>
        <v>0.63517182572593778</v>
      </c>
      <c r="BI313" s="33">
        <f t="shared" si="676"/>
        <v>0.43078167573522785</v>
      </c>
      <c r="BJ313" s="33">
        <f t="shared" si="676"/>
        <v>3.075449828742534</v>
      </c>
      <c r="BK313" s="33">
        <f t="shared" si="676"/>
        <v>2.0858095041466305</v>
      </c>
      <c r="BL313" s="33">
        <f t="shared" si="676"/>
        <v>1.4146227478427937</v>
      </c>
      <c r="BM313" s="33">
        <f t="shared" si="676"/>
        <v>2.0472027224703098</v>
      </c>
      <c r="BN313" s="33">
        <f t="shared" si="676"/>
        <v>1.3884391335329778</v>
      </c>
      <c r="BO313" s="33">
        <f t="shared" si="676"/>
        <v>0.94165722151816078</v>
      </c>
      <c r="BP313" s="33">
        <f t="shared" si="676"/>
        <v>1.3627401584383667</v>
      </c>
      <c r="BQ313" s="33">
        <f t="shared" si="676"/>
        <v>0.92422784712284367</v>
      </c>
      <c r="BR313" s="33">
        <f t="shared" si="676"/>
        <v>0.62682317542927213</v>
      </c>
      <c r="BS313" s="33">
        <f t="shared" si="676"/>
        <v>0.98611091976641518</v>
      </c>
      <c r="BT313" s="33">
        <f t="shared" si="676"/>
        <v>0.66879306869803457</v>
      </c>
      <c r="BU313" s="33">
        <f t="shared" si="676"/>
        <v>0.45358403377632645</v>
      </c>
      <c r="BV313" s="33">
        <f t="shared" si="676"/>
        <v>0.65641420670774697</v>
      </c>
      <c r="BW313" s="33">
        <f t="shared" si="676"/>
        <v>0.44518853086532023</v>
      </c>
      <c r="BX313" s="33">
        <f t="shared" si="676"/>
        <v>0.30193256938794888</v>
      </c>
      <c r="BY313" s="33">
        <f t="shared" si="676"/>
        <v>0.43694842246531979</v>
      </c>
      <c r="BZ313" s="33">
        <f t="shared" si="676"/>
        <v>0.29634402222476952</v>
      </c>
      <c r="CA313" s="33">
        <f t="shared" si="676"/>
        <v>0.2009843152948444</v>
      </c>
      <c r="CB313" s="33">
        <f t="shared" si="676"/>
        <v>1.306446518600781</v>
      </c>
      <c r="CC313" s="33">
        <f t="shared" si="676"/>
        <v>0.88604877884513011</v>
      </c>
      <c r="CD313" s="33">
        <f t="shared" si="676"/>
        <v>0.60092964183009845</v>
      </c>
      <c r="CE313" s="33">
        <f t="shared" ref="CE313:CS313" si="677">EXP(CE312)</f>
        <v>0.86964867534026102</v>
      </c>
      <c r="CF313" s="33">
        <f t="shared" si="677"/>
        <v>0.58980688136762938</v>
      </c>
      <c r="CG313" s="33">
        <f t="shared" si="677"/>
        <v>0.40001458884819147</v>
      </c>
      <c r="CH313" s="33">
        <f t="shared" si="677"/>
        <v>0.57888999492383708</v>
      </c>
      <c r="CI313" s="33">
        <f t="shared" si="677"/>
        <v>0.39261061649678369</v>
      </c>
      <c r="CJ313" s="33">
        <f t="shared" si="677"/>
        <v>0.2662735537626017</v>
      </c>
      <c r="CK313" s="33">
        <f t="shared" si="677"/>
        <v>1.9009883693873462</v>
      </c>
      <c r="CL313" s="33">
        <f t="shared" si="677"/>
        <v>1.2892746846602114</v>
      </c>
      <c r="CM313" s="33">
        <f t="shared" si="677"/>
        <v>0.87440262090682541</v>
      </c>
      <c r="CN313" s="33">
        <f t="shared" si="677"/>
        <v>1.2654111697167181</v>
      </c>
      <c r="CO313" s="33">
        <f t="shared" si="677"/>
        <v>0.85821807911840176</v>
      </c>
      <c r="CP313" s="33">
        <f t="shared" si="677"/>
        <v>0.58205450445847173</v>
      </c>
      <c r="CQ313" s="33">
        <f t="shared" si="677"/>
        <v>0.84233310115405458</v>
      </c>
      <c r="CR313" s="33">
        <f t="shared" si="677"/>
        <v>0.57128110874200111</v>
      </c>
      <c r="CS313" s="33">
        <f t="shared" si="677"/>
        <v>0.38745017233485352</v>
      </c>
    </row>
    <row r="314" spans="2:97" ht="13.9" thickTop="1" thickBot="1" x14ac:dyDescent="0.4">
      <c r="H314" s="32">
        <f t="shared" ref="H314:H315" si="678">H313</f>
        <v>6.5571512095630169E-4</v>
      </c>
      <c r="I314" s="32">
        <f t="shared" ref="I314:J314" si="679">I309</f>
        <v>-0.40751581821052113</v>
      </c>
      <c r="J314" s="32">
        <f t="shared" si="679"/>
        <v>0.82196914001415811</v>
      </c>
      <c r="K314" s="32">
        <f t="shared" si="674"/>
        <v>-0.40697684061645439</v>
      </c>
      <c r="L314" s="32">
        <f>$CE$5-$CE$7*SUMPRODUCT($B$5:$CD$5,Q314:CS314)</f>
        <v>-1.192762788048185E-2</v>
      </c>
      <c r="M314" s="32">
        <f>SUMPRODUCT($B$7:$CD$7, LN(Q314:CS314))</f>
        <v>-3263.3842580812602</v>
      </c>
      <c r="O314" s="48">
        <f t="shared" si="675"/>
        <v>0.99999999999999967</v>
      </c>
      <c r="P314" s="39" t="s">
        <v>366</v>
      </c>
      <c r="Q314" s="32">
        <f t="shared" ref="Q314:AV314" si="680">Q313/$O313</f>
        <v>2.6073599218195097E-2</v>
      </c>
      <c r="R314" s="32">
        <f t="shared" si="680"/>
        <v>1.7683449278981678E-2</v>
      </c>
      <c r="S314" s="32">
        <f t="shared" si="680"/>
        <v>1.1993142020227925E-2</v>
      </c>
      <c r="T314" s="32">
        <f t="shared" si="680"/>
        <v>1.7356141792731997E-2</v>
      </c>
      <c r="U314" s="32">
        <f t="shared" si="680"/>
        <v>1.1771157886649305E-2</v>
      </c>
      <c r="V314" s="32">
        <f t="shared" si="680"/>
        <v>7.9833501965540041E-3</v>
      </c>
      <c r="W314" s="32">
        <f t="shared" si="680"/>
        <v>1.1553282514184119E-2</v>
      </c>
      <c r="X314" s="32">
        <f t="shared" si="680"/>
        <v>7.8355843255714219E-3</v>
      </c>
      <c r="Y314" s="32">
        <f t="shared" si="680"/>
        <v>5.3141937495048185E-3</v>
      </c>
      <c r="Z314" s="32">
        <f t="shared" si="680"/>
        <v>3.4543540937638006E-2</v>
      </c>
      <c r="AA314" s="32">
        <f t="shared" si="680"/>
        <v>2.3427872346096223E-2</v>
      </c>
      <c r="AB314" s="32">
        <f t="shared" si="680"/>
        <v>1.5889083393501983E-2</v>
      </c>
      <c r="AC314" s="32">
        <f t="shared" si="680"/>
        <v>2.2994239863835336E-2</v>
      </c>
      <c r="AD314" s="32">
        <f t="shared" si="680"/>
        <v>1.5594988284437478E-2</v>
      </c>
      <c r="AE314" s="32">
        <f t="shared" si="680"/>
        <v>1.0576720997602785E-2</v>
      </c>
      <c r="AF314" s="32">
        <f t="shared" si="680"/>
        <v>1.5306336656978153E-2</v>
      </c>
      <c r="AG314" s="32">
        <f t="shared" si="680"/>
        <v>1.0380953763061935E-2</v>
      </c>
      <c r="AH314" s="32">
        <f t="shared" si="680"/>
        <v>7.0404959361520447E-3</v>
      </c>
      <c r="AI314" s="32">
        <f t="shared" si="680"/>
        <v>5.0263725782082123E-2</v>
      </c>
      <c r="AJ314" s="32">
        <f t="shared" si="680"/>
        <v>3.4089503255838621E-2</v>
      </c>
      <c r="AK314" s="32">
        <f t="shared" si="680"/>
        <v>2.311993816908996E-2</v>
      </c>
      <c r="AL314" s="32">
        <f t="shared" si="680"/>
        <v>3.3458531919752565E-2</v>
      </c>
      <c r="AM314" s="32">
        <f t="shared" si="680"/>
        <v>2.2692005319282914E-2</v>
      </c>
      <c r="AN314" s="32">
        <f t="shared" si="680"/>
        <v>1.5390008941377726E-2</v>
      </c>
      <c r="AO314" s="32">
        <f t="shared" si="680"/>
        <v>2.2271993188061046E-2</v>
      </c>
      <c r="AP314" s="32">
        <f t="shared" si="680"/>
        <v>1.5105151329014185E-2</v>
      </c>
      <c r="AQ314" s="32">
        <f t="shared" si="680"/>
        <v>1.0244507294242877E-2</v>
      </c>
      <c r="AR314" s="32">
        <f t="shared" si="680"/>
        <v>1.6116539570447775E-2</v>
      </c>
      <c r="AS314" s="32">
        <f t="shared" si="680"/>
        <v>1.093044376657573E-2</v>
      </c>
      <c r="AT314" s="32">
        <f t="shared" si="680"/>
        <v>7.413167101537714E-3</v>
      </c>
      <c r="AU314" s="32">
        <f t="shared" si="680"/>
        <v>1.07281293868193E-2</v>
      </c>
      <c r="AV314" s="32">
        <f t="shared" si="680"/>
        <v>7.2759548953174533E-3</v>
      </c>
      <c r="AW314" s="32">
        <f t="shared" ref="AW314:CB314" si="681">AW313/$O313</f>
        <v>4.9346458949065331E-3</v>
      </c>
      <c r="AX314" s="32">
        <f t="shared" si="681"/>
        <v>7.1412823849219256E-3</v>
      </c>
      <c r="AY314" s="32">
        <f t="shared" si="681"/>
        <v>4.8433092717221678E-3</v>
      </c>
      <c r="AZ314" s="32">
        <f t="shared" si="681"/>
        <v>3.2847944440732788E-3</v>
      </c>
      <c r="BA314" s="32">
        <f t="shared" si="681"/>
        <v>2.1351956044347135E-2</v>
      </c>
      <c r="BB314" s="32">
        <f t="shared" si="681"/>
        <v>1.4481170342365795E-2</v>
      </c>
      <c r="BC314" s="32">
        <f t="shared" si="681"/>
        <v>9.8213153890476124E-3</v>
      </c>
      <c r="BD314" s="32">
        <f t="shared" si="681"/>
        <v>1.4213134656118381E-2</v>
      </c>
      <c r="BE314" s="32">
        <f t="shared" si="681"/>
        <v>9.6395301501533345E-3</v>
      </c>
      <c r="BF314" s="32">
        <f t="shared" si="681"/>
        <v>6.5376529360970581E-3</v>
      </c>
      <c r="BG314" s="32">
        <f t="shared" si="681"/>
        <v>9.4611096207476361E-3</v>
      </c>
      <c r="BH314" s="32">
        <f t="shared" si="681"/>
        <v>6.4166458455273377E-3</v>
      </c>
      <c r="BI314" s="32">
        <f t="shared" si="681"/>
        <v>4.3518514801511882E-3</v>
      </c>
      <c r="BJ314" s="32">
        <f t="shared" si="681"/>
        <v>3.1068872338873777E-2</v>
      </c>
      <c r="BK314" s="32">
        <f t="shared" si="681"/>
        <v>2.1071307553743358E-2</v>
      </c>
      <c r="BL314" s="32">
        <f t="shared" si="681"/>
        <v>1.4290830937848472E-2</v>
      </c>
      <c r="BM314" s="32">
        <f t="shared" si="681"/>
        <v>2.0681293332049225E-2</v>
      </c>
      <c r="BN314" s="32">
        <f t="shared" si="681"/>
        <v>1.4026318292329362E-2</v>
      </c>
      <c r="BO314" s="32">
        <f t="shared" si="681"/>
        <v>9.5128288970619881E-3</v>
      </c>
      <c r="BP314" s="32">
        <f t="shared" si="681"/>
        <v>1.3766701579030278E-2</v>
      </c>
      <c r="BQ314" s="32">
        <f t="shared" si="681"/>
        <v>9.3367535135607891E-3</v>
      </c>
      <c r="BR314" s="32">
        <f t="shared" si="681"/>
        <v>6.3323059392655402E-3</v>
      </c>
      <c r="BS314" s="32">
        <f t="shared" si="681"/>
        <v>9.9619099592721753E-3</v>
      </c>
      <c r="BT314" s="32">
        <f t="shared" si="681"/>
        <v>6.7562950558678718E-3</v>
      </c>
      <c r="BU314" s="32">
        <f t="shared" si="681"/>
        <v>4.5822059292412731E-3</v>
      </c>
      <c r="BV314" s="32">
        <f t="shared" si="681"/>
        <v>6.6312410623731921E-3</v>
      </c>
      <c r="BW314" s="32">
        <f t="shared" si="681"/>
        <v>4.4973927075379148E-3</v>
      </c>
      <c r="BX314" s="32">
        <f t="shared" si="681"/>
        <v>3.0501893952527399E-3</v>
      </c>
      <c r="BY314" s="32">
        <f t="shared" si="681"/>
        <v>4.4141493154508556E-3</v>
      </c>
      <c r="BZ314" s="32">
        <f t="shared" si="681"/>
        <v>2.9937326594770869E-3</v>
      </c>
      <c r="CA314" s="32">
        <f t="shared" si="681"/>
        <v>2.0303878722562744E-3</v>
      </c>
      <c r="CB314" s="32">
        <f t="shared" si="681"/>
        <v>1.3198010816053467E-2</v>
      </c>
      <c r="CC314" s="32">
        <f t="shared" ref="CC314:CS314" si="682">CC313/$O313</f>
        <v>8.9510601469346696E-3</v>
      </c>
      <c r="CD314" s="32">
        <f t="shared" si="682"/>
        <v>6.0707237530511762E-3</v>
      </c>
      <c r="CE314" s="32">
        <f t="shared" si="682"/>
        <v>8.7853826849337933E-3</v>
      </c>
      <c r="CF314" s="32">
        <f t="shared" si="682"/>
        <v>5.9583591741740691E-3</v>
      </c>
      <c r="CG314" s="32">
        <f t="shared" si="682"/>
        <v>4.0410355839532609E-3</v>
      </c>
      <c r="CH314" s="32">
        <f t="shared" si="682"/>
        <v>5.8480743800310145E-3</v>
      </c>
      <c r="CI314" s="32">
        <f t="shared" si="682"/>
        <v>3.9662390226058459E-3</v>
      </c>
      <c r="CJ314" s="32">
        <f t="shared" si="682"/>
        <v>2.6899541562188452E-3</v>
      </c>
      <c r="CK314" s="32">
        <f t="shared" si="682"/>
        <v>1.9204203695408005E-2</v>
      </c>
      <c r="CL314" s="32">
        <f t="shared" si="682"/>
        <v>1.3024537163016497E-2</v>
      </c>
      <c r="CM314" s="32">
        <f t="shared" si="682"/>
        <v>8.8334080913420442E-3</v>
      </c>
      <c r="CN314" s="32">
        <f t="shared" si="682"/>
        <v>1.2783462672902202E-2</v>
      </c>
      <c r="CO314" s="32">
        <f t="shared" si="682"/>
        <v>8.6699082813343157E-3</v>
      </c>
      <c r="CP314" s="32">
        <f t="shared" si="682"/>
        <v>5.8800429531574083E-3</v>
      </c>
      <c r="CQ314" s="32">
        <f t="shared" si="682"/>
        <v>8.5094347311343715E-3</v>
      </c>
      <c r="CR314" s="32">
        <f t="shared" si="682"/>
        <v>5.771207733982966E-3</v>
      </c>
      <c r="CS314" s="32">
        <f t="shared" si="682"/>
        <v>3.9141070777500096E-3</v>
      </c>
    </row>
    <row r="315" spans="2:97" ht="13.15" thickTop="1" x14ac:dyDescent="0.35">
      <c r="H315" s="34">
        <f t="shared" si="678"/>
        <v>6.5571512095630169E-4</v>
      </c>
      <c r="I315" s="34">
        <f t="shared" ref="I315:J315" si="683">I310</f>
        <v>-0.38763842991876685</v>
      </c>
      <c r="J315" s="34">
        <f t="shared" si="683"/>
        <v>-1</v>
      </c>
      <c r="K315" s="34">
        <f t="shared" si="674"/>
        <v>-0.38829414503972315</v>
      </c>
      <c r="L315" s="34">
        <f>$CE$6-$CE$7*SUMPRODUCT($B$6:$CD$6,Q314:CS314)</f>
        <v>-5.5457235293943086E-4</v>
      </c>
    </row>
    <row r="316" spans="2:97" ht="13.5" thickBot="1" x14ac:dyDescent="0.4">
      <c r="B316" s="39" t="s">
        <v>367</v>
      </c>
      <c r="D316" s="39" t="s">
        <v>368</v>
      </c>
      <c r="E316" s="39" t="s">
        <v>369</v>
      </c>
      <c r="F316" s="39" t="s">
        <v>370</v>
      </c>
      <c r="H316" s="39" t="s">
        <v>347</v>
      </c>
      <c r="I316" s="39" t="s">
        <v>371</v>
      </c>
      <c r="J316" s="39" t="s">
        <v>372</v>
      </c>
      <c r="K316" s="39" t="s">
        <v>349</v>
      </c>
      <c r="L316" s="39" t="s">
        <v>373</v>
      </c>
      <c r="M316" s="39" t="s">
        <v>374</v>
      </c>
      <c r="O316" s="45" t="s">
        <v>336</v>
      </c>
    </row>
    <row r="317" spans="2:97" ht="13.9" thickTop="1" thickBot="1" x14ac:dyDescent="0.4">
      <c r="B317" s="32">
        <f>1+B312</f>
        <v>10</v>
      </c>
      <c r="D317" s="32">
        <f>IF(F312,IF(M317&lt;0,D312,H317),E312)</f>
        <v>6.3698040321469307E-4</v>
      </c>
      <c r="E317" s="32">
        <f>IF(F312,IF(M317&lt;0,H317,E312),H317)</f>
        <v>6.4634776208549738E-4</v>
      </c>
      <c r="F317" s="32" t="b">
        <f>OR(F312,M317*M312&lt;=0)</f>
        <v>1</v>
      </c>
      <c r="H317" s="32">
        <f>IF(F312,(D312+E312)/2,2*H312)</f>
        <v>6.4634776208549738E-4</v>
      </c>
      <c r="I317" s="32">
        <f>I312</f>
        <v>-0.48094017814400691</v>
      </c>
      <c r="J317" s="32">
        <f>J312</f>
        <v>-0.20901279950287285</v>
      </c>
      <c r="K317" s="32">
        <f>I317+J317*H317</f>
        <v>-0.48107527309921283</v>
      </c>
      <c r="L317" s="32">
        <f>$CE$3-$CE$7*SUMPRODUCT($B$3:$CD$3,Q319:CS319)</f>
        <v>-3.0172484414123346E-2</v>
      </c>
      <c r="M317" s="32">
        <f>SUMPRODUCT(L317:L320,J317:J320)</f>
        <v>-1.3380143259958364E-3</v>
      </c>
      <c r="O317" s="46">
        <f>SUM(Q317:CS317)</f>
        <v>-1.2658286600782291</v>
      </c>
      <c r="P317" s="39" t="s">
        <v>363</v>
      </c>
      <c r="Q317" s="32">
        <f t="shared" ref="Q317:AV317" si="684">SUMPRODUCT(B$3:B$6,$K317:$K320)</f>
        <v>0.94816679031541196</v>
      </c>
      <c r="R317" s="32">
        <f t="shared" si="684"/>
        <v>0.55988201263455961</v>
      </c>
      <c r="S317" s="32">
        <f t="shared" si="684"/>
        <v>0.17159723495370727</v>
      </c>
      <c r="T317" s="32">
        <f t="shared" si="684"/>
        <v>0.54118225001904241</v>
      </c>
      <c r="U317" s="32">
        <f t="shared" si="684"/>
        <v>0.15289747233819001</v>
      </c>
      <c r="V317" s="32">
        <f t="shared" si="684"/>
        <v>-0.23538730534266233</v>
      </c>
      <c r="W317" s="32">
        <f t="shared" si="684"/>
        <v>0.1341977097226727</v>
      </c>
      <c r="X317" s="32">
        <f t="shared" si="684"/>
        <v>-0.25408706795817965</v>
      </c>
      <c r="Y317" s="32">
        <f t="shared" si="684"/>
        <v>-0.64237184563903194</v>
      </c>
      <c r="Z317" s="32">
        <f t="shared" si="684"/>
        <v>1.2294620481105745</v>
      </c>
      <c r="AA317" s="32">
        <f t="shared" si="684"/>
        <v>0.84117727042972201</v>
      </c>
      <c r="AB317" s="32">
        <f t="shared" si="684"/>
        <v>0.45289249274886967</v>
      </c>
      <c r="AC317" s="32">
        <f t="shared" si="684"/>
        <v>0.82247750781420481</v>
      </c>
      <c r="AD317" s="32">
        <f t="shared" si="684"/>
        <v>0.43419273013335241</v>
      </c>
      <c r="AE317" s="32">
        <f t="shared" si="684"/>
        <v>4.5907952452500067E-2</v>
      </c>
      <c r="AF317" s="32">
        <f t="shared" si="684"/>
        <v>0.4154929675178351</v>
      </c>
      <c r="AG317" s="32">
        <f t="shared" si="684"/>
        <v>2.7208189836982755E-2</v>
      </c>
      <c r="AH317" s="32">
        <f t="shared" si="684"/>
        <v>-0.36107658784386959</v>
      </c>
      <c r="AI317" s="32">
        <f t="shared" si="684"/>
        <v>1.6045223918374578</v>
      </c>
      <c r="AJ317" s="32">
        <f t="shared" si="684"/>
        <v>1.2162376141566054</v>
      </c>
      <c r="AK317" s="32">
        <f t="shared" si="684"/>
        <v>0.82795283647575302</v>
      </c>
      <c r="AL317" s="32">
        <f t="shared" si="684"/>
        <v>1.1975378515410879</v>
      </c>
      <c r="AM317" s="32">
        <f t="shared" si="684"/>
        <v>0.80925307386023571</v>
      </c>
      <c r="AN317" s="32">
        <f t="shared" si="684"/>
        <v>0.42096829617938336</v>
      </c>
      <c r="AO317" s="32">
        <f t="shared" si="684"/>
        <v>0.79055331124471839</v>
      </c>
      <c r="AP317" s="32">
        <f t="shared" si="684"/>
        <v>0.40226853356386605</v>
      </c>
      <c r="AQ317" s="32">
        <f t="shared" si="684"/>
        <v>1.3983755883013704E-2</v>
      </c>
      <c r="AR317" s="32">
        <f t="shared" si="684"/>
        <v>0.46709151721619918</v>
      </c>
      <c r="AS317" s="32">
        <f t="shared" si="684"/>
        <v>7.8806739535346837E-2</v>
      </c>
      <c r="AT317" s="32">
        <f t="shared" si="684"/>
        <v>-0.30947803814550551</v>
      </c>
      <c r="AU317" s="32">
        <f t="shared" si="684"/>
        <v>6.0106976919829525E-2</v>
      </c>
      <c r="AV317" s="32">
        <f t="shared" si="684"/>
        <v>-0.32817780076102282</v>
      </c>
      <c r="AW317" s="32">
        <f t="shared" ref="AW317:CB317" si="685">SUMPRODUCT(AH$3:AH$6,$K317:$K320)</f>
        <v>-0.71646257844187522</v>
      </c>
      <c r="AX317" s="32">
        <f t="shared" si="685"/>
        <v>-0.34687756337654008</v>
      </c>
      <c r="AY317" s="32">
        <f t="shared" si="685"/>
        <v>-0.73516234105739242</v>
      </c>
      <c r="AZ317" s="32">
        <f t="shared" si="685"/>
        <v>-1.1234471187382447</v>
      </c>
      <c r="BA317" s="32">
        <f t="shared" si="685"/>
        <v>0.74838677501136153</v>
      </c>
      <c r="BB317" s="32">
        <f t="shared" si="685"/>
        <v>0.36010199733050924</v>
      </c>
      <c r="BC317" s="32">
        <f t="shared" si="685"/>
        <v>-2.8182780350343106E-2</v>
      </c>
      <c r="BD317" s="32">
        <f t="shared" si="685"/>
        <v>0.34140223471499193</v>
      </c>
      <c r="BE317" s="32">
        <f t="shared" si="685"/>
        <v>-4.6882542965860398E-2</v>
      </c>
      <c r="BF317" s="32">
        <f t="shared" si="685"/>
        <v>-0.43516732064671276</v>
      </c>
      <c r="BG317" s="32">
        <f t="shared" si="685"/>
        <v>-6.5582305581377731E-2</v>
      </c>
      <c r="BH317" s="32">
        <f t="shared" si="685"/>
        <v>-0.45386708326223008</v>
      </c>
      <c r="BI317" s="32">
        <f t="shared" si="685"/>
        <v>-0.84215186094308248</v>
      </c>
      <c r="BJ317" s="32">
        <f t="shared" si="685"/>
        <v>1.1234471187382447</v>
      </c>
      <c r="BK317" s="32">
        <f t="shared" si="685"/>
        <v>0.73516234105739242</v>
      </c>
      <c r="BL317" s="32">
        <f t="shared" si="685"/>
        <v>0.34687756337654008</v>
      </c>
      <c r="BM317" s="32">
        <f t="shared" si="685"/>
        <v>0.71646257844187522</v>
      </c>
      <c r="BN317" s="32">
        <f t="shared" si="685"/>
        <v>0.32817780076102282</v>
      </c>
      <c r="BO317" s="32">
        <f t="shared" si="685"/>
        <v>-6.0106976919829525E-2</v>
      </c>
      <c r="BP317" s="32">
        <f t="shared" si="685"/>
        <v>0.30947803814550551</v>
      </c>
      <c r="BQ317" s="32">
        <f t="shared" si="685"/>
        <v>-7.8806739535346837E-2</v>
      </c>
      <c r="BR317" s="32">
        <f t="shared" si="685"/>
        <v>-0.46709151721619918</v>
      </c>
      <c r="BS317" s="32">
        <f t="shared" si="685"/>
        <v>-1.3983755883013704E-2</v>
      </c>
      <c r="BT317" s="32">
        <f t="shared" si="685"/>
        <v>-0.40226853356386605</v>
      </c>
      <c r="BU317" s="32">
        <f t="shared" si="685"/>
        <v>-0.79055331124471839</v>
      </c>
      <c r="BV317" s="32">
        <f t="shared" si="685"/>
        <v>-0.42096829617938336</v>
      </c>
      <c r="BW317" s="32">
        <f t="shared" si="685"/>
        <v>-0.80925307386023571</v>
      </c>
      <c r="BX317" s="32">
        <f t="shared" si="685"/>
        <v>-1.1975378515410879</v>
      </c>
      <c r="BY317" s="32">
        <f t="shared" si="685"/>
        <v>-0.82795283647575302</v>
      </c>
      <c r="BZ317" s="32">
        <f t="shared" si="685"/>
        <v>-1.2162376141566054</v>
      </c>
      <c r="CA317" s="32">
        <f t="shared" si="685"/>
        <v>-1.6045223918374578</v>
      </c>
      <c r="CB317" s="32">
        <f t="shared" si="685"/>
        <v>0.26731150191214881</v>
      </c>
      <c r="CC317" s="32">
        <f t="shared" ref="CC317:CS317" si="686">SUMPRODUCT(BN$3:BN$6,$K317:$K320)</f>
        <v>-0.12097327576870354</v>
      </c>
      <c r="CD317" s="32">
        <f t="shared" si="686"/>
        <v>-0.50925805344955588</v>
      </c>
      <c r="CE317" s="32">
        <f t="shared" si="686"/>
        <v>-0.13967303838422085</v>
      </c>
      <c r="CF317" s="32">
        <f t="shared" si="686"/>
        <v>-0.52795781606507319</v>
      </c>
      <c r="CG317" s="32">
        <f t="shared" si="686"/>
        <v>-0.91624259374592554</v>
      </c>
      <c r="CH317" s="32">
        <f t="shared" si="686"/>
        <v>-0.54665757868059051</v>
      </c>
      <c r="CI317" s="32">
        <f t="shared" si="686"/>
        <v>-0.93494235636144285</v>
      </c>
      <c r="CJ317" s="32">
        <f t="shared" si="686"/>
        <v>-1.3232271340422952</v>
      </c>
      <c r="CK317" s="32">
        <f t="shared" si="686"/>
        <v>0.64237184563903194</v>
      </c>
      <c r="CL317" s="32">
        <f t="shared" si="686"/>
        <v>0.25408706795817965</v>
      </c>
      <c r="CM317" s="32">
        <f t="shared" si="686"/>
        <v>-0.1341977097226727</v>
      </c>
      <c r="CN317" s="32">
        <f t="shared" si="686"/>
        <v>0.23538730534266233</v>
      </c>
      <c r="CO317" s="32">
        <f t="shared" si="686"/>
        <v>-0.15289747233819001</v>
      </c>
      <c r="CP317" s="32">
        <f t="shared" si="686"/>
        <v>-0.54118225001904241</v>
      </c>
      <c r="CQ317" s="32">
        <f t="shared" si="686"/>
        <v>-0.17159723495370727</v>
      </c>
      <c r="CR317" s="32">
        <f t="shared" si="686"/>
        <v>-0.55988201263455961</v>
      </c>
      <c r="CS317" s="32">
        <f t="shared" si="686"/>
        <v>-0.94816679031541196</v>
      </c>
    </row>
    <row r="318" spans="2:97" ht="13.9" thickTop="1" thickBot="1" x14ac:dyDescent="0.4">
      <c r="H318" s="33">
        <f>H317</f>
        <v>6.4634776208549738E-4</v>
      </c>
      <c r="I318" s="33">
        <f t="shared" ref="I318:J318" si="687">I313</f>
        <v>0.32801289679916767</v>
      </c>
      <c r="J318" s="33">
        <f t="shared" si="687"/>
        <v>0.25513194525973659</v>
      </c>
      <c r="K318" s="33">
        <f t="shared" ref="K318:K320" si="688">I318+J318*H318</f>
        <v>0.32817780076102282</v>
      </c>
      <c r="L318" s="33">
        <f>$CE$4-$CE$7*SUMPRODUCT($B$4:$CD$4,Q319:CS319)</f>
        <v>-2.3328142757122805E-2</v>
      </c>
      <c r="M318" s="39" t="s">
        <v>375</v>
      </c>
      <c r="O318" s="47">
        <f t="shared" ref="O318:O319" si="689">SUM(Q318:CS318)</f>
        <v>98.988004335641676</v>
      </c>
      <c r="P318" s="39" t="s">
        <v>365</v>
      </c>
      <c r="Q318" s="33">
        <f>EXP(Q317)</f>
        <v>2.5809738535156694</v>
      </c>
      <c r="R318" s="33">
        <f>EXP(R317)</f>
        <v>1.7504659552451349</v>
      </c>
      <c r="S318" s="33">
        <f t="shared" ref="S318:CD318" si="690">EXP(S317)</f>
        <v>1.1871995744158594</v>
      </c>
      <c r="T318" s="33">
        <f t="shared" si="690"/>
        <v>1.7180368110474533</v>
      </c>
      <c r="U318" s="33">
        <f t="shared" si="690"/>
        <v>1.165205507022091</v>
      </c>
      <c r="V318" s="33">
        <f t="shared" si="690"/>
        <v>0.79026471660222641</v>
      </c>
      <c r="W318" s="33">
        <f t="shared" si="690"/>
        <v>1.1436189018705154</v>
      </c>
      <c r="X318" s="33">
        <f t="shared" si="690"/>
        <v>0.77562426708520338</v>
      </c>
      <c r="Y318" s="33">
        <f t="shared" si="690"/>
        <v>0.52604324981642658</v>
      </c>
      <c r="Z318" s="33">
        <f t="shared" si="690"/>
        <v>3.4193895743463427</v>
      </c>
      <c r="AA318" s="33">
        <f t="shared" si="690"/>
        <v>2.3190955729598937</v>
      </c>
      <c r="AB318" s="33">
        <f t="shared" si="690"/>
        <v>1.5728550840979523</v>
      </c>
      <c r="AC318" s="33">
        <f t="shared" si="690"/>
        <v>2.2761319925952646</v>
      </c>
      <c r="AD318" s="33">
        <f t="shared" si="690"/>
        <v>1.5437163601076724</v>
      </c>
      <c r="AE318" s="33">
        <f t="shared" si="690"/>
        <v>1.0469780347610229</v>
      </c>
      <c r="AF318" s="33">
        <f t="shared" si="690"/>
        <v>1.5151174603163071</v>
      </c>
      <c r="AG318" s="33">
        <f t="shared" si="690"/>
        <v>1.0275817125650188</v>
      </c>
      <c r="AH318" s="33">
        <f t="shared" si="690"/>
        <v>0.69692562039223971</v>
      </c>
      <c r="AI318" s="33">
        <f t="shared" si="690"/>
        <v>4.9754827040197256</v>
      </c>
      <c r="AJ318" s="33">
        <f t="shared" si="690"/>
        <v>3.3744677701535113</v>
      </c>
      <c r="AK318" s="33">
        <f t="shared" si="690"/>
        <v>2.2886287440221933</v>
      </c>
      <c r="AL318" s="33">
        <f t="shared" si="690"/>
        <v>3.311952357282534</v>
      </c>
      <c r="AM318" s="33">
        <f t="shared" si="690"/>
        <v>2.2462295923377713</v>
      </c>
      <c r="AN318" s="33">
        <f t="shared" si="690"/>
        <v>1.5234359789021226</v>
      </c>
      <c r="AO318" s="33">
        <f t="shared" si="690"/>
        <v>2.2046159276259538</v>
      </c>
      <c r="AP318" s="33">
        <f t="shared" si="690"/>
        <v>1.4952127935909663</v>
      </c>
      <c r="AQ318" s="33">
        <f t="shared" si="690"/>
        <v>1.0140819859382848</v>
      </c>
      <c r="AR318" s="33">
        <f t="shared" si="690"/>
        <v>1.5953473984891477</v>
      </c>
      <c r="AS318" s="33">
        <f t="shared" si="690"/>
        <v>1.0819951949688331</v>
      </c>
      <c r="AT318" s="33">
        <f t="shared" si="690"/>
        <v>0.73382988748679545</v>
      </c>
      <c r="AU318" s="33">
        <f t="shared" si="690"/>
        <v>1.0619501446245494</v>
      </c>
      <c r="AV318" s="33">
        <f t="shared" si="690"/>
        <v>0.72023494999796811</v>
      </c>
      <c r="AW318" s="33">
        <f t="shared" si="690"/>
        <v>0.48847715292884553</v>
      </c>
      <c r="AX318" s="33">
        <f t="shared" si="690"/>
        <v>0.70689187241356377</v>
      </c>
      <c r="AY318" s="33">
        <f t="shared" si="690"/>
        <v>0.47942762186990856</v>
      </c>
      <c r="AZ318" s="33">
        <f t="shared" si="690"/>
        <v>0.32515700573419931</v>
      </c>
      <c r="BA318" s="33">
        <f t="shared" si="690"/>
        <v>2.1135875725450206</v>
      </c>
      <c r="BB318" s="33">
        <f t="shared" si="690"/>
        <v>1.4334756177904087</v>
      </c>
      <c r="BC318" s="33">
        <f t="shared" si="690"/>
        <v>0.97221064955699821</v>
      </c>
      <c r="BD318" s="33">
        <f t="shared" si="690"/>
        <v>1.4069190387413311</v>
      </c>
      <c r="BE318" s="33">
        <f t="shared" si="690"/>
        <v>0.9541994684480285</v>
      </c>
      <c r="BF318" s="33">
        <f t="shared" si="690"/>
        <v>0.64715637539531468</v>
      </c>
      <c r="BG318" s="33">
        <f t="shared" si="690"/>
        <v>0.93652196260283815</v>
      </c>
      <c r="BH318" s="33">
        <f t="shared" si="690"/>
        <v>0.6351671519812524</v>
      </c>
      <c r="BI318" s="33">
        <f t="shared" si="690"/>
        <v>0.43078254121741905</v>
      </c>
      <c r="BJ318" s="33">
        <f t="shared" si="690"/>
        <v>3.075437349848932</v>
      </c>
      <c r="BK318" s="33">
        <f t="shared" si="690"/>
        <v>2.0858205793393925</v>
      </c>
      <c r="BL318" s="33">
        <f t="shared" si="690"/>
        <v>1.4146435105918924</v>
      </c>
      <c r="BM318" s="33">
        <f t="shared" si="690"/>
        <v>2.0471786530938654</v>
      </c>
      <c r="BN318" s="33">
        <f t="shared" si="690"/>
        <v>1.3884358152889151</v>
      </c>
      <c r="BO318" s="33">
        <f t="shared" si="690"/>
        <v>0.94166379190385463</v>
      </c>
      <c r="BP318" s="33">
        <f t="shared" si="690"/>
        <v>1.3627136439274476</v>
      </c>
      <c r="BQ318" s="33">
        <f t="shared" si="690"/>
        <v>0.9242185220876189</v>
      </c>
      <c r="BR318" s="33">
        <f t="shared" si="690"/>
        <v>0.62682272271671768</v>
      </c>
      <c r="BS318" s="33">
        <f t="shared" si="690"/>
        <v>0.98611356267683292</v>
      </c>
      <c r="BT318" s="33">
        <f t="shared" si="690"/>
        <v>0.66880112602458264</v>
      </c>
      <c r="BU318" s="33">
        <f t="shared" si="690"/>
        <v>0.45359374731400603</v>
      </c>
      <c r="BV318" s="33">
        <f t="shared" si="690"/>
        <v>0.65641091181308375</v>
      </c>
      <c r="BW318" s="33">
        <f t="shared" si="690"/>
        <v>0.445190466464849</v>
      </c>
      <c r="BX318" s="33">
        <f t="shared" si="690"/>
        <v>0.30193671047264181</v>
      </c>
      <c r="BY318" s="33">
        <f t="shared" si="690"/>
        <v>0.43694286485388245</v>
      </c>
      <c r="BZ318" s="33">
        <f t="shared" si="690"/>
        <v>0.2963430289199378</v>
      </c>
      <c r="CA318" s="33">
        <f t="shared" si="690"/>
        <v>0.20098552431748851</v>
      </c>
      <c r="CB318" s="33">
        <f t="shared" si="690"/>
        <v>1.3064473437984094</v>
      </c>
      <c r="CC318" s="33">
        <f t="shared" si="690"/>
        <v>0.88605763848574692</v>
      </c>
      <c r="CD318" s="33">
        <f t="shared" si="690"/>
        <v>0.60094127975821643</v>
      </c>
      <c r="CE318" s="33">
        <f t="shared" ref="CE318:CS318" si="691">EXP(CE317)</f>
        <v>0.86964252864609981</v>
      </c>
      <c r="CF318" s="33">
        <f t="shared" si="691"/>
        <v>0.58980823752039147</v>
      </c>
      <c r="CG318" s="33">
        <f t="shared" si="691"/>
        <v>0.40001925571475511</v>
      </c>
      <c r="CH318" s="33">
        <f t="shared" si="691"/>
        <v>0.57888144609881764</v>
      </c>
      <c r="CI318" s="33">
        <f t="shared" si="691"/>
        <v>0.39260849626150623</v>
      </c>
      <c r="CJ318" s="33">
        <f t="shared" si="691"/>
        <v>0.26627461007000136</v>
      </c>
      <c r="CK318" s="33">
        <f t="shared" si="691"/>
        <v>1.9009843778985287</v>
      </c>
      <c r="CL318" s="33">
        <f t="shared" si="691"/>
        <v>1.2892840547111821</v>
      </c>
      <c r="CM318" s="33">
        <f t="shared" si="691"/>
        <v>0.87441716673656689</v>
      </c>
      <c r="CN318" s="33">
        <f t="shared" si="691"/>
        <v>1.2653987695408426</v>
      </c>
      <c r="CO318" s="33">
        <f t="shared" si="691"/>
        <v>0.85821770835575106</v>
      </c>
      <c r="CP318" s="33">
        <f t="shared" si="691"/>
        <v>0.58205970533909557</v>
      </c>
      <c r="CQ318" s="33">
        <f t="shared" si="691"/>
        <v>0.84231836125112525</v>
      </c>
      <c r="CR318" s="33">
        <f t="shared" si="691"/>
        <v>0.57127646327743642</v>
      </c>
      <c r="CS318" s="33">
        <f t="shared" si="691"/>
        <v>0.387450651093521</v>
      </c>
    </row>
    <row r="319" spans="2:97" ht="13.9" thickTop="1" thickBot="1" x14ac:dyDescent="0.4">
      <c r="H319" s="32">
        <f t="shared" ref="H319:H320" si="692">H318</f>
        <v>6.4634776208549738E-4</v>
      </c>
      <c r="I319" s="32">
        <f t="shared" ref="I319:J319" si="693">I314</f>
        <v>-0.40751581821052113</v>
      </c>
      <c r="J319" s="32">
        <f t="shared" si="693"/>
        <v>0.82196914001415811</v>
      </c>
      <c r="K319" s="32">
        <f t="shared" si="688"/>
        <v>-0.40698454029636966</v>
      </c>
      <c r="L319" s="32">
        <f>$CE$5-$CE$7*SUMPRODUCT($B$5:$CD$5,Q319:CS319)</f>
        <v>-8.236533749368391E-3</v>
      </c>
      <c r="M319" s="32">
        <f>SUMPRODUCT($B$7:$CD$7, LN(Q319:CS319))</f>
        <v>-3263.3842580309579</v>
      </c>
      <c r="O319" s="48">
        <f t="shared" si="689"/>
        <v>1.0000000000000004</v>
      </c>
      <c r="P319" s="39" t="s">
        <v>366</v>
      </c>
      <c r="Q319" s="32">
        <f t="shared" ref="Q319:AV319" si="694">Q318/$O318</f>
        <v>2.607360225956553E-2</v>
      </c>
      <c r="R319" s="32">
        <f t="shared" si="694"/>
        <v>1.7683616989688729E-2</v>
      </c>
      <c r="S319" s="32">
        <f t="shared" si="694"/>
        <v>1.1993368109436627E-2</v>
      </c>
      <c r="T319" s="32">
        <f t="shared" si="694"/>
        <v>1.7356010181011964E-2</v>
      </c>
      <c r="U319" s="32">
        <f t="shared" si="694"/>
        <v>1.1771178890233941E-2</v>
      </c>
      <c r="V319" s="32">
        <f t="shared" si="694"/>
        <v>7.9834392248443707E-3</v>
      </c>
      <c r="W319" s="32">
        <f t="shared" si="694"/>
        <v>1.155310595001806E-2</v>
      </c>
      <c r="X319" s="32">
        <f t="shared" si="694"/>
        <v>7.8355379754426642E-3</v>
      </c>
      <c r="Y319" s="32">
        <f t="shared" si="694"/>
        <v>5.314212094151889E-3</v>
      </c>
      <c r="Z319" s="32">
        <f t="shared" si="694"/>
        <v>3.4543474204734075E-2</v>
      </c>
      <c r="AA319" s="32">
        <f t="shared" si="694"/>
        <v>2.342804654487694E-2</v>
      </c>
      <c r="AB319" s="32">
        <f t="shared" si="694"/>
        <v>1.588935037789856E-2</v>
      </c>
      <c r="AC319" s="32">
        <f t="shared" si="694"/>
        <v>2.2994018395173559E-2</v>
      </c>
      <c r="AD319" s="32">
        <f t="shared" si="694"/>
        <v>1.5594984164680659E-2</v>
      </c>
      <c r="AE319" s="32">
        <f t="shared" si="694"/>
        <v>1.0576817279910021E-2</v>
      </c>
      <c r="AF319" s="32">
        <f t="shared" si="694"/>
        <v>1.5306071381931812E-2</v>
      </c>
      <c r="AG319" s="32">
        <f t="shared" si="694"/>
        <v>1.0380871091013875E-2</v>
      </c>
      <c r="AH319" s="32">
        <f t="shared" si="694"/>
        <v>7.0405058175448468E-3</v>
      </c>
      <c r="AI319" s="32">
        <f t="shared" si="694"/>
        <v>5.0263491393858217E-2</v>
      </c>
      <c r="AJ319" s="32">
        <f t="shared" si="694"/>
        <v>3.4089663619357349E-2</v>
      </c>
      <c r="AK319" s="32">
        <f t="shared" si="694"/>
        <v>2.3120263504475443E-2</v>
      </c>
      <c r="AL319" s="32">
        <f t="shared" si="694"/>
        <v>3.3458118279186586E-2</v>
      </c>
      <c r="AM319" s="32">
        <f t="shared" si="694"/>
        <v>2.2691937345472805E-2</v>
      </c>
      <c r="AN319" s="32">
        <f t="shared" si="694"/>
        <v>1.5390107004648374E-2</v>
      </c>
      <c r="AO319" s="32">
        <f t="shared" si="694"/>
        <v>2.2271546359806334E-2</v>
      </c>
      <c r="AP319" s="32">
        <f t="shared" si="694"/>
        <v>1.5104989777560342E-2</v>
      </c>
      <c r="AQ319" s="32">
        <f t="shared" si="694"/>
        <v>1.0244493691375025E-2</v>
      </c>
      <c r="AR319" s="32">
        <f t="shared" si="694"/>
        <v>1.6116573004944661E-2</v>
      </c>
      <c r="AS319" s="32">
        <f t="shared" si="694"/>
        <v>1.0930568832361532E-2</v>
      </c>
      <c r="AT319" s="32">
        <f t="shared" si="694"/>
        <v>7.4133213656735197E-3</v>
      </c>
      <c r="AU319" s="32">
        <f t="shared" si="694"/>
        <v>1.0728069039797613E-2</v>
      </c>
      <c r="AV319" s="32">
        <f t="shared" si="694"/>
        <v>7.2759821236101016E-3</v>
      </c>
      <c r="AW319" s="32">
        <f t="shared" ref="AW319:CB319" si="695">AW318/$O318</f>
        <v>4.9347105864721852E-3</v>
      </c>
      <c r="AX319" s="32">
        <f t="shared" si="695"/>
        <v>7.141187229279658E-3</v>
      </c>
      <c r="AY319" s="32">
        <f t="shared" si="695"/>
        <v>4.8432901045696256E-3</v>
      </c>
      <c r="AZ319" s="32">
        <f t="shared" si="695"/>
        <v>3.284812214535404E-3</v>
      </c>
      <c r="BA319" s="32">
        <f t="shared" si="695"/>
        <v>2.1351956600502969E-2</v>
      </c>
      <c r="BB319" s="32">
        <f t="shared" si="695"/>
        <v>1.4481306370516155E-2</v>
      </c>
      <c r="BC319" s="32">
        <f t="shared" si="695"/>
        <v>9.8214996461641318E-3</v>
      </c>
      <c r="BD319" s="32">
        <f t="shared" si="695"/>
        <v>1.4213025590159868E-2</v>
      </c>
      <c r="BE319" s="32">
        <f t="shared" si="695"/>
        <v>9.6395464768902189E-3</v>
      </c>
      <c r="BF319" s="32">
        <f t="shared" si="695"/>
        <v>6.5377252500311211E-3</v>
      </c>
      <c r="BG319" s="32">
        <f t="shared" si="695"/>
        <v>9.4609641732683516E-3</v>
      </c>
      <c r="BH319" s="32">
        <f t="shared" si="695"/>
        <v>6.4166073075639703E-3</v>
      </c>
      <c r="BI319" s="32">
        <f t="shared" si="695"/>
        <v>4.3518661085110008E-3</v>
      </c>
      <c r="BJ319" s="32">
        <f t="shared" si="695"/>
        <v>3.1068788288942082E-2</v>
      </c>
      <c r="BK319" s="32">
        <f t="shared" si="695"/>
        <v>2.1071447932892316E-2</v>
      </c>
      <c r="BL319" s="32">
        <f t="shared" si="695"/>
        <v>1.4291060013647886E-2</v>
      </c>
      <c r="BM319" s="32">
        <f t="shared" si="695"/>
        <v>2.0681078145109721E-2</v>
      </c>
      <c r="BN319" s="32">
        <f t="shared" si="695"/>
        <v>1.4026303738593447E-2</v>
      </c>
      <c r="BO319" s="32">
        <f t="shared" si="695"/>
        <v>9.5129081369387559E-3</v>
      </c>
      <c r="BP319" s="32">
        <f t="shared" si="695"/>
        <v>1.3766452340092165E-2</v>
      </c>
      <c r="BQ319" s="32">
        <f t="shared" si="695"/>
        <v>9.3366719360645223E-3</v>
      </c>
      <c r="BR319" s="32">
        <f t="shared" si="695"/>
        <v>6.3323099291034352E-3</v>
      </c>
      <c r="BS319" s="32">
        <f t="shared" si="695"/>
        <v>9.9619501301712009E-3</v>
      </c>
      <c r="BT319" s="32">
        <f t="shared" si="695"/>
        <v>6.7563855894786813E-3</v>
      </c>
      <c r="BU319" s="32">
        <f t="shared" si="695"/>
        <v>4.5823102542404204E-3</v>
      </c>
      <c r="BV319" s="32">
        <f t="shared" si="695"/>
        <v>6.6312167440750807E-3</v>
      </c>
      <c r="BW319" s="32">
        <f t="shared" si="695"/>
        <v>4.4974183432906472E-3</v>
      </c>
      <c r="BX319" s="32">
        <f t="shared" si="695"/>
        <v>3.0502353542642977E-3</v>
      </c>
      <c r="BY319" s="32">
        <f t="shared" si="695"/>
        <v>4.4140991404607657E-3</v>
      </c>
      <c r="BZ319" s="32">
        <f t="shared" si="695"/>
        <v>2.9937266733362799E-3</v>
      </c>
      <c r="CA319" s="32">
        <f t="shared" si="695"/>
        <v>2.0304028318017271E-3</v>
      </c>
      <c r="CB319" s="32">
        <f t="shared" si="695"/>
        <v>1.3198037000206593E-2</v>
      </c>
      <c r="CC319" s="32">
        <f t="shared" ref="CC319:CS319" si="696">CC318/$O318</f>
        <v>8.9511617537147634E-3</v>
      </c>
      <c r="CD319" s="32">
        <f t="shared" si="696"/>
        <v>6.0708495316319977E-3</v>
      </c>
      <c r="CE319" s="32">
        <f t="shared" si="696"/>
        <v>8.7853324701584658E-3</v>
      </c>
      <c r="CF319" s="32">
        <f t="shared" si="696"/>
        <v>5.9583809319007025E-3</v>
      </c>
      <c r="CG319" s="32">
        <f t="shared" si="696"/>
        <v>4.0410881944684682E-3</v>
      </c>
      <c r="CH319" s="32">
        <f t="shared" si="696"/>
        <v>5.8479959262133065E-3</v>
      </c>
      <c r="CI319" s="32">
        <f t="shared" si="696"/>
        <v>3.966222967080703E-3</v>
      </c>
      <c r="CJ319" s="32">
        <f t="shared" si="696"/>
        <v>2.6899684649377901E-3</v>
      </c>
      <c r="CK319" s="32">
        <f t="shared" si="696"/>
        <v>1.9204189342506617E-2</v>
      </c>
      <c r="CL319" s="32">
        <f t="shared" si="696"/>
        <v>1.3024649434688743E-2</v>
      </c>
      <c r="CM319" s="32">
        <f t="shared" si="696"/>
        <v>8.8335669822340659E-3</v>
      </c>
      <c r="CN319" s="32">
        <f t="shared" si="696"/>
        <v>1.2783354690637221E-2</v>
      </c>
      <c r="CO319" s="32">
        <f t="shared" si="696"/>
        <v>8.6699162602143776E-3</v>
      </c>
      <c r="CP319" s="32">
        <f t="shared" si="696"/>
        <v>5.8801034453173518E-3</v>
      </c>
      <c r="CQ319" s="32">
        <f t="shared" si="696"/>
        <v>8.5092973325843653E-3</v>
      </c>
      <c r="CR319" s="32">
        <f t="shared" si="696"/>
        <v>5.7711686088790289E-3</v>
      </c>
      <c r="CS319" s="32">
        <f t="shared" si="696"/>
        <v>3.9141172073717152E-3</v>
      </c>
    </row>
    <row r="320" spans="2:97" ht="13.15" thickTop="1" x14ac:dyDescent="0.35">
      <c r="H320" s="34">
        <f t="shared" si="692"/>
        <v>6.4634776208549738E-4</v>
      </c>
      <c r="I320" s="34">
        <f t="shared" ref="I320:J320" si="697">I315</f>
        <v>-0.38763842991876685</v>
      </c>
      <c r="J320" s="34">
        <f t="shared" si="697"/>
        <v>-1</v>
      </c>
      <c r="K320" s="34">
        <f t="shared" si="688"/>
        <v>-0.38828477768085234</v>
      </c>
      <c r="L320" s="34">
        <f>$CE$6-$CE$7*SUMPRODUCT($B$6:$CD$6,Q319:CS319)</f>
        <v>-5.0774812422389459E-3</v>
      </c>
    </row>
    <row r="322" spans="1:111" ht="27.75" customHeight="1" x14ac:dyDescent="0.35">
      <c r="A322" s="40" t="s">
        <v>354</v>
      </c>
      <c r="B322" s="40"/>
      <c r="C322" s="40">
        <f>1+C264</f>
        <v>6</v>
      </c>
      <c r="D322" s="40"/>
    </row>
    <row r="323" spans="1:111" ht="13.15" x14ac:dyDescent="0.35">
      <c r="B323" s="37" t="s">
        <v>349</v>
      </c>
      <c r="D323" s="37" t="s">
        <v>350</v>
      </c>
      <c r="F323" s="37" t="s">
        <v>348</v>
      </c>
      <c r="H323" s="37" t="s">
        <v>355</v>
      </c>
      <c r="I323" s="37"/>
      <c r="J323" s="37"/>
      <c r="K323" s="37"/>
      <c r="M323" s="37" t="s">
        <v>356</v>
      </c>
      <c r="N323" s="37" t="s">
        <v>357</v>
      </c>
      <c r="P323" s="37" t="s">
        <v>358</v>
      </c>
      <c r="R323" s="37" t="s">
        <v>359</v>
      </c>
      <c r="T323" s="37" t="s">
        <v>360</v>
      </c>
      <c r="V323" s="37" t="s">
        <v>361</v>
      </c>
      <c r="X323" s="37" t="s">
        <v>362</v>
      </c>
      <c r="Y323" s="37"/>
      <c r="Z323" s="37"/>
      <c r="AA323" s="37"/>
      <c r="AC323" s="37" t="s">
        <v>336</v>
      </c>
    </row>
    <row r="324" spans="1:111" ht="13.15" x14ac:dyDescent="0.35">
      <c r="B324" s="36">
        <f>K317</f>
        <v>-0.48107527309921283</v>
      </c>
      <c r="D324" s="36">
        <f>$CE$3-$CE$7*SUMPRODUCT($B$3:$CD$3,AE326:DG326)</f>
        <v>-3.0172484414123346E-2</v>
      </c>
      <c r="F324" s="36">
        <f>SUMPRODUCT(D324:D327,D324:D327)</f>
        <v>1.5482023641869903E-3</v>
      </c>
      <c r="H324" s="36">
        <f t="shared" ref="H324:K327" si="698">X266</f>
        <v>-2.1352694136432607E-3</v>
      </c>
      <c r="I324" s="36">
        <f t="shared" si="698"/>
        <v>1.1182538632144301E-5</v>
      </c>
      <c r="J324" s="36">
        <f t="shared" si="698"/>
        <v>7.6501802339923319E-6</v>
      </c>
      <c r="K324" s="36">
        <f t="shared" si="698"/>
        <v>5.7944887693062164E-6</v>
      </c>
      <c r="M324" s="36">
        <f t="array" ref="M324:M327">MMULT(H324:K327,D324:D327)</f>
        <v>6.4073082869787321E-5</v>
      </c>
      <c r="N324" s="36">
        <f>IFERROR(M324/(MAX(ABS(M324),ABS(M325),ABS(M326),ABS(M327))),0)</f>
        <v>1</v>
      </c>
      <c r="P324" s="36">
        <f>L375</f>
        <v>-8.5293234235450655E-4</v>
      </c>
      <c r="R324" s="36">
        <f>H375*J375</f>
        <v>-6.3119898641161853E-5</v>
      </c>
      <c r="T324" s="36">
        <f>P324-D324</f>
        <v>2.931955207176884E-2</v>
      </c>
      <c r="V324" s="36">
        <f t="array" ref="V324:V327">MMULT(H324:K327,T324:T327)</f>
        <v>-6.2262792134353873E-5</v>
      </c>
      <c r="X324" s="36">
        <f t="array" ref="X324:AA327">H324:K327+MMULT(R324:R327,TRANSPOSE(R324:R327))*((SUMPRODUCT(R324:R327,T324:T327)+SUMPRODUCT(V324:V327,T324:T327))/SUMPRODUCT(R324:R327,T324:T327)^2)-(MMULT(V324:V327,TRANSPOSE(R324:R327))+MMULT(R324:R327,TRANSPOSE(V324:V327)))/SUMPRODUCT(R324:R327,T324:T327)</f>
        <v>-2.1524399762670003E-3</v>
      </c>
      <c r="Y324" s="36">
        <v>-2.9965126049002686E-7</v>
      </c>
      <c r="Z324" s="36">
        <v>-2.8502198765880619E-7</v>
      </c>
      <c r="AA324" s="36">
        <v>-4.6744833804543461E-7</v>
      </c>
      <c r="AC324" s="43">
        <f>SUM(AE324:DG324)</f>
        <v>-1.2658286600782291</v>
      </c>
      <c r="AD324" s="37" t="s">
        <v>363</v>
      </c>
      <c r="AE324" s="36">
        <f t="shared" ref="AE324:BJ324" si="699">SUMPRODUCT(B$3:B$6,$B324:$B327)</f>
        <v>0.94816679031541196</v>
      </c>
      <c r="AF324" s="36">
        <f t="shared" si="699"/>
        <v>0.55988201263455961</v>
      </c>
      <c r="AG324" s="36">
        <f t="shared" si="699"/>
        <v>0.17159723495370727</v>
      </c>
      <c r="AH324" s="36">
        <f t="shared" si="699"/>
        <v>0.54118225001904241</v>
      </c>
      <c r="AI324" s="36">
        <f t="shared" si="699"/>
        <v>0.15289747233819001</v>
      </c>
      <c r="AJ324" s="36">
        <f t="shared" si="699"/>
        <v>-0.23538730534266233</v>
      </c>
      <c r="AK324" s="36">
        <f t="shared" si="699"/>
        <v>0.1341977097226727</v>
      </c>
      <c r="AL324" s="36">
        <f t="shared" si="699"/>
        <v>-0.25408706795817965</v>
      </c>
      <c r="AM324" s="36">
        <f t="shared" si="699"/>
        <v>-0.64237184563903194</v>
      </c>
      <c r="AN324" s="36">
        <f t="shared" si="699"/>
        <v>1.2294620481105745</v>
      </c>
      <c r="AO324" s="36">
        <f t="shared" si="699"/>
        <v>0.84117727042972201</v>
      </c>
      <c r="AP324" s="36">
        <f t="shared" si="699"/>
        <v>0.45289249274886967</v>
      </c>
      <c r="AQ324" s="36">
        <f t="shared" si="699"/>
        <v>0.82247750781420481</v>
      </c>
      <c r="AR324" s="36">
        <f t="shared" si="699"/>
        <v>0.43419273013335241</v>
      </c>
      <c r="AS324" s="36">
        <f t="shared" si="699"/>
        <v>4.5907952452500067E-2</v>
      </c>
      <c r="AT324" s="36">
        <f t="shared" si="699"/>
        <v>0.4154929675178351</v>
      </c>
      <c r="AU324" s="36">
        <f t="shared" si="699"/>
        <v>2.7208189836982755E-2</v>
      </c>
      <c r="AV324" s="36">
        <f t="shared" si="699"/>
        <v>-0.36107658784386959</v>
      </c>
      <c r="AW324" s="36">
        <f t="shared" si="699"/>
        <v>1.6045223918374578</v>
      </c>
      <c r="AX324" s="36">
        <f t="shared" si="699"/>
        <v>1.2162376141566054</v>
      </c>
      <c r="AY324" s="36">
        <f t="shared" si="699"/>
        <v>0.82795283647575302</v>
      </c>
      <c r="AZ324" s="36">
        <f t="shared" si="699"/>
        <v>1.1975378515410879</v>
      </c>
      <c r="BA324" s="36">
        <f t="shared" si="699"/>
        <v>0.80925307386023571</v>
      </c>
      <c r="BB324" s="36">
        <f t="shared" si="699"/>
        <v>0.42096829617938336</v>
      </c>
      <c r="BC324" s="36">
        <f t="shared" si="699"/>
        <v>0.79055331124471839</v>
      </c>
      <c r="BD324" s="36">
        <f t="shared" si="699"/>
        <v>0.40226853356386605</v>
      </c>
      <c r="BE324" s="36">
        <f t="shared" si="699"/>
        <v>1.3983755883013704E-2</v>
      </c>
      <c r="BF324" s="36">
        <f t="shared" si="699"/>
        <v>0.46709151721619918</v>
      </c>
      <c r="BG324" s="36">
        <f t="shared" si="699"/>
        <v>7.8806739535346837E-2</v>
      </c>
      <c r="BH324" s="36">
        <f t="shared" si="699"/>
        <v>-0.30947803814550551</v>
      </c>
      <c r="BI324" s="36">
        <f t="shared" si="699"/>
        <v>6.0106976919829525E-2</v>
      </c>
      <c r="BJ324" s="36">
        <f t="shared" si="699"/>
        <v>-0.32817780076102282</v>
      </c>
      <c r="BK324" s="36">
        <f t="shared" ref="BK324:CP324" si="700">SUMPRODUCT(AH$3:AH$6,$B324:$B327)</f>
        <v>-0.71646257844187522</v>
      </c>
      <c r="BL324" s="36">
        <f t="shared" si="700"/>
        <v>-0.34687756337654008</v>
      </c>
      <c r="BM324" s="36">
        <f t="shared" si="700"/>
        <v>-0.73516234105739242</v>
      </c>
      <c r="BN324" s="36">
        <f t="shared" si="700"/>
        <v>-1.1234471187382447</v>
      </c>
      <c r="BO324" s="36">
        <f t="shared" si="700"/>
        <v>0.74838677501136153</v>
      </c>
      <c r="BP324" s="36">
        <f t="shared" si="700"/>
        <v>0.36010199733050924</v>
      </c>
      <c r="BQ324" s="36">
        <f t="shared" si="700"/>
        <v>-2.8182780350343106E-2</v>
      </c>
      <c r="BR324" s="36">
        <f t="shared" si="700"/>
        <v>0.34140223471499193</v>
      </c>
      <c r="BS324" s="36">
        <f t="shared" si="700"/>
        <v>-4.6882542965860398E-2</v>
      </c>
      <c r="BT324" s="36">
        <f t="shared" si="700"/>
        <v>-0.43516732064671276</v>
      </c>
      <c r="BU324" s="36">
        <f t="shared" si="700"/>
        <v>-6.5582305581377731E-2</v>
      </c>
      <c r="BV324" s="36">
        <f t="shared" si="700"/>
        <v>-0.45386708326223008</v>
      </c>
      <c r="BW324" s="36">
        <f t="shared" si="700"/>
        <v>-0.84215186094308248</v>
      </c>
      <c r="BX324" s="36">
        <f t="shared" si="700"/>
        <v>1.1234471187382447</v>
      </c>
      <c r="BY324" s="36">
        <f t="shared" si="700"/>
        <v>0.73516234105739242</v>
      </c>
      <c r="BZ324" s="36">
        <f t="shared" si="700"/>
        <v>0.34687756337654008</v>
      </c>
      <c r="CA324" s="36">
        <f t="shared" si="700"/>
        <v>0.71646257844187522</v>
      </c>
      <c r="CB324" s="36">
        <f t="shared" si="700"/>
        <v>0.32817780076102282</v>
      </c>
      <c r="CC324" s="36">
        <f t="shared" si="700"/>
        <v>-6.0106976919829525E-2</v>
      </c>
      <c r="CD324" s="36">
        <f t="shared" si="700"/>
        <v>0.30947803814550551</v>
      </c>
      <c r="CE324" s="36">
        <f t="shared" si="700"/>
        <v>-7.8806739535346837E-2</v>
      </c>
      <c r="CF324" s="36">
        <f t="shared" si="700"/>
        <v>-0.46709151721619918</v>
      </c>
      <c r="CG324" s="36">
        <f t="shared" si="700"/>
        <v>-1.3983755883013704E-2</v>
      </c>
      <c r="CH324" s="36">
        <f t="shared" si="700"/>
        <v>-0.40226853356386605</v>
      </c>
      <c r="CI324" s="36">
        <f t="shared" si="700"/>
        <v>-0.79055331124471839</v>
      </c>
      <c r="CJ324" s="36">
        <f t="shared" si="700"/>
        <v>-0.42096829617938336</v>
      </c>
      <c r="CK324" s="36">
        <f t="shared" si="700"/>
        <v>-0.80925307386023571</v>
      </c>
      <c r="CL324" s="36">
        <f t="shared" si="700"/>
        <v>-1.1975378515410879</v>
      </c>
      <c r="CM324" s="36">
        <f t="shared" si="700"/>
        <v>-0.82795283647575302</v>
      </c>
      <c r="CN324" s="36">
        <f t="shared" si="700"/>
        <v>-1.2162376141566054</v>
      </c>
      <c r="CO324" s="36">
        <f t="shared" si="700"/>
        <v>-1.6045223918374578</v>
      </c>
      <c r="CP324" s="36">
        <f t="shared" si="700"/>
        <v>0.26731150191214881</v>
      </c>
      <c r="CQ324" s="36">
        <f t="shared" ref="CQ324:DG324" si="701">SUMPRODUCT(BN$3:BN$6,$B324:$B327)</f>
        <v>-0.12097327576870354</v>
      </c>
      <c r="CR324" s="36">
        <f t="shared" si="701"/>
        <v>-0.50925805344955588</v>
      </c>
      <c r="CS324" s="36">
        <f t="shared" si="701"/>
        <v>-0.13967303838422085</v>
      </c>
      <c r="CT324" s="36">
        <f t="shared" si="701"/>
        <v>-0.52795781606507319</v>
      </c>
      <c r="CU324" s="36">
        <f t="shared" si="701"/>
        <v>-0.91624259374592554</v>
      </c>
      <c r="CV324" s="36">
        <f t="shared" si="701"/>
        <v>-0.54665757868059051</v>
      </c>
      <c r="CW324" s="36">
        <f t="shared" si="701"/>
        <v>-0.93494235636144285</v>
      </c>
      <c r="CX324" s="36">
        <f t="shared" si="701"/>
        <v>-1.3232271340422952</v>
      </c>
      <c r="CY324" s="36">
        <f t="shared" si="701"/>
        <v>0.64237184563903194</v>
      </c>
      <c r="CZ324" s="36">
        <f t="shared" si="701"/>
        <v>0.25408706795817965</v>
      </c>
      <c r="DA324" s="36">
        <f t="shared" si="701"/>
        <v>-0.1341977097226727</v>
      </c>
      <c r="DB324" s="36">
        <f t="shared" si="701"/>
        <v>0.23538730534266233</v>
      </c>
      <c r="DC324" s="36">
        <f t="shared" si="701"/>
        <v>-0.15289747233819001</v>
      </c>
      <c r="DD324" s="36">
        <f t="shared" si="701"/>
        <v>-0.54118225001904241</v>
      </c>
      <c r="DE324" s="36">
        <f t="shared" si="701"/>
        <v>-0.17159723495370727</v>
      </c>
      <c r="DF324" s="36">
        <f t="shared" si="701"/>
        <v>-0.55988201263455961</v>
      </c>
      <c r="DG324" s="36">
        <f t="shared" si="701"/>
        <v>-0.94816679031541196</v>
      </c>
    </row>
    <row r="325" spans="1:111" ht="13.15" x14ac:dyDescent="0.35">
      <c r="B325" s="35">
        <f t="shared" ref="B325:B327" si="702">K318</f>
        <v>0.32817780076102282</v>
      </c>
      <c r="D325" s="35">
        <f>$CE$4-$CE$7*SUMPRODUCT($B$4:$CD$4,AE326:DG326)</f>
        <v>-2.3328142757122805E-2</v>
      </c>
      <c r="F325" s="37" t="s">
        <v>364</v>
      </c>
      <c r="H325" s="35">
        <f t="shared" si="698"/>
        <v>1.1182538632144301E-5</v>
      </c>
      <c r="I325" s="35">
        <f t="shared" si="698"/>
        <v>-1.9207497034834514E-3</v>
      </c>
      <c r="J325" s="35">
        <f t="shared" si="698"/>
        <v>5.2412071124829929E-6</v>
      </c>
      <c r="K325" s="35">
        <f t="shared" si="698"/>
        <v>4.2439516533265831E-6</v>
      </c>
      <c r="M325" s="35">
        <v>4.4405400346792406E-5</v>
      </c>
      <c r="N325" s="35">
        <f>IFERROR(M325/(MAX(ABS(M324),ABS(M325),ABS(M326),ABS(M327))),0)</f>
        <v>0.69304298088848615</v>
      </c>
      <c r="P325" s="35">
        <f>L376</f>
        <v>-6.4908713426348186E-4</v>
      </c>
      <c r="R325" s="35">
        <f>H376*J376</f>
        <v>-4.3744802707649915E-5</v>
      </c>
      <c r="T325" s="35">
        <f>P325-D325</f>
        <v>2.2679055622859323E-2</v>
      </c>
      <c r="V325" s="35">
        <v>-4.3170794964544119E-5</v>
      </c>
      <c r="X325" s="35">
        <v>-2.9965126049002686E-7</v>
      </c>
      <c r="Y325" s="35">
        <v>-1.9284178372665128E-3</v>
      </c>
      <c r="Z325" s="35">
        <v>-1.4882142185718194E-7</v>
      </c>
      <c r="AA325" s="35">
        <v>-2.932955717383683E-8</v>
      </c>
      <c r="AC325" s="43">
        <f t="shared" ref="AC325:AC326" si="703">SUM(AE325:DG325)</f>
        <v>98.988004335641676</v>
      </c>
      <c r="AD325" s="37" t="s">
        <v>365</v>
      </c>
      <c r="AE325" s="35">
        <f>EXP(AE324)</f>
        <v>2.5809738535156694</v>
      </c>
      <c r="AF325" s="35">
        <f t="shared" ref="AF325:CQ325" si="704">EXP(AF324)</f>
        <v>1.7504659552451349</v>
      </c>
      <c r="AG325" s="35">
        <f t="shared" si="704"/>
        <v>1.1871995744158594</v>
      </c>
      <c r="AH325" s="35">
        <f t="shared" si="704"/>
        <v>1.7180368110474533</v>
      </c>
      <c r="AI325" s="35">
        <f t="shared" si="704"/>
        <v>1.165205507022091</v>
      </c>
      <c r="AJ325" s="35">
        <f t="shared" si="704"/>
        <v>0.79026471660222641</v>
      </c>
      <c r="AK325" s="35">
        <f t="shared" si="704"/>
        <v>1.1436189018705154</v>
      </c>
      <c r="AL325" s="35">
        <f t="shared" si="704"/>
        <v>0.77562426708520338</v>
      </c>
      <c r="AM325" s="35">
        <f t="shared" si="704"/>
        <v>0.52604324981642658</v>
      </c>
      <c r="AN325" s="35">
        <f t="shared" si="704"/>
        <v>3.4193895743463427</v>
      </c>
      <c r="AO325" s="35">
        <f t="shared" si="704"/>
        <v>2.3190955729598937</v>
      </c>
      <c r="AP325" s="35">
        <f t="shared" si="704"/>
        <v>1.5728550840979523</v>
      </c>
      <c r="AQ325" s="35">
        <f t="shared" si="704"/>
        <v>2.2761319925952646</v>
      </c>
      <c r="AR325" s="35">
        <f t="shared" si="704"/>
        <v>1.5437163601076724</v>
      </c>
      <c r="AS325" s="35">
        <f t="shared" si="704"/>
        <v>1.0469780347610229</v>
      </c>
      <c r="AT325" s="35">
        <f t="shared" si="704"/>
        <v>1.5151174603163071</v>
      </c>
      <c r="AU325" s="35">
        <f t="shared" si="704"/>
        <v>1.0275817125650188</v>
      </c>
      <c r="AV325" s="35">
        <f t="shared" si="704"/>
        <v>0.69692562039223971</v>
      </c>
      <c r="AW325" s="35">
        <f t="shared" si="704"/>
        <v>4.9754827040197256</v>
      </c>
      <c r="AX325" s="35">
        <f t="shared" si="704"/>
        <v>3.3744677701535113</v>
      </c>
      <c r="AY325" s="35">
        <f t="shared" si="704"/>
        <v>2.2886287440221933</v>
      </c>
      <c r="AZ325" s="35">
        <f t="shared" si="704"/>
        <v>3.311952357282534</v>
      </c>
      <c r="BA325" s="35">
        <f t="shared" si="704"/>
        <v>2.2462295923377713</v>
      </c>
      <c r="BB325" s="35">
        <f t="shared" si="704"/>
        <v>1.5234359789021226</v>
      </c>
      <c r="BC325" s="35">
        <f t="shared" si="704"/>
        <v>2.2046159276259538</v>
      </c>
      <c r="BD325" s="35">
        <f t="shared" si="704"/>
        <v>1.4952127935909663</v>
      </c>
      <c r="BE325" s="35">
        <f t="shared" si="704"/>
        <v>1.0140819859382848</v>
      </c>
      <c r="BF325" s="35">
        <f t="shared" si="704"/>
        <v>1.5953473984891477</v>
      </c>
      <c r="BG325" s="35">
        <f t="shared" si="704"/>
        <v>1.0819951949688331</v>
      </c>
      <c r="BH325" s="35">
        <f t="shared" si="704"/>
        <v>0.73382988748679545</v>
      </c>
      <c r="BI325" s="35">
        <f t="shared" si="704"/>
        <v>1.0619501446245494</v>
      </c>
      <c r="BJ325" s="35">
        <f t="shared" si="704"/>
        <v>0.72023494999796811</v>
      </c>
      <c r="BK325" s="35">
        <f t="shared" si="704"/>
        <v>0.48847715292884553</v>
      </c>
      <c r="BL325" s="35">
        <f t="shared" si="704"/>
        <v>0.70689187241356377</v>
      </c>
      <c r="BM325" s="35">
        <f t="shared" si="704"/>
        <v>0.47942762186990856</v>
      </c>
      <c r="BN325" s="35">
        <f t="shared" si="704"/>
        <v>0.32515700573419931</v>
      </c>
      <c r="BO325" s="35">
        <f t="shared" si="704"/>
        <v>2.1135875725450206</v>
      </c>
      <c r="BP325" s="35">
        <f t="shared" si="704"/>
        <v>1.4334756177904087</v>
      </c>
      <c r="BQ325" s="35">
        <f t="shared" si="704"/>
        <v>0.97221064955699821</v>
      </c>
      <c r="BR325" s="35">
        <f t="shared" si="704"/>
        <v>1.4069190387413311</v>
      </c>
      <c r="BS325" s="35">
        <f t="shared" si="704"/>
        <v>0.9541994684480285</v>
      </c>
      <c r="BT325" s="35">
        <f t="shared" si="704"/>
        <v>0.64715637539531468</v>
      </c>
      <c r="BU325" s="35">
        <f t="shared" si="704"/>
        <v>0.93652196260283815</v>
      </c>
      <c r="BV325" s="35">
        <f t="shared" si="704"/>
        <v>0.6351671519812524</v>
      </c>
      <c r="BW325" s="35">
        <f t="shared" si="704"/>
        <v>0.43078254121741905</v>
      </c>
      <c r="BX325" s="35">
        <f t="shared" si="704"/>
        <v>3.075437349848932</v>
      </c>
      <c r="BY325" s="35">
        <f t="shared" si="704"/>
        <v>2.0858205793393925</v>
      </c>
      <c r="BZ325" s="35">
        <f t="shared" si="704"/>
        <v>1.4146435105918924</v>
      </c>
      <c r="CA325" s="35">
        <f t="shared" si="704"/>
        <v>2.0471786530938654</v>
      </c>
      <c r="CB325" s="35">
        <f t="shared" si="704"/>
        <v>1.3884358152889151</v>
      </c>
      <c r="CC325" s="35">
        <f t="shared" si="704"/>
        <v>0.94166379190385463</v>
      </c>
      <c r="CD325" s="35">
        <f t="shared" si="704"/>
        <v>1.3627136439274476</v>
      </c>
      <c r="CE325" s="35">
        <f t="shared" si="704"/>
        <v>0.9242185220876189</v>
      </c>
      <c r="CF325" s="35">
        <f t="shared" si="704"/>
        <v>0.62682272271671768</v>
      </c>
      <c r="CG325" s="35">
        <f t="shared" si="704"/>
        <v>0.98611356267683292</v>
      </c>
      <c r="CH325" s="35">
        <f t="shared" si="704"/>
        <v>0.66880112602458264</v>
      </c>
      <c r="CI325" s="35">
        <f t="shared" si="704"/>
        <v>0.45359374731400603</v>
      </c>
      <c r="CJ325" s="35">
        <f t="shared" si="704"/>
        <v>0.65641091181308375</v>
      </c>
      <c r="CK325" s="35">
        <f t="shared" si="704"/>
        <v>0.445190466464849</v>
      </c>
      <c r="CL325" s="35">
        <f t="shared" si="704"/>
        <v>0.30193671047264181</v>
      </c>
      <c r="CM325" s="35">
        <f t="shared" si="704"/>
        <v>0.43694286485388245</v>
      </c>
      <c r="CN325" s="35">
        <f t="shared" si="704"/>
        <v>0.2963430289199378</v>
      </c>
      <c r="CO325" s="35">
        <f t="shared" si="704"/>
        <v>0.20098552431748851</v>
      </c>
      <c r="CP325" s="35">
        <f t="shared" si="704"/>
        <v>1.3064473437984094</v>
      </c>
      <c r="CQ325" s="35">
        <f t="shared" si="704"/>
        <v>0.88605763848574692</v>
      </c>
      <c r="CR325" s="35">
        <f t="shared" ref="CR325:DG325" si="705">EXP(CR324)</f>
        <v>0.60094127975821643</v>
      </c>
      <c r="CS325" s="35">
        <f t="shared" si="705"/>
        <v>0.86964252864609981</v>
      </c>
      <c r="CT325" s="35">
        <f t="shared" si="705"/>
        <v>0.58980823752039147</v>
      </c>
      <c r="CU325" s="35">
        <f t="shared" si="705"/>
        <v>0.40001925571475511</v>
      </c>
      <c r="CV325" s="35">
        <f t="shared" si="705"/>
        <v>0.57888144609881764</v>
      </c>
      <c r="CW325" s="35">
        <f t="shared" si="705"/>
        <v>0.39260849626150623</v>
      </c>
      <c r="CX325" s="35">
        <f t="shared" si="705"/>
        <v>0.26627461007000136</v>
      </c>
      <c r="CY325" s="35">
        <f t="shared" si="705"/>
        <v>1.9009843778985287</v>
      </c>
      <c r="CZ325" s="35">
        <f t="shared" si="705"/>
        <v>1.2892840547111821</v>
      </c>
      <c r="DA325" s="35">
        <f t="shared" si="705"/>
        <v>0.87441716673656689</v>
      </c>
      <c r="DB325" s="35">
        <f t="shared" si="705"/>
        <v>1.2653987695408426</v>
      </c>
      <c r="DC325" s="35">
        <f t="shared" si="705"/>
        <v>0.85821770835575106</v>
      </c>
      <c r="DD325" s="35">
        <f t="shared" si="705"/>
        <v>0.58205970533909557</v>
      </c>
      <c r="DE325" s="35">
        <f t="shared" si="705"/>
        <v>0.84231836125112525</v>
      </c>
      <c r="DF325" s="35">
        <f t="shared" si="705"/>
        <v>0.57127646327743642</v>
      </c>
      <c r="DG325" s="35">
        <f t="shared" si="705"/>
        <v>0.387450651093521</v>
      </c>
    </row>
    <row r="326" spans="1:111" ht="13.15" x14ac:dyDescent="0.35">
      <c r="B326" s="36">
        <f t="shared" si="702"/>
        <v>-0.40698454029636966</v>
      </c>
      <c r="D326" s="36">
        <f>$CE$5-$CE$7*SUMPRODUCT($B$5:$CD$5,AE326:DG326)</f>
        <v>-8.236533749368391E-3</v>
      </c>
      <c r="F326" s="36">
        <f>SUMPRODUCT($B$7:$CD$7, LN(AE326:DG326))</f>
        <v>-3263.3842580309579</v>
      </c>
      <c r="H326" s="36">
        <f t="shared" si="698"/>
        <v>7.6501802339923319E-6</v>
      </c>
      <c r="I326" s="36">
        <f t="shared" si="698"/>
        <v>5.2412071124829929E-6</v>
      </c>
      <c r="J326" s="36">
        <f t="shared" si="698"/>
        <v>-2.0821871599470132E-3</v>
      </c>
      <c r="K326" s="36">
        <f t="shared" si="698"/>
        <v>3.2012320378971282E-6</v>
      </c>
      <c r="M326" s="36">
        <v>1.6780658048165599E-5</v>
      </c>
      <c r="N326" s="36">
        <f>IFERROR(M326/(MAX(ABS(M324),ABS(M325),ABS(M326),ABS(M327))),0)</f>
        <v>0.26189871466413023</v>
      </c>
      <c r="P326" s="36">
        <f>L377</f>
        <v>-3.1188459783493272E-4</v>
      </c>
      <c r="R326" s="36">
        <f>H377*J377</f>
        <v>-1.653102032385047E-5</v>
      </c>
      <c r="T326" s="36">
        <f>P326-D326</f>
        <v>7.9246491515334583E-3</v>
      </c>
      <c r="V326" s="36">
        <v>-1.6141904097636976E-5</v>
      </c>
      <c r="X326" s="36">
        <v>-2.8502198765880619E-7</v>
      </c>
      <c r="Y326" s="36">
        <v>-1.4882142185718194E-7</v>
      </c>
      <c r="Z326" s="36">
        <v>-2.0851658534971518E-3</v>
      </c>
      <c r="AA326" s="36">
        <v>1.0138286892312346E-6</v>
      </c>
      <c r="AC326" s="44">
        <f t="shared" si="703"/>
        <v>1.0000000000000004</v>
      </c>
      <c r="AD326" s="37" t="s">
        <v>366</v>
      </c>
      <c r="AE326" s="36">
        <f t="shared" ref="AE326:BJ326" si="706">AE325/$AC325</f>
        <v>2.607360225956553E-2</v>
      </c>
      <c r="AF326" s="36">
        <f t="shared" si="706"/>
        <v>1.7683616989688729E-2</v>
      </c>
      <c r="AG326" s="36">
        <f t="shared" si="706"/>
        <v>1.1993368109436627E-2</v>
      </c>
      <c r="AH326" s="36">
        <f t="shared" si="706"/>
        <v>1.7356010181011964E-2</v>
      </c>
      <c r="AI326" s="36">
        <f t="shared" si="706"/>
        <v>1.1771178890233941E-2</v>
      </c>
      <c r="AJ326" s="36">
        <f t="shared" si="706"/>
        <v>7.9834392248443707E-3</v>
      </c>
      <c r="AK326" s="36">
        <f t="shared" si="706"/>
        <v>1.155310595001806E-2</v>
      </c>
      <c r="AL326" s="36">
        <f t="shared" si="706"/>
        <v>7.8355379754426642E-3</v>
      </c>
      <c r="AM326" s="36">
        <f t="shared" si="706"/>
        <v>5.314212094151889E-3</v>
      </c>
      <c r="AN326" s="36">
        <f t="shared" si="706"/>
        <v>3.4543474204734075E-2</v>
      </c>
      <c r="AO326" s="36">
        <f t="shared" si="706"/>
        <v>2.342804654487694E-2</v>
      </c>
      <c r="AP326" s="36">
        <f t="shared" si="706"/>
        <v>1.588935037789856E-2</v>
      </c>
      <c r="AQ326" s="36">
        <f t="shared" si="706"/>
        <v>2.2994018395173559E-2</v>
      </c>
      <c r="AR326" s="36">
        <f t="shared" si="706"/>
        <v>1.5594984164680659E-2</v>
      </c>
      <c r="AS326" s="36">
        <f t="shared" si="706"/>
        <v>1.0576817279910021E-2</v>
      </c>
      <c r="AT326" s="36">
        <f t="shared" si="706"/>
        <v>1.5306071381931812E-2</v>
      </c>
      <c r="AU326" s="36">
        <f t="shared" si="706"/>
        <v>1.0380871091013875E-2</v>
      </c>
      <c r="AV326" s="36">
        <f t="shared" si="706"/>
        <v>7.0405058175448468E-3</v>
      </c>
      <c r="AW326" s="36">
        <f t="shared" si="706"/>
        <v>5.0263491393858217E-2</v>
      </c>
      <c r="AX326" s="36">
        <f t="shared" si="706"/>
        <v>3.4089663619357349E-2</v>
      </c>
      <c r="AY326" s="36">
        <f t="shared" si="706"/>
        <v>2.3120263504475443E-2</v>
      </c>
      <c r="AZ326" s="36">
        <f t="shared" si="706"/>
        <v>3.3458118279186586E-2</v>
      </c>
      <c r="BA326" s="36">
        <f t="shared" si="706"/>
        <v>2.2691937345472805E-2</v>
      </c>
      <c r="BB326" s="36">
        <f t="shared" si="706"/>
        <v>1.5390107004648374E-2</v>
      </c>
      <c r="BC326" s="36">
        <f t="shared" si="706"/>
        <v>2.2271546359806334E-2</v>
      </c>
      <c r="BD326" s="36">
        <f t="shared" si="706"/>
        <v>1.5104989777560342E-2</v>
      </c>
      <c r="BE326" s="36">
        <f t="shared" si="706"/>
        <v>1.0244493691375025E-2</v>
      </c>
      <c r="BF326" s="36">
        <f t="shared" si="706"/>
        <v>1.6116573004944661E-2</v>
      </c>
      <c r="BG326" s="36">
        <f t="shared" si="706"/>
        <v>1.0930568832361532E-2</v>
      </c>
      <c r="BH326" s="36">
        <f t="shared" si="706"/>
        <v>7.4133213656735197E-3</v>
      </c>
      <c r="BI326" s="36">
        <f t="shared" si="706"/>
        <v>1.0728069039797613E-2</v>
      </c>
      <c r="BJ326" s="36">
        <f t="shared" si="706"/>
        <v>7.2759821236101016E-3</v>
      </c>
      <c r="BK326" s="36">
        <f t="shared" ref="BK326:CP326" si="707">BK325/$AC325</f>
        <v>4.9347105864721852E-3</v>
      </c>
      <c r="BL326" s="36">
        <f t="shared" si="707"/>
        <v>7.141187229279658E-3</v>
      </c>
      <c r="BM326" s="36">
        <f t="shared" si="707"/>
        <v>4.8432901045696256E-3</v>
      </c>
      <c r="BN326" s="36">
        <f t="shared" si="707"/>
        <v>3.284812214535404E-3</v>
      </c>
      <c r="BO326" s="36">
        <f t="shared" si="707"/>
        <v>2.1351956600502969E-2</v>
      </c>
      <c r="BP326" s="36">
        <f t="shared" si="707"/>
        <v>1.4481306370516155E-2</v>
      </c>
      <c r="BQ326" s="36">
        <f t="shared" si="707"/>
        <v>9.8214996461641318E-3</v>
      </c>
      <c r="BR326" s="36">
        <f t="shared" si="707"/>
        <v>1.4213025590159868E-2</v>
      </c>
      <c r="BS326" s="36">
        <f t="shared" si="707"/>
        <v>9.6395464768902189E-3</v>
      </c>
      <c r="BT326" s="36">
        <f t="shared" si="707"/>
        <v>6.5377252500311211E-3</v>
      </c>
      <c r="BU326" s="36">
        <f t="shared" si="707"/>
        <v>9.4609641732683516E-3</v>
      </c>
      <c r="BV326" s="36">
        <f t="shared" si="707"/>
        <v>6.4166073075639703E-3</v>
      </c>
      <c r="BW326" s="36">
        <f t="shared" si="707"/>
        <v>4.3518661085110008E-3</v>
      </c>
      <c r="BX326" s="36">
        <f t="shared" si="707"/>
        <v>3.1068788288942082E-2</v>
      </c>
      <c r="BY326" s="36">
        <f t="shared" si="707"/>
        <v>2.1071447932892316E-2</v>
      </c>
      <c r="BZ326" s="36">
        <f t="shared" si="707"/>
        <v>1.4291060013647886E-2</v>
      </c>
      <c r="CA326" s="36">
        <f t="shared" si="707"/>
        <v>2.0681078145109721E-2</v>
      </c>
      <c r="CB326" s="36">
        <f t="shared" si="707"/>
        <v>1.4026303738593447E-2</v>
      </c>
      <c r="CC326" s="36">
        <f t="shared" si="707"/>
        <v>9.5129081369387559E-3</v>
      </c>
      <c r="CD326" s="36">
        <f t="shared" si="707"/>
        <v>1.3766452340092165E-2</v>
      </c>
      <c r="CE326" s="36">
        <f t="shared" si="707"/>
        <v>9.3366719360645223E-3</v>
      </c>
      <c r="CF326" s="36">
        <f t="shared" si="707"/>
        <v>6.3323099291034352E-3</v>
      </c>
      <c r="CG326" s="36">
        <f t="shared" si="707"/>
        <v>9.9619501301712009E-3</v>
      </c>
      <c r="CH326" s="36">
        <f t="shared" si="707"/>
        <v>6.7563855894786813E-3</v>
      </c>
      <c r="CI326" s="36">
        <f t="shared" si="707"/>
        <v>4.5823102542404204E-3</v>
      </c>
      <c r="CJ326" s="36">
        <f t="shared" si="707"/>
        <v>6.6312167440750807E-3</v>
      </c>
      <c r="CK326" s="36">
        <f t="shared" si="707"/>
        <v>4.4974183432906472E-3</v>
      </c>
      <c r="CL326" s="36">
        <f t="shared" si="707"/>
        <v>3.0502353542642977E-3</v>
      </c>
      <c r="CM326" s="36">
        <f t="shared" si="707"/>
        <v>4.4140991404607657E-3</v>
      </c>
      <c r="CN326" s="36">
        <f t="shared" si="707"/>
        <v>2.9937266733362799E-3</v>
      </c>
      <c r="CO326" s="36">
        <f t="shared" si="707"/>
        <v>2.0304028318017271E-3</v>
      </c>
      <c r="CP326" s="36">
        <f t="shared" si="707"/>
        <v>1.3198037000206593E-2</v>
      </c>
      <c r="CQ326" s="36">
        <f t="shared" ref="CQ326:DG326" si="708">CQ325/$AC325</f>
        <v>8.9511617537147634E-3</v>
      </c>
      <c r="CR326" s="36">
        <f t="shared" si="708"/>
        <v>6.0708495316319977E-3</v>
      </c>
      <c r="CS326" s="36">
        <f t="shared" si="708"/>
        <v>8.7853324701584658E-3</v>
      </c>
      <c r="CT326" s="36">
        <f t="shared" si="708"/>
        <v>5.9583809319007025E-3</v>
      </c>
      <c r="CU326" s="36">
        <f t="shared" si="708"/>
        <v>4.0410881944684682E-3</v>
      </c>
      <c r="CV326" s="36">
        <f t="shared" si="708"/>
        <v>5.8479959262133065E-3</v>
      </c>
      <c r="CW326" s="36">
        <f t="shared" si="708"/>
        <v>3.966222967080703E-3</v>
      </c>
      <c r="CX326" s="36">
        <f t="shared" si="708"/>
        <v>2.6899684649377901E-3</v>
      </c>
      <c r="CY326" s="36">
        <f t="shared" si="708"/>
        <v>1.9204189342506617E-2</v>
      </c>
      <c r="CZ326" s="36">
        <f t="shared" si="708"/>
        <v>1.3024649434688743E-2</v>
      </c>
      <c r="DA326" s="36">
        <f t="shared" si="708"/>
        <v>8.8335669822340659E-3</v>
      </c>
      <c r="DB326" s="36">
        <f t="shared" si="708"/>
        <v>1.2783354690637221E-2</v>
      </c>
      <c r="DC326" s="36">
        <f t="shared" si="708"/>
        <v>8.6699162602143776E-3</v>
      </c>
      <c r="DD326" s="36">
        <f t="shared" si="708"/>
        <v>5.8801034453173518E-3</v>
      </c>
      <c r="DE326" s="36">
        <f t="shared" si="708"/>
        <v>8.5092973325843653E-3</v>
      </c>
      <c r="DF326" s="36">
        <f t="shared" si="708"/>
        <v>5.7711686088790289E-3</v>
      </c>
      <c r="DG326" s="36">
        <f t="shared" si="708"/>
        <v>3.9141172073717152E-3</v>
      </c>
    </row>
    <row r="327" spans="1:111" x14ac:dyDescent="0.35">
      <c r="B327" s="35">
        <f t="shared" si="702"/>
        <v>-0.38828477768085234</v>
      </c>
      <c r="D327" s="35">
        <f>$CE$6-$CE$7*SUMPRODUCT($B$6:$CD$6,AE326:DG326)</f>
        <v>-5.0774812422389459E-3</v>
      </c>
      <c r="H327" s="35">
        <f t="shared" si="698"/>
        <v>5.7944887693062164E-6</v>
      </c>
      <c r="I327" s="35">
        <f t="shared" si="698"/>
        <v>4.2439516533265831E-6</v>
      </c>
      <c r="J327" s="35">
        <f t="shared" si="698"/>
        <v>3.2012320378971282E-6</v>
      </c>
      <c r="K327" s="35">
        <f t="shared" si="698"/>
        <v>-2.0682273689651698E-3</v>
      </c>
      <c r="M327" s="35">
        <v>1.0201180982783323E-5</v>
      </c>
      <c r="N327" s="35">
        <f>IFERROR(M327/(MAX(ABS(M324),ABS(M325),ABS(M326),ABS(M327))),0)</f>
        <v>0.15921164591868786</v>
      </c>
      <c r="P327" s="35">
        <f>L378</f>
        <v>-2.2524709513049856E-4</v>
      </c>
      <c r="R327" s="35">
        <f>H378*J378</f>
        <v>-1.0049422952880128E-5</v>
      </c>
      <c r="T327" s="35">
        <f>P327-D327</f>
        <v>4.8522341471084474E-3</v>
      </c>
      <c r="V327" s="35">
        <v>-9.7440141921166034E-6</v>
      </c>
      <c r="X327" s="35">
        <v>-4.6744833804543461E-7</v>
      </c>
      <c r="Y327" s="35">
        <v>-2.932955717383683E-8</v>
      </c>
      <c r="Z327" s="35">
        <v>1.0138286892312346E-6</v>
      </c>
      <c r="AA327" s="35">
        <v>-2.0697860701920615E-3</v>
      </c>
    </row>
    <row r="328" spans="1:111" x14ac:dyDescent="0.35">
      <c r="B328" s="3"/>
    </row>
    <row r="329" spans="1:111" ht="13.5" thickBot="1" x14ac:dyDescent="0.4">
      <c r="B329" s="39" t="s">
        <v>367</v>
      </c>
      <c r="D329" s="39" t="s">
        <v>368</v>
      </c>
      <c r="E329" s="39" t="s">
        <v>369</v>
      </c>
      <c r="F329" s="39" t="s">
        <v>370</v>
      </c>
      <c r="H329" s="39" t="s">
        <v>347</v>
      </c>
      <c r="I329" s="39" t="s">
        <v>371</v>
      </c>
      <c r="J329" s="39" t="s">
        <v>372</v>
      </c>
      <c r="K329" s="39" t="s">
        <v>349</v>
      </c>
      <c r="L329" s="39" t="s">
        <v>373</v>
      </c>
      <c r="M329" s="39" t="s">
        <v>374</v>
      </c>
    </row>
    <row r="330" spans="1:111" ht="13.15" thickTop="1" x14ac:dyDescent="0.35">
      <c r="B330" s="32">
        <v>1</v>
      </c>
      <c r="D330" s="32">
        <v>0</v>
      </c>
      <c r="E330" s="32"/>
      <c r="F330" s="32" t="b">
        <v>0</v>
      </c>
      <c r="H330" s="32">
        <v>0</v>
      </c>
      <c r="I330" s="32">
        <f>B324</f>
        <v>-0.48107527309921283</v>
      </c>
      <c r="J330" s="32">
        <f>IF(SUMPRODUCT(L330:L333,N324:N327)&gt;0,N324,-N324)</f>
        <v>-1</v>
      </c>
      <c r="K330" s="32">
        <f>I330+J330*H330</f>
        <v>-0.48107527309921283</v>
      </c>
      <c r="L330" s="32">
        <f>D324</f>
        <v>-3.0172484414123346E-2</v>
      </c>
      <c r="M330" s="32">
        <f>SUMPRODUCT(L330:L333,J330:J333)</f>
        <v>4.9305421757057322E-2</v>
      </c>
    </row>
    <row r="331" spans="1:111" ht="13.5" thickBot="1" x14ac:dyDescent="0.4">
      <c r="H331" s="33">
        <f>H330</f>
        <v>0</v>
      </c>
      <c r="I331" s="33">
        <f>B325</f>
        <v>0.32817780076102282</v>
      </c>
      <c r="J331" s="32">
        <f>IF(SUMPRODUCT(L330:L333,N324:N327)&gt;0,N325,-N325)</f>
        <v>-0.69304298088848615</v>
      </c>
      <c r="K331" s="33">
        <f t="shared" ref="K331:K333" si="709">I331+J331*H331</f>
        <v>0.32817780076102282</v>
      </c>
      <c r="L331" s="32">
        <f>D325</f>
        <v>-2.3328142757122805E-2</v>
      </c>
      <c r="M331" s="39" t="s">
        <v>375</v>
      </c>
    </row>
    <row r="332" spans="1:111" ht="13.15" thickTop="1" x14ac:dyDescent="0.35">
      <c r="H332" s="33">
        <f t="shared" ref="H332:H333" si="710">H331</f>
        <v>0</v>
      </c>
      <c r="I332" s="32">
        <f>B326</f>
        <v>-0.40698454029636966</v>
      </c>
      <c r="J332" s="32">
        <f>IF(SUMPRODUCT(L330:L333,N324:N327)&gt;0,N326,-N326)</f>
        <v>-0.26189871466413023</v>
      </c>
      <c r="K332" s="32">
        <f t="shared" si="709"/>
        <v>-0.40698454029636966</v>
      </c>
      <c r="L332" s="32">
        <f>D326</f>
        <v>-8.236533749368391E-3</v>
      </c>
      <c r="M332" s="32">
        <f>F326</f>
        <v>-3263.3842580309579</v>
      </c>
    </row>
    <row r="333" spans="1:111" x14ac:dyDescent="0.35">
      <c r="H333" s="33">
        <f t="shared" si="710"/>
        <v>0</v>
      </c>
      <c r="I333" s="34">
        <f>B327</f>
        <v>-0.38828477768085234</v>
      </c>
      <c r="J333" s="32">
        <f>IF(SUMPRODUCT(L330:L333,N324:N327)&gt;0,N327,-N327)</f>
        <v>-0.15921164591868786</v>
      </c>
      <c r="K333" s="34">
        <f t="shared" si="709"/>
        <v>-0.38828477768085234</v>
      </c>
      <c r="L333" s="32">
        <f>D327</f>
        <v>-5.0774812422389459E-3</v>
      </c>
    </row>
    <row r="334" spans="1:111" ht="13.5" thickBot="1" x14ac:dyDescent="0.4">
      <c r="B334" s="39" t="s">
        <v>367</v>
      </c>
      <c r="D334" s="39" t="s">
        <v>368</v>
      </c>
      <c r="E334" s="39" t="s">
        <v>369</v>
      </c>
      <c r="F334" s="39" t="s">
        <v>370</v>
      </c>
      <c r="H334" s="39" t="s">
        <v>347</v>
      </c>
      <c r="I334" s="39" t="s">
        <v>371</v>
      </c>
      <c r="J334" s="39" t="s">
        <v>372</v>
      </c>
      <c r="K334" s="39" t="s">
        <v>349</v>
      </c>
      <c r="L334" s="39" t="s">
        <v>373</v>
      </c>
      <c r="M334" s="39" t="s">
        <v>374</v>
      </c>
      <c r="O334" s="45" t="s">
        <v>336</v>
      </c>
    </row>
    <row r="335" spans="1:111" ht="13.9" thickTop="1" thickBot="1" x14ac:dyDescent="0.4">
      <c r="B335" s="32">
        <f>1+B330</f>
        <v>2</v>
      </c>
      <c r="D335" s="32">
        <v>0</v>
      </c>
      <c r="E335" s="32">
        <f>H335</f>
        <v>6.4634776208549738E-4</v>
      </c>
      <c r="F335" s="32" t="b">
        <f>OR(F330,M335*M330&lt;=0)</f>
        <v>1</v>
      </c>
      <c r="H335" s="32">
        <f>ABS(H317)</f>
        <v>6.4634776208549738E-4</v>
      </c>
      <c r="I335" s="32">
        <f>I330</f>
        <v>-0.48107527309921283</v>
      </c>
      <c r="J335" s="32">
        <f>J330</f>
        <v>-1</v>
      </c>
      <c r="K335" s="32">
        <f>I335+J335*H335</f>
        <v>-0.48172162086129833</v>
      </c>
      <c r="L335" s="32">
        <f>$CE$3-$CE$7*SUMPRODUCT($B$3:$CD$3,Q337:CS337)</f>
        <v>0.27001965460650013</v>
      </c>
      <c r="M335" s="32">
        <f>SUMPRODUCT(L335:L338,J335:J338)</f>
        <v>-0.44100371755586631</v>
      </c>
      <c r="O335" s="46">
        <f>SUM(Q335:CS335)</f>
        <v>-1.2641008653564287</v>
      </c>
      <c r="P335" s="39" t="s">
        <v>363</v>
      </c>
      <c r="Q335" s="32">
        <f t="shared" ref="Q335:AV335" si="711">SUMPRODUCT(B$3:B$6,$K335:$K338)</f>
        <v>0.94953326859637754</v>
      </c>
      <c r="R335" s="32">
        <f t="shared" si="711"/>
        <v>0.56114558482448773</v>
      </c>
      <c r="S335" s="32">
        <f t="shared" si="711"/>
        <v>0.17275790105259792</v>
      </c>
      <c r="T335" s="32">
        <f t="shared" si="711"/>
        <v>0.54237945065189164</v>
      </c>
      <c r="U335" s="32">
        <f t="shared" si="711"/>
        <v>0.15399176688000182</v>
      </c>
      <c r="V335" s="32">
        <f t="shared" si="711"/>
        <v>-0.23439591689188799</v>
      </c>
      <c r="W335" s="32">
        <f t="shared" si="711"/>
        <v>0.13522563270740573</v>
      </c>
      <c r="X335" s="32">
        <f t="shared" si="711"/>
        <v>-0.25316205106448408</v>
      </c>
      <c r="Y335" s="32">
        <f t="shared" si="711"/>
        <v>-0.6415497348363739</v>
      </c>
      <c r="Z335" s="32">
        <f t="shared" si="711"/>
        <v>1.2304445720089174</v>
      </c>
      <c r="AA335" s="32">
        <f t="shared" si="711"/>
        <v>0.84205688823702762</v>
      </c>
      <c r="AB335" s="32">
        <f t="shared" si="711"/>
        <v>0.45366920446513781</v>
      </c>
      <c r="AC335" s="32">
        <f t="shared" si="711"/>
        <v>0.82329075406443153</v>
      </c>
      <c r="AD335" s="32">
        <f t="shared" si="711"/>
        <v>0.43490307029254172</v>
      </c>
      <c r="AE335" s="32">
        <f t="shared" si="711"/>
        <v>4.6515386520651902E-2</v>
      </c>
      <c r="AF335" s="32">
        <f t="shared" si="711"/>
        <v>0.41613693611994562</v>
      </c>
      <c r="AG335" s="32">
        <f t="shared" si="711"/>
        <v>2.7749252348055808E-2</v>
      </c>
      <c r="AH335" s="32">
        <f t="shared" si="711"/>
        <v>-0.360638431423834</v>
      </c>
      <c r="AI335" s="32">
        <f t="shared" si="711"/>
        <v>1.6049929765589706</v>
      </c>
      <c r="AJ335" s="32">
        <f t="shared" si="711"/>
        <v>1.2166052927870807</v>
      </c>
      <c r="AK335" s="32">
        <f t="shared" si="711"/>
        <v>0.82821760901519093</v>
      </c>
      <c r="AL335" s="32">
        <f t="shared" si="711"/>
        <v>1.1978391586144848</v>
      </c>
      <c r="AM335" s="32">
        <f t="shared" si="711"/>
        <v>0.80945147484259483</v>
      </c>
      <c r="AN335" s="32">
        <f t="shared" si="711"/>
        <v>0.42106379107070502</v>
      </c>
      <c r="AO335" s="32">
        <f t="shared" si="711"/>
        <v>0.79068534066999874</v>
      </c>
      <c r="AP335" s="32">
        <f t="shared" si="711"/>
        <v>0.40229765689810892</v>
      </c>
      <c r="AQ335" s="32">
        <f t="shared" si="711"/>
        <v>1.3909973126219111E-2</v>
      </c>
      <c r="AR335" s="32">
        <f t="shared" si="711"/>
        <v>0.46781164773507922</v>
      </c>
      <c r="AS335" s="32">
        <f t="shared" si="711"/>
        <v>7.9423963963189403E-2</v>
      </c>
      <c r="AT335" s="32">
        <f t="shared" si="711"/>
        <v>-0.30896371980870041</v>
      </c>
      <c r="AU335" s="32">
        <f t="shared" si="711"/>
        <v>6.0657829790593309E-2</v>
      </c>
      <c r="AV335" s="32">
        <f t="shared" si="711"/>
        <v>-0.3277298539812965</v>
      </c>
      <c r="AW335" s="32">
        <f t="shared" ref="AW335:CB335" si="712">SUMPRODUCT(AH$3:AH$6,$K335:$K338)</f>
        <v>-0.71611753775318632</v>
      </c>
      <c r="AX335" s="32">
        <f t="shared" si="712"/>
        <v>-0.3464959881538926</v>
      </c>
      <c r="AY335" s="32">
        <f t="shared" si="712"/>
        <v>-0.73488367192578241</v>
      </c>
      <c r="AZ335" s="32">
        <f t="shared" si="712"/>
        <v>-1.1232713556976721</v>
      </c>
      <c r="BA335" s="32">
        <f t="shared" si="712"/>
        <v>0.74872295114761911</v>
      </c>
      <c r="BB335" s="32">
        <f t="shared" si="712"/>
        <v>0.3603352673757293</v>
      </c>
      <c r="BC335" s="32">
        <f t="shared" si="712"/>
        <v>-2.8052416396160518E-2</v>
      </c>
      <c r="BD335" s="32">
        <f t="shared" si="712"/>
        <v>0.3415691332031332</v>
      </c>
      <c r="BE335" s="32">
        <f t="shared" si="712"/>
        <v>-4.6818550568756639E-2</v>
      </c>
      <c r="BF335" s="32">
        <f t="shared" si="712"/>
        <v>-0.43520623434064643</v>
      </c>
      <c r="BG335" s="32">
        <f t="shared" si="712"/>
        <v>-6.5584684741352706E-2</v>
      </c>
      <c r="BH335" s="32">
        <f t="shared" si="712"/>
        <v>-0.45397236851324252</v>
      </c>
      <c r="BI335" s="32">
        <f t="shared" si="712"/>
        <v>-0.84236005228513233</v>
      </c>
      <c r="BJ335" s="32">
        <f t="shared" si="712"/>
        <v>1.1232713556976721</v>
      </c>
      <c r="BK335" s="32">
        <f t="shared" si="712"/>
        <v>0.73488367192578241</v>
      </c>
      <c r="BL335" s="32">
        <f t="shared" si="712"/>
        <v>0.3464959881538926</v>
      </c>
      <c r="BM335" s="32">
        <f t="shared" si="712"/>
        <v>0.71611753775318632</v>
      </c>
      <c r="BN335" s="32">
        <f t="shared" si="712"/>
        <v>0.3277298539812965</v>
      </c>
      <c r="BO335" s="32">
        <f t="shared" si="712"/>
        <v>-6.0657829790593309E-2</v>
      </c>
      <c r="BP335" s="32">
        <f t="shared" si="712"/>
        <v>0.30896371980870041</v>
      </c>
      <c r="BQ335" s="32">
        <f t="shared" si="712"/>
        <v>-7.9423963963189403E-2</v>
      </c>
      <c r="BR335" s="32">
        <f t="shared" si="712"/>
        <v>-0.46781164773507922</v>
      </c>
      <c r="BS335" s="32">
        <f t="shared" si="712"/>
        <v>-1.3909973126219111E-2</v>
      </c>
      <c r="BT335" s="32">
        <f t="shared" si="712"/>
        <v>-0.40229765689810892</v>
      </c>
      <c r="BU335" s="32">
        <f t="shared" si="712"/>
        <v>-0.79068534066999874</v>
      </c>
      <c r="BV335" s="32">
        <f t="shared" si="712"/>
        <v>-0.42106379107070502</v>
      </c>
      <c r="BW335" s="32">
        <f t="shared" si="712"/>
        <v>-0.80945147484259483</v>
      </c>
      <c r="BX335" s="32">
        <f t="shared" si="712"/>
        <v>-1.1978391586144848</v>
      </c>
      <c r="BY335" s="32">
        <f t="shared" si="712"/>
        <v>-0.82821760901519093</v>
      </c>
      <c r="BZ335" s="32">
        <f t="shared" si="712"/>
        <v>-1.2166052927870807</v>
      </c>
      <c r="CA335" s="32">
        <f t="shared" si="712"/>
        <v>-1.6049929765589706</v>
      </c>
      <c r="CB335" s="32">
        <f t="shared" si="712"/>
        <v>0.26700133028632078</v>
      </c>
      <c r="CC335" s="32">
        <f t="shared" ref="CC335:CS335" si="713">SUMPRODUCT(BN$3:BN$6,$K335:$K338)</f>
        <v>-0.12138635348556903</v>
      </c>
      <c r="CD335" s="32">
        <f t="shared" si="713"/>
        <v>-0.50977403725745885</v>
      </c>
      <c r="CE335" s="32">
        <f t="shared" si="713"/>
        <v>-0.14015248765816513</v>
      </c>
      <c r="CF335" s="32">
        <f t="shared" si="713"/>
        <v>-0.52854017143005494</v>
      </c>
      <c r="CG335" s="32">
        <f t="shared" si="713"/>
        <v>-0.91692785520194475</v>
      </c>
      <c r="CH335" s="32">
        <f t="shared" si="713"/>
        <v>-0.54730630560265103</v>
      </c>
      <c r="CI335" s="32">
        <f t="shared" si="713"/>
        <v>-0.93569398937454085</v>
      </c>
      <c r="CJ335" s="32">
        <f t="shared" si="713"/>
        <v>-1.3240816731464307</v>
      </c>
      <c r="CK335" s="32">
        <f t="shared" si="713"/>
        <v>0.6415497348363739</v>
      </c>
      <c r="CL335" s="32">
        <f t="shared" si="713"/>
        <v>0.25316205106448408</v>
      </c>
      <c r="CM335" s="32">
        <f t="shared" si="713"/>
        <v>-0.13522563270740573</v>
      </c>
      <c r="CN335" s="32">
        <f t="shared" si="713"/>
        <v>0.23439591689188799</v>
      </c>
      <c r="CO335" s="32">
        <f t="shared" si="713"/>
        <v>-0.15399176688000182</v>
      </c>
      <c r="CP335" s="32">
        <f t="shared" si="713"/>
        <v>-0.54237945065189164</v>
      </c>
      <c r="CQ335" s="32">
        <f t="shared" si="713"/>
        <v>-0.17275790105259792</v>
      </c>
      <c r="CR335" s="32">
        <f t="shared" si="713"/>
        <v>-0.56114558482448773</v>
      </c>
      <c r="CS335" s="32">
        <f t="shared" si="713"/>
        <v>-0.94953326859637754</v>
      </c>
    </row>
    <row r="336" spans="1:111" ht="13.9" thickTop="1" thickBot="1" x14ac:dyDescent="0.4">
      <c r="H336" s="33">
        <f>H335</f>
        <v>6.4634776208549738E-4</v>
      </c>
      <c r="I336" s="33">
        <f t="shared" ref="I336:J336" si="714">I331</f>
        <v>0.32817780076102282</v>
      </c>
      <c r="J336" s="33">
        <f t="shared" si="714"/>
        <v>-0.69304298088848615</v>
      </c>
      <c r="K336" s="33">
        <f t="shared" ref="K336:K338" si="715">I336+J336*H336</f>
        <v>0.3277298539812965</v>
      </c>
      <c r="L336" s="33">
        <f>$CE$4-$CE$7*SUMPRODUCT($B$4:$CD$4,Q337:CS337)</f>
        <v>0.20891485920844843</v>
      </c>
      <c r="M336" s="39" t="s">
        <v>375</v>
      </c>
      <c r="O336" s="47">
        <f t="shared" ref="O336:O337" si="716">SUM(Q336:CS336)</f>
        <v>99.007089959028534</v>
      </c>
      <c r="P336" s="39" t="s">
        <v>365</v>
      </c>
      <c r="Q336" s="33">
        <f>EXP(Q335)</f>
        <v>2.584503109006556</v>
      </c>
      <c r="R336" s="33">
        <f>EXP(R335)</f>
        <v>1.7526791933441805</v>
      </c>
      <c r="S336" s="33">
        <f t="shared" ref="S336:CD336" si="717">EXP(S335)</f>
        <v>1.1885783166894286</v>
      </c>
      <c r="T336" s="33">
        <f t="shared" si="717"/>
        <v>1.7200948775183211</v>
      </c>
      <c r="U336" s="33">
        <f t="shared" si="717"/>
        <v>1.1664812829585267</v>
      </c>
      <c r="V336" s="33">
        <f t="shared" si="717"/>
        <v>0.79104856439994675</v>
      </c>
      <c r="W336" s="33">
        <f t="shared" si="717"/>
        <v>1.1447950584211362</v>
      </c>
      <c r="X336" s="33">
        <f t="shared" si="717"/>
        <v>0.77634206457163579</v>
      </c>
      <c r="Y336" s="33">
        <f t="shared" si="717"/>
        <v>0.52647589347090962</v>
      </c>
      <c r="Z336" s="33">
        <f t="shared" si="717"/>
        <v>3.4227508573209064</v>
      </c>
      <c r="AA336" s="33">
        <f t="shared" si="717"/>
        <v>2.3211363881598222</v>
      </c>
      <c r="AB336" s="33">
        <f t="shared" si="717"/>
        <v>1.5740772136294854</v>
      </c>
      <c r="AC336" s="33">
        <f t="shared" si="717"/>
        <v>2.2779838012894413</v>
      </c>
      <c r="AD336" s="33">
        <f t="shared" si="717"/>
        <v>1.5448133133915143</v>
      </c>
      <c r="AE336" s="33">
        <f t="shared" si="717"/>
        <v>1.0476141980820197</v>
      </c>
      <c r="AF336" s="33">
        <f t="shared" si="717"/>
        <v>1.5160934626129488</v>
      </c>
      <c r="AG336" s="33">
        <f t="shared" si="717"/>
        <v>1.0281378489454578</v>
      </c>
      <c r="AH336" s="33">
        <f t="shared" si="717"/>
        <v>0.69723104973512917</v>
      </c>
      <c r="AI336" s="33">
        <f t="shared" si="717"/>
        <v>4.9778246411590876</v>
      </c>
      <c r="AJ336" s="33">
        <f t="shared" si="717"/>
        <v>3.3757087179628398</v>
      </c>
      <c r="AK336" s="33">
        <f t="shared" si="717"/>
        <v>2.2892347902952435</v>
      </c>
      <c r="AL336" s="33">
        <f t="shared" si="717"/>
        <v>3.3129504223090116</v>
      </c>
      <c r="AM336" s="33">
        <f t="shared" si="717"/>
        <v>2.2466752907075302</v>
      </c>
      <c r="AN336" s="33">
        <f t="shared" si="717"/>
        <v>1.5235814662018996</v>
      </c>
      <c r="AO336" s="33">
        <f t="shared" si="717"/>
        <v>2.2049070210158659</v>
      </c>
      <c r="AP336" s="33">
        <f t="shared" si="717"/>
        <v>1.4952563398070207</v>
      </c>
      <c r="AQ336" s="33">
        <f t="shared" si="717"/>
        <v>1.0140071669339565</v>
      </c>
      <c r="AR336" s="33">
        <f t="shared" si="717"/>
        <v>1.5964966706023107</v>
      </c>
      <c r="AS336" s="33">
        <f t="shared" si="717"/>
        <v>1.082663234978074</v>
      </c>
      <c r="AT336" s="33">
        <f t="shared" si="717"/>
        <v>0.73420740672823781</v>
      </c>
      <c r="AU336" s="33">
        <f t="shared" si="717"/>
        <v>1.0625352840583961</v>
      </c>
      <c r="AV336" s="33">
        <f t="shared" si="717"/>
        <v>0.72055764919510323</v>
      </c>
      <c r="AW336" s="33">
        <f t="shared" si="717"/>
        <v>0.48864572650279947</v>
      </c>
      <c r="AX336" s="33">
        <f t="shared" si="717"/>
        <v>0.70716165630531858</v>
      </c>
      <c r="AY336" s="33">
        <f t="shared" si="717"/>
        <v>0.47956124216602614</v>
      </c>
      <c r="AZ336" s="33">
        <f t="shared" si="717"/>
        <v>0.32521416134096509</v>
      </c>
      <c r="BA336" s="33">
        <f t="shared" si="717"/>
        <v>2.1142982296950952</v>
      </c>
      <c r="BB336" s="33">
        <f t="shared" si="717"/>
        <v>1.4338100437168515</v>
      </c>
      <c r="BC336" s="33">
        <f t="shared" si="717"/>
        <v>0.97233739904317551</v>
      </c>
      <c r="BD336" s="33">
        <f t="shared" si="717"/>
        <v>1.4071538709978635</v>
      </c>
      <c r="BE336" s="33">
        <f t="shared" si="717"/>
        <v>0.95426053191310756</v>
      </c>
      <c r="BF336" s="33">
        <f t="shared" si="717"/>
        <v>0.64713119264017549</v>
      </c>
      <c r="BG336" s="33">
        <f t="shared" si="717"/>
        <v>0.93651973446991954</v>
      </c>
      <c r="BH336" s="33">
        <f t="shared" si="717"/>
        <v>0.63510028176850652</v>
      </c>
      <c r="BI336" s="33">
        <f t="shared" si="717"/>
        <v>0.43069286535722412</v>
      </c>
      <c r="BJ336" s="33">
        <f t="shared" si="717"/>
        <v>3.0748968491306488</v>
      </c>
      <c r="BK336" s="33">
        <f t="shared" si="717"/>
        <v>2.0852394065110786</v>
      </c>
      <c r="BL336" s="33">
        <f t="shared" si="717"/>
        <v>1.4141038206520742</v>
      </c>
      <c r="BM336" s="33">
        <f t="shared" si="717"/>
        <v>2.0464724150089766</v>
      </c>
      <c r="BN336" s="33">
        <f t="shared" si="717"/>
        <v>1.3878140092150115</v>
      </c>
      <c r="BO336" s="33">
        <f t="shared" si="717"/>
        <v>0.94114521654326611</v>
      </c>
      <c r="BP336" s="33">
        <f t="shared" si="717"/>
        <v>1.3620129555164562</v>
      </c>
      <c r="BQ336" s="33">
        <f t="shared" si="717"/>
        <v>0.92364824785082122</v>
      </c>
      <c r="BR336" s="33">
        <f t="shared" si="717"/>
        <v>0.62637149103651424</v>
      </c>
      <c r="BS336" s="33">
        <f t="shared" si="717"/>
        <v>0.98618632353821523</v>
      </c>
      <c r="BT336" s="33">
        <f t="shared" si="717"/>
        <v>0.66878164858947264</v>
      </c>
      <c r="BU336" s="33">
        <f t="shared" si="717"/>
        <v>0.45353386354553415</v>
      </c>
      <c r="BV336" s="33">
        <f t="shared" si="717"/>
        <v>0.6563482309172981</v>
      </c>
      <c r="BW336" s="33">
        <f t="shared" si="717"/>
        <v>0.44510214900039102</v>
      </c>
      <c r="BX336" s="33">
        <f t="shared" si="717"/>
        <v>0.30184574851048773</v>
      </c>
      <c r="BY336" s="33">
        <f t="shared" si="717"/>
        <v>0.43682718969644418</v>
      </c>
      <c r="BZ336" s="33">
        <f t="shared" si="717"/>
        <v>0.29623408994940659</v>
      </c>
      <c r="CA336" s="33">
        <f t="shared" si="717"/>
        <v>0.20089096585112926</v>
      </c>
      <c r="CB336" s="33">
        <f t="shared" si="717"/>
        <v>1.3060421837395502</v>
      </c>
      <c r="CC336" s="33">
        <f t="shared" si="717"/>
        <v>0.88569170340444736</v>
      </c>
      <c r="CD336" s="33">
        <f t="shared" si="717"/>
        <v>0.60063128377169317</v>
      </c>
      <c r="CE336" s="33">
        <f t="shared" ref="CE336:CS336" si="718">EXP(CE335)</f>
        <v>0.86922567910423965</v>
      </c>
      <c r="CF336" s="33">
        <f t="shared" si="718"/>
        <v>0.58946485952267491</v>
      </c>
      <c r="CG336" s="33">
        <f t="shared" si="718"/>
        <v>0.39974523183687216</v>
      </c>
      <c r="CH336" s="33">
        <f t="shared" si="718"/>
        <v>0.57850603190386563</v>
      </c>
      <c r="CI336" s="33">
        <f t="shared" si="718"/>
        <v>0.39231350962922673</v>
      </c>
      <c r="CJ336" s="33">
        <f t="shared" si="718"/>
        <v>0.26604716519736765</v>
      </c>
      <c r="CK336" s="33">
        <f t="shared" si="718"/>
        <v>1.8994222003352845</v>
      </c>
      <c r="CL336" s="33">
        <f t="shared" si="718"/>
        <v>1.2880919966017461</v>
      </c>
      <c r="CM336" s="33">
        <f t="shared" si="718"/>
        <v>0.87351879504019458</v>
      </c>
      <c r="CN336" s="33">
        <f t="shared" si="718"/>
        <v>1.2641448894589098</v>
      </c>
      <c r="CO336" s="33">
        <f t="shared" si="718"/>
        <v>0.85727907906393241</v>
      </c>
      <c r="CP336" s="33">
        <f t="shared" si="718"/>
        <v>0.58136328005508453</v>
      </c>
      <c r="CQ336" s="33">
        <f t="shared" si="718"/>
        <v>0.84134127802812375</v>
      </c>
      <c r="CR336" s="33">
        <f t="shared" si="718"/>
        <v>0.570555070087847</v>
      </c>
      <c r="CS336" s="33">
        <f t="shared" si="718"/>
        <v>0.38692156976525555</v>
      </c>
    </row>
    <row r="337" spans="2:97" ht="13.9" thickTop="1" thickBot="1" x14ac:dyDescent="0.4">
      <c r="H337" s="32">
        <f t="shared" ref="H337:H338" si="719">H336</f>
        <v>6.4634776208549738E-4</v>
      </c>
      <c r="I337" s="32">
        <f t="shared" ref="I337:J337" si="720">I332</f>
        <v>-0.40698454029636966</v>
      </c>
      <c r="J337" s="32">
        <f t="shared" si="720"/>
        <v>-0.26189871466413023</v>
      </c>
      <c r="K337" s="32">
        <f t="shared" si="715"/>
        <v>-0.40715381794448591</v>
      </c>
      <c r="L337" s="32">
        <f>$CE$5-$CE$7*SUMPRODUCT($B$5:$CD$5,Q337:CS337)</f>
        <v>7.2909440459000052E-2</v>
      </c>
      <c r="M337" s="32">
        <f>SUMPRODUCT($B$7:$CD$7, LN(Q337:CS337))</f>
        <v>-3263.3843846217119</v>
      </c>
      <c r="O337" s="48">
        <f t="shared" si="716"/>
        <v>0.99999999999999967</v>
      </c>
      <c r="P337" s="39" t="s">
        <v>366</v>
      </c>
      <c r="Q337" s="32">
        <f t="shared" ref="Q337:AV337" si="721">Q336/$O336</f>
        <v>2.6104222536750491E-2</v>
      </c>
      <c r="R337" s="32">
        <f t="shared" si="721"/>
        <v>1.7702562453552371E-2</v>
      </c>
      <c r="S337" s="32">
        <f t="shared" si="721"/>
        <v>1.2004981836970366E-2</v>
      </c>
      <c r="T337" s="32">
        <f t="shared" si="721"/>
        <v>1.7373451519786483E-2</v>
      </c>
      <c r="U337" s="32">
        <f t="shared" si="721"/>
        <v>1.1781795459711463E-2</v>
      </c>
      <c r="V337" s="32">
        <f t="shared" si="721"/>
        <v>7.9898173426499186E-3</v>
      </c>
      <c r="W337" s="32">
        <f t="shared" si="721"/>
        <v>1.1562758373111251E-2</v>
      </c>
      <c r="X337" s="32">
        <f t="shared" si="721"/>
        <v>7.8412774771271874E-3</v>
      </c>
      <c r="Y337" s="32">
        <f t="shared" si="721"/>
        <v>5.3175574970315536E-3</v>
      </c>
      <c r="Z337" s="32">
        <f t="shared" si="721"/>
        <v>3.4570765171840941E-2</v>
      </c>
      <c r="AA337" s="32">
        <f t="shared" si="721"/>
        <v>2.3444143132783351E-2</v>
      </c>
      <c r="AB337" s="32">
        <f t="shared" si="721"/>
        <v>1.5898631242276442E-2</v>
      </c>
      <c r="AC337" s="32">
        <f t="shared" si="721"/>
        <v>2.3008289630895372E-2</v>
      </c>
      <c r="AD337" s="32">
        <f t="shared" si="721"/>
        <v>1.5603057458115317E-2</v>
      </c>
      <c r="AE337" s="32">
        <f t="shared" si="721"/>
        <v>1.0581203815964566E-2</v>
      </c>
      <c r="AF337" s="32">
        <f t="shared" si="721"/>
        <v>1.5312978729506583E-2</v>
      </c>
      <c r="AG337" s="32">
        <f t="shared" si="721"/>
        <v>1.0384487104619734E-2</v>
      </c>
      <c r="AH337" s="32">
        <f t="shared" si="721"/>
        <v>7.0422335412914346E-3</v>
      </c>
      <c r="AI337" s="32">
        <f t="shared" si="721"/>
        <v>5.0277456323774679E-2</v>
      </c>
      <c r="AJ337" s="32">
        <f t="shared" si="721"/>
        <v>3.4095626074453732E-2</v>
      </c>
      <c r="AK337" s="32">
        <f t="shared" si="721"/>
        <v>2.3121927846203566E-2</v>
      </c>
      <c r="AL337" s="32">
        <f t="shared" si="721"/>
        <v>3.3461749291692024E-2</v>
      </c>
      <c r="AM337" s="32">
        <f t="shared" si="721"/>
        <v>2.2692064695945084E-2</v>
      </c>
      <c r="AN337" s="32">
        <f t="shared" si="721"/>
        <v>1.5388609713025537E-2</v>
      </c>
      <c r="AO337" s="32">
        <f t="shared" si="721"/>
        <v>2.2270193194530899E-2</v>
      </c>
      <c r="AP337" s="32">
        <f t="shared" si="721"/>
        <v>1.5102517813883764E-2</v>
      </c>
      <c r="AQ337" s="32">
        <f t="shared" si="721"/>
        <v>1.0241763164169117E-2</v>
      </c>
      <c r="AR337" s="32">
        <f t="shared" si="721"/>
        <v>1.612507418673732E-2</v>
      </c>
      <c r="AS337" s="32">
        <f t="shared" si="721"/>
        <v>1.0935209139326342E-2</v>
      </c>
      <c r="AT337" s="32">
        <f t="shared" si="721"/>
        <v>7.415705350314509E-3</v>
      </c>
      <c r="AU337" s="32">
        <f t="shared" si="721"/>
        <v>1.0731911063117786E-2</v>
      </c>
      <c r="AV337" s="32">
        <f t="shared" si="721"/>
        <v>7.2778388850059826E-3</v>
      </c>
      <c r="AW337" s="32">
        <f t="shared" ref="AW337:CB337" si="722">AW336/$O336</f>
        <v>4.9354619624212021E-3</v>
      </c>
      <c r="AX337" s="32">
        <f t="shared" si="722"/>
        <v>7.1425355153651995E-3</v>
      </c>
      <c r="AY337" s="32">
        <f t="shared" si="722"/>
        <v>4.8437060655401537E-3</v>
      </c>
      <c r="AZ337" s="32">
        <f t="shared" si="722"/>
        <v>3.284756288418803E-3</v>
      </c>
      <c r="BA337" s="32">
        <f t="shared" si="722"/>
        <v>2.1355018419085357E-2</v>
      </c>
      <c r="BB337" s="32">
        <f t="shared" si="722"/>
        <v>1.4481892602945868E-2</v>
      </c>
      <c r="BC337" s="32">
        <f t="shared" si="722"/>
        <v>9.8208865591903737E-3</v>
      </c>
      <c r="BD337" s="32">
        <f t="shared" si="722"/>
        <v>1.4212657614522121E-2</v>
      </c>
      <c r="BE337" s="32">
        <f t="shared" si="722"/>
        <v>9.6383050174285809E-3</v>
      </c>
      <c r="BF337" s="32">
        <f t="shared" si="722"/>
        <v>6.5362106179261874E-3</v>
      </c>
      <c r="BG337" s="32">
        <f t="shared" si="722"/>
        <v>9.4591178758760969E-3</v>
      </c>
      <c r="BH337" s="32">
        <f t="shared" si="722"/>
        <v>6.4146949681212328E-3</v>
      </c>
      <c r="BI337" s="32">
        <f t="shared" si="722"/>
        <v>4.3501214462060749E-3</v>
      </c>
      <c r="BJ337" s="32">
        <f t="shared" si="722"/>
        <v>3.1057339938009628E-2</v>
      </c>
      <c r="BK337" s="32">
        <f t="shared" si="722"/>
        <v>2.1061515971977359E-2</v>
      </c>
      <c r="BL337" s="32">
        <f t="shared" si="722"/>
        <v>1.4282854099007088E-2</v>
      </c>
      <c r="BM337" s="32">
        <f t="shared" si="722"/>
        <v>2.0669958240928554E-2</v>
      </c>
      <c r="BN337" s="32">
        <f t="shared" si="722"/>
        <v>1.4017319464589067E-2</v>
      </c>
      <c r="BO337" s="32">
        <f t="shared" si="722"/>
        <v>9.5058365712267084E-3</v>
      </c>
      <c r="BP337" s="32">
        <f t="shared" si="722"/>
        <v>1.3756721423486835E-2</v>
      </c>
      <c r="BQ337" s="32">
        <f t="shared" si="722"/>
        <v>9.3291121699774094E-3</v>
      </c>
      <c r="BR337" s="32">
        <f t="shared" si="722"/>
        <v>6.3265316786476761E-3</v>
      </c>
      <c r="BS337" s="32">
        <f t="shared" si="722"/>
        <v>9.9607646679275436E-3</v>
      </c>
      <c r="BT337" s="32">
        <f t="shared" si="722"/>
        <v>6.7548864315296027E-3</v>
      </c>
      <c r="BU337" s="32">
        <f t="shared" si="722"/>
        <v>4.5808220778251049E-3</v>
      </c>
      <c r="BV337" s="32">
        <f t="shared" si="722"/>
        <v>6.6293053476161202E-3</v>
      </c>
      <c r="BW337" s="32">
        <f t="shared" si="722"/>
        <v>4.4956593430287139E-3</v>
      </c>
      <c r="BX337" s="32">
        <f t="shared" si="722"/>
        <v>3.0487286176717103E-3</v>
      </c>
      <c r="BY337" s="32">
        <f t="shared" si="722"/>
        <v>4.4120798811197615E-3</v>
      </c>
      <c r="BZ337" s="32">
        <f t="shared" si="722"/>
        <v>2.9920492569976073E-3</v>
      </c>
      <c r="CA337" s="32">
        <f t="shared" si="722"/>
        <v>2.0290563628752516E-3</v>
      </c>
      <c r="CB337" s="32">
        <f t="shared" si="722"/>
        <v>1.3191400578282032E-2</v>
      </c>
      <c r="CC337" s="32">
        <f t="shared" ref="CC337:CS337" si="723">CC336/$O336</f>
        <v>8.9457401865964091E-3</v>
      </c>
      <c r="CD337" s="32">
        <f t="shared" si="723"/>
        <v>6.0665482039745696E-3</v>
      </c>
      <c r="CE337" s="32">
        <f t="shared" si="723"/>
        <v>8.7794286193437834E-3</v>
      </c>
      <c r="CF337" s="32">
        <f t="shared" si="723"/>
        <v>5.9537641169597989E-3</v>
      </c>
      <c r="CG337" s="32">
        <f t="shared" si="723"/>
        <v>4.0375414730631533E-3</v>
      </c>
      <c r="CH337" s="32">
        <f t="shared" si="723"/>
        <v>5.8430768154408442E-3</v>
      </c>
      <c r="CI337" s="32">
        <f t="shared" si="723"/>
        <v>3.9624789476347131E-3</v>
      </c>
      <c r="CJ337" s="32">
        <f t="shared" si="723"/>
        <v>2.6871526605565747E-3</v>
      </c>
      <c r="CK337" s="32">
        <f t="shared" si="723"/>
        <v>1.9184708904395737E-2</v>
      </c>
      <c r="CL337" s="32">
        <f t="shared" si="723"/>
        <v>1.3010098540769038E-2</v>
      </c>
      <c r="CM337" s="32">
        <f t="shared" si="723"/>
        <v>8.8227903213969547E-3</v>
      </c>
      <c r="CN337" s="32">
        <f t="shared" si="723"/>
        <v>1.2768225891519918E-2</v>
      </c>
      <c r="CO337" s="32">
        <f t="shared" si="723"/>
        <v>8.6587645331126766E-3</v>
      </c>
      <c r="CP337" s="32">
        <f t="shared" si="723"/>
        <v>5.8719358411166954E-3</v>
      </c>
      <c r="CQ337" s="32">
        <f t="shared" si="723"/>
        <v>8.4977881723045344E-3</v>
      </c>
      <c r="CR337" s="32">
        <f t="shared" si="723"/>
        <v>5.7627698210699473E-3</v>
      </c>
      <c r="CS337" s="32">
        <f t="shared" si="723"/>
        <v>3.9080188088082661E-3</v>
      </c>
    </row>
    <row r="338" spans="2:97" ht="13.15" thickTop="1" x14ac:dyDescent="0.35">
      <c r="H338" s="34">
        <f t="shared" si="719"/>
        <v>6.4634776208549738E-4</v>
      </c>
      <c r="I338" s="34">
        <f t="shared" ref="I338:J338" si="724">I333</f>
        <v>-0.38828477768085234</v>
      </c>
      <c r="J338" s="34">
        <f t="shared" si="724"/>
        <v>-0.15921164591868786</v>
      </c>
      <c r="K338" s="34">
        <f t="shared" si="715"/>
        <v>-0.38838768377188981</v>
      </c>
      <c r="L338" s="34">
        <f>$CE$6-$CE$7*SUMPRODUCT($B$6:$CD$6,Q337:CS337)</f>
        <v>4.4608529656045448E-2</v>
      </c>
    </row>
    <row r="339" spans="2:97" ht="13.5" thickBot="1" x14ac:dyDescent="0.4">
      <c r="B339" s="39" t="s">
        <v>367</v>
      </c>
      <c r="D339" s="39" t="s">
        <v>368</v>
      </c>
      <c r="E339" s="39" t="s">
        <v>369</v>
      </c>
      <c r="F339" s="39" t="s">
        <v>370</v>
      </c>
      <c r="H339" s="39" t="s">
        <v>347</v>
      </c>
      <c r="I339" s="39" t="s">
        <v>371</v>
      </c>
      <c r="J339" s="39" t="s">
        <v>372</v>
      </c>
      <c r="K339" s="39" t="s">
        <v>349</v>
      </c>
      <c r="L339" s="39" t="s">
        <v>373</v>
      </c>
      <c r="M339" s="39" t="s">
        <v>374</v>
      </c>
      <c r="O339" s="45" t="s">
        <v>336</v>
      </c>
    </row>
    <row r="340" spans="2:97" ht="13.9" thickTop="1" thickBot="1" x14ac:dyDescent="0.4">
      <c r="B340" s="32">
        <f>1+B335</f>
        <v>3</v>
      </c>
      <c r="D340" s="32">
        <f>IF(F335,IF(M340&lt;0,D335,H340),E335)</f>
        <v>0</v>
      </c>
      <c r="E340" s="32">
        <f>IF(F335,IF(M340&lt;0,H340,E335),H340)</f>
        <v>3.2317388104274869E-4</v>
      </c>
      <c r="F340" s="32" t="b">
        <f>OR(F335,M340*M335&lt;=0)</f>
        <v>1</v>
      </c>
      <c r="H340" s="32">
        <f>IF(F335,(D335+E335)/2,2*H335)</f>
        <v>3.2317388104274869E-4</v>
      </c>
      <c r="I340" s="32">
        <f>I335</f>
        <v>-0.48107527309921283</v>
      </c>
      <c r="J340" s="32">
        <f>J335</f>
        <v>-1</v>
      </c>
      <c r="K340" s="32">
        <f>I340+J340*H340</f>
        <v>-0.48139844698025558</v>
      </c>
      <c r="L340" s="32">
        <f>$CE$3-$CE$7*SUMPRODUCT($B$3:$CD$3,Q342:CS342)</f>
        <v>0.11993468926715423</v>
      </c>
      <c r="M340" s="32">
        <f>SUMPRODUCT(L340:L343,J340:J343)</f>
        <v>-0.19585864859055857</v>
      </c>
      <c r="O340" s="46">
        <f>SUM(Q340:CS340)</f>
        <v>-1.2649647627173253</v>
      </c>
      <c r="P340" s="39" t="s">
        <v>363</v>
      </c>
      <c r="Q340" s="32">
        <f t="shared" ref="Q340:AV340" si="725">SUMPRODUCT(B$3:B$6,$K340:$K343)</f>
        <v>0.94885002945589481</v>
      </c>
      <c r="R340" s="32">
        <f t="shared" si="725"/>
        <v>0.56051379872952367</v>
      </c>
      <c r="S340" s="32">
        <f t="shared" si="725"/>
        <v>0.17217756800315259</v>
      </c>
      <c r="T340" s="32">
        <f t="shared" si="725"/>
        <v>0.54178085033546708</v>
      </c>
      <c r="U340" s="32">
        <f t="shared" si="725"/>
        <v>0.15344461960909594</v>
      </c>
      <c r="V340" s="32">
        <f t="shared" si="725"/>
        <v>-0.23489161111727513</v>
      </c>
      <c r="W340" s="32">
        <f t="shared" si="725"/>
        <v>0.13471167121503924</v>
      </c>
      <c r="X340" s="32">
        <f t="shared" si="725"/>
        <v>-0.25362455951133184</v>
      </c>
      <c r="Y340" s="32">
        <f t="shared" si="725"/>
        <v>-0.64196079023770292</v>
      </c>
      <c r="Z340" s="32">
        <f t="shared" si="725"/>
        <v>1.229953310059746</v>
      </c>
      <c r="AA340" s="32">
        <f t="shared" si="725"/>
        <v>0.84161707933337482</v>
      </c>
      <c r="AB340" s="32">
        <f t="shared" si="725"/>
        <v>0.45328084860700374</v>
      </c>
      <c r="AC340" s="32">
        <f t="shared" si="725"/>
        <v>0.82288413093931823</v>
      </c>
      <c r="AD340" s="32">
        <f t="shared" si="725"/>
        <v>0.43454790021294709</v>
      </c>
      <c r="AE340" s="32">
        <f t="shared" si="725"/>
        <v>4.6211669486576012E-2</v>
      </c>
      <c r="AF340" s="32">
        <f t="shared" si="725"/>
        <v>0.41581495181889039</v>
      </c>
      <c r="AG340" s="32">
        <f t="shared" si="725"/>
        <v>2.7478721092519309E-2</v>
      </c>
      <c r="AH340" s="32">
        <f t="shared" si="725"/>
        <v>-0.36085750963385177</v>
      </c>
      <c r="AI340" s="32">
        <f t="shared" si="725"/>
        <v>1.6047576841982141</v>
      </c>
      <c r="AJ340" s="32">
        <f t="shared" si="725"/>
        <v>1.2164214534718429</v>
      </c>
      <c r="AK340" s="32">
        <f t="shared" si="725"/>
        <v>0.82808522274547181</v>
      </c>
      <c r="AL340" s="32">
        <f t="shared" si="725"/>
        <v>1.1976885050777863</v>
      </c>
      <c r="AM340" s="32">
        <f t="shared" si="725"/>
        <v>0.80935227435141521</v>
      </c>
      <c r="AN340" s="32">
        <f t="shared" si="725"/>
        <v>0.42101604362504413</v>
      </c>
      <c r="AO340" s="32">
        <f t="shared" si="725"/>
        <v>0.79061932595735851</v>
      </c>
      <c r="AP340" s="32">
        <f t="shared" si="725"/>
        <v>0.40228309523098743</v>
      </c>
      <c r="AQ340" s="32">
        <f t="shared" si="725"/>
        <v>1.3946864504616352E-2</v>
      </c>
      <c r="AR340" s="32">
        <f t="shared" si="725"/>
        <v>0.46745158247563923</v>
      </c>
      <c r="AS340" s="32">
        <f t="shared" si="725"/>
        <v>7.9115351749268148E-2</v>
      </c>
      <c r="AT340" s="32">
        <f t="shared" si="725"/>
        <v>-0.30922087897710293</v>
      </c>
      <c r="AU340" s="32">
        <f t="shared" si="725"/>
        <v>6.0382403355211445E-2</v>
      </c>
      <c r="AV340" s="32">
        <f t="shared" si="725"/>
        <v>-0.32795382737115963</v>
      </c>
      <c r="AW340" s="32">
        <f t="shared" ref="AW340:CB340" si="726">SUMPRODUCT(AH$3:AH$6,$K340:$K343)</f>
        <v>-0.71629005809753066</v>
      </c>
      <c r="AX340" s="32">
        <f t="shared" si="726"/>
        <v>-0.34668677576521639</v>
      </c>
      <c r="AY340" s="32">
        <f t="shared" si="726"/>
        <v>-0.73502300649158747</v>
      </c>
      <c r="AZ340" s="32">
        <f t="shared" si="726"/>
        <v>-1.1233592372179586</v>
      </c>
      <c r="BA340" s="32">
        <f t="shared" si="726"/>
        <v>0.74855486307949026</v>
      </c>
      <c r="BB340" s="32">
        <f t="shared" si="726"/>
        <v>0.36021863235311924</v>
      </c>
      <c r="BC340" s="32">
        <f t="shared" si="726"/>
        <v>-2.811759837325184E-2</v>
      </c>
      <c r="BD340" s="32">
        <f t="shared" si="726"/>
        <v>0.34148568395906254</v>
      </c>
      <c r="BE340" s="32">
        <f t="shared" si="726"/>
        <v>-4.6850546767308515E-2</v>
      </c>
      <c r="BF340" s="32">
        <f t="shared" si="726"/>
        <v>-0.43518677749367962</v>
      </c>
      <c r="BG340" s="32">
        <f t="shared" si="726"/>
        <v>-6.5583495161365246E-2</v>
      </c>
      <c r="BH340" s="32">
        <f t="shared" si="726"/>
        <v>-0.45391972588773633</v>
      </c>
      <c r="BI340" s="32">
        <f t="shared" si="726"/>
        <v>-0.84225595661410746</v>
      </c>
      <c r="BJ340" s="32">
        <f t="shared" si="726"/>
        <v>1.1233592372179586</v>
      </c>
      <c r="BK340" s="32">
        <f t="shared" si="726"/>
        <v>0.73502300649158747</v>
      </c>
      <c r="BL340" s="32">
        <f t="shared" si="726"/>
        <v>0.34668677576521639</v>
      </c>
      <c r="BM340" s="32">
        <f t="shared" si="726"/>
        <v>0.71629005809753066</v>
      </c>
      <c r="BN340" s="32">
        <f t="shared" si="726"/>
        <v>0.32795382737115963</v>
      </c>
      <c r="BO340" s="32">
        <f t="shared" si="726"/>
        <v>-6.0382403355211445E-2</v>
      </c>
      <c r="BP340" s="32">
        <f t="shared" si="726"/>
        <v>0.30922087897710293</v>
      </c>
      <c r="BQ340" s="32">
        <f t="shared" si="726"/>
        <v>-7.9115351749268148E-2</v>
      </c>
      <c r="BR340" s="32">
        <f t="shared" si="726"/>
        <v>-0.46745158247563923</v>
      </c>
      <c r="BS340" s="32">
        <f t="shared" si="726"/>
        <v>-1.3946864504616352E-2</v>
      </c>
      <c r="BT340" s="32">
        <f t="shared" si="726"/>
        <v>-0.40228309523098743</v>
      </c>
      <c r="BU340" s="32">
        <f t="shared" si="726"/>
        <v>-0.79061932595735851</v>
      </c>
      <c r="BV340" s="32">
        <f t="shared" si="726"/>
        <v>-0.42101604362504413</v>
      </c>
      <c r="BW340" s="32">
        <f t="shared" si="726"/>
        <v>-0.80935227435141521</v>
      </c>
      <c r="BX340" s="32">
        <f t="shared" si="726"/>
        <v>-1.1976885050777863</v>
      </c>
      <c r="BY340" s="32">
        <f t="shared" si="726"/>
        <v>-0.82808522274547181</v>
      </c>
      <c r="BZ340" s="32">
        <f t="shared" si="726"/>
        <v>-1.2164214534718429</v>
      </c>
      <c r="CA340" s="32">
        <f t="shared" si="726"/>
        <v>-1.6047576841982141</v>
      </c>
      <c r="CB340" s="32">
        <f t="shared" si="726"/>
        <v>0.26715641609923479</v>
      </c>
      <c r="CC340" s="32">
        <f t="shared" ref="CC340:CS340" si="727">SUMPRODUCT(BN$3:BN$6,$K340:$K343)</f>
        <v>-0.12117981462713628</v>
      </c>
      <c r="CD340" s="32">
        <f t="shared" si="727"/>
        <v>-0.50951604535350736</v>
      </c>
      <c r="CE340" s="32">
        <f t="shared" si="727"/>
        <v>-0.13991276302119299</v>
      </c>
      <c r="CF340" s="32">
        <f t="shared" si="727"/>
        <v>-0.52824899374756407</v>
      </c>
      <c r="CG340" s="32">
        <f t="shared" si="727"/>
        <v>-0.9165852244739352</v>
      </c>
      <c r="CH340" s="32">
        <f t="shared" si="727"/>
        <v>-0.54698194214162066</v>
      </c>
      <c r="CI340" s="32">
        <f t="shared" si="727"/>
        <v>-0.93531817286799179</v>
      </c>
      <c r="CJ340" s="32">
        <f t="shared" si="727"/>
        <v>-1.3236544035943629</v>
      </c>
      <c r="CK340" s="32">
        <f t="shared" si="727"/>
        <v>0.64196079023770292</v>
      </c>
      <c r="CL340" s="32">
        <f t="shared" si="727"/>
        <v>0.25362455951133184</v>
      </c>
      <c r="CM340" s="32">
        <f t="shared" si="727"/>
        <v>-0.13471167121503924</v>
      </c>
      <c r="CN340" s="32">
        <f t="shared" si="727"/>
        <v>0.23489161111727513</v>
      </c>
      <c r="CO340" s="32">
        <f t="shared" si="727"/>
        <v>-0.15344461960909594</v>
      </c>
      <c r="CP340" s="32">
        <f t="shared" si="727"/>
        <v>-0.54178085033546708</v>
      </c>
      <c r="CQ340" s="32">
        <f t="shared" si="727"/>
        <v>-0.17217756800315259</v>
      </c>
      <c r="CR340" s="32">
        <f t="shared" si="727"/>
        <v>-0.56051379872952367</v>
      </c>
      <c r="CS340" s="32">
        <f t="shared" si="727"/>
        <v>-0.94885002945589481</v>
      </c>
    </row>
    <row r="341" spans="2:97" ht="13.9" thickTop="1" thickBot="1" x14ac:dyDescent="0.4">
      <c r="H341" s="33">
        <f>H340</f>
        <v>3.2317388104274869E-4</v>
      </c>
      <c r="I341" s="33">
        <f t="shared" ref="I341:J341" si="728">I336</f>
        <v>0.32817780076102282</v>
      </c>
      <c r="J341" s="33">
        <f t="shared" si="728"/>
        <v>-0.69304298088848615</v>
      </c>
      <c r="K341" s="33">
        <f t="shared" ref="K341:K343" si="729">I341+J341*H341</f>
        <v>0.32795382737115963</v>
      </c>
      <c r="L341" s="33">
        <f>$CE$4-$CE$7*SUMPRODUCT($B$4:$CD$4,Q342:CS342)</f>
        <v>9.2790734622241189E-2</v>
      </c>
      <c r="M341" s="39" t="s">
        <v>375</v>
      </c>
      <c r="O341" s="47">
        <f t="shared" ref="O341:O342" si="730">SUM(Q341:CS341)</f>
        <v>98.997541659620424</v>
      </c>
      <c r="P341" s="39" t="s">
        <v>365</v>
      </c>
      <c r="Q341" s="33">
        <f>EXP(Q340)</f>
        <v>2.5827378784297643</v>
      </c>
      <c r="R341" s="33">
        <f>EXP(R340)</f>
        <v>1.7515722247214054</v>
      </c>
      <c r="S341" s="33">
        <f t="shared" ref="S341:CD341" si="731">EXP(S340)</f>
        <v>1.1878887455202227</v>
      </c>
      <c r="T341" s="33">
        <f t="shared" si="731"/>
        <v>1.7190655362930864</v>
      </c>
      <c r="U341" s="33">
        <f t="shared" si="731"/>
        <v>1.1658432204809828</v>
      </c>
      <c r="V341" s="33">
        <f t="shared" si="731"/>
        <v>0.79065654336388191</v>
      </c>
      <c r="W341" s="33">
        <f t="shared" si="731"/>
        <v>1.1442068290210352</v>
      </c>
      <c r="X341" s="33">
        <f t="shared" si="731"/>
        <v>0.77598308283157091</v>
      </c>
      <c r="Y341" s="33">
        <f t="shared" si="731"/>
        <v>0.52625952718354096</v>
      </c>
      <c r="Z341" s="33">
        <f t="shared" si="731"/>
        <v>3.4210698030160263</v>
      </c>
      <c r="AA341" s="33">
        <f t="shared" si="731"/>
        <v>2.3201157561676875</v>
      </c>
      <c r="AB341" s="33">
        <f t="shared" si="731"/>
        <v>1.5734660302084296</v>
      </c>
      <c r="AC341" s="33">
        <f t="shared" si="731"/>
        <v>2.2770577086952959</v>
      </c>
      <c r="AD341" s="33">
        <f t="shared" si="731"/>
        <v>1.5442647393483482</v>
      </c>
      <c r="AE341" s="33">
        <f t="shared" si="731"/>
        <v>1.0472960681181125</v>
      </c>
      <c r="AF341" s="33">
        <f t="shared" si="731"/>
        <v>1.5156053829002742</v>
      </c>
      <c r="AG341" s="33">
        <f t="shared" si="731"/>
        <v>1.0278597431421703</v>
      </c>
      <c r="AH341" s="33">
        <f t="shared" si="731"/>
        <v>0.69707831833545608</v>
      </c>
      <c r="AI341" s="33">
        <f t="shared" si="731"/>
        <v>4.9766535348294276</v>
      </c>
      <c r="AJ341" s="33">
        <f t="shared" si="731"/>
        <v>3.3750881870244265</v>
      </c>
      <c r="AK341" s="33">
        <f t="shared" si="731"/>
        <v>2.2889317471006669</v>
      </c>
      <c r="AL341" s="33">
        <f t="shared" si="731"/>
        <v>3.3124513522052665</v>
      </c>
      <c r="AM341" s="33">
        <f t="shared" si="731"/>
        <v>2.2464524304692763</v>
      </c>
      <c r="AN341" s="33">
        <f t="shared" si="731"/>
        <v>1.5235087208153493</v>
      </c>
      <c r="AO341" s="33">
        <f t="shared" si="731"/>
        <v>2.2047614695167983</v>
      </c>
      <c r="AP341" s="33">
        <f t="shared" si="731"/>
        <v>1.4952345665404669</v>
      </c>
      <c r="AQ341" s="33">
        <f t="shared" si="731"/>
        <v>1.0140445757460765</v>
      </c>
      <c r="AR341" s="33">
        <f t="shared" si="731"/>
        <v>1.5959219310924899</v>
      </c>
      <c r="AS341" s="33">
        <f t="shared" si="731"/>
        <v>1.0823291634321275</v>
      </c>
      <c r="AT341" s="33">
        <f t="shared" si="731"/>
        <v>0.73401862283688324</v>
      </c>
      <c r="AU341" s="33">
        <f t="shared" si="731"/>
        <v>1.062242674050756</v>
      </c>
      <c r="AV341" s="33">
        <f t="shared" si="731"/>
        <v>0.72039628152752744</v>
      </c>
      <c r="AW341" s="33">
        <f t="shared" si="731"/>
        <v>0.48856143244522982</v>
      </c>
      <c r="AX341" s="33">
        <f t="shared" si="731"/>
        <v>0.70702675149158511</v>
      </c>
      <c r="AY341" s="33">
        <f t="shared" si="731"/>
        <v>0.47949442736348585</v>
      </c>
      <c r="AZ341" s="33">
        <f t="shared" si="731"/>
        <v>0.32518558228185174</v>
      </c>
      <c r="BA341" s="33">
        <f t="shared" si="731"/>
        <v>2.1139428712568109</v>
      </c>
      <c r="BB341" s="33">
        <f t="shared" si="731"/>
        <v>1.4336428210021861</v>
      </c>
      <c r="BC341" s="33">
        <f t="shared" si="731"/>
        <v>0.97227402223464132</v>
      </c>
      <c r="BD341" s="33">
        <f t="shared" si="731"/>
        <v>1.4070364499704537</v>
      </c>
      <c r="BE341" s="33">
        <f t="shared" si="731"/>
        <v>0.9542299996921183</v>
      </c>
      <c r="BF341" s="33">
        <f t="shared" si="731"/>
        <v>0.64714378389525073</v>
      </c>
      <c r="BG341" s="33">
        <f t="shared" si="731"/>
        <v>0.93652084853571627</v>
      </c>
      <c r="BH341" s="33">
        <f t="shared" si="731"/>
        <v>0.63513371599482349</v>
      </c>
      <c r="BI341" s="33">
        <f t="shared" si="731"/>
        <v>0.43073770095360436</v>
      </c>
      <c r="BJ341" s="33">
        <f t="shared" si="731"/>
        <v>3.0751670876147847</v>
      </c>
      <c r="BK341" s="33">
        <f t="shared" si="731"/>
        <v>2.0855299726808698</v>
      </c>
      <c r="BL341" s="33">
        <f t="shared" si="731"/>
        <v>1.4143736398804447</v>
      </c>
      <c r="BM341" s="33">
        <f t="shared" si="731"/>
        <v>2.0468255035913114</v>
      </c>
      <c r="BN341" s="33">
        <f t="shared" si="731"/>
        <v>1.3881248774349599</v>
      </c>
      <c r="BO341" s="33">
        <f t="shared" si="731"/>
        <v>0.94140446851621973</v>
      </c>
      <c r="BP341" s="33">
        <f t="shared" si="731"/>
        <v>1.3623632546748399</v>
      </c>
      <c r="BQ341" s="33">
        <f t="shared" si="731"/>
        <v>0.92393334097082169</v>
      </c>
      <c r="BR341" s="33">
        <f t="shared" si="731"/>
        <v>0.62659706625840339</v>
      </c>
      <c r="BS341" s="33">
        <f t="shared" si="731"/>
        <v>0.98614994243646203</v>
      </c>
      <c r="BT341" s="33">
        <f t="shared" si="731"/>
        <v>0.66879138723612175</v>
      </c>
      <c r="BU341" s="33">
        <f t="shared" si="731"/>
        <v>0.45356380444146771</v>
      </c>
      <c r="BV341" s="33">
        <f t="shared" si="731"/>
        <v>0.65637957061697783</v>
      </c>
      <c r="BW341" s="33">
        <f t="shared" si="731"/>
        <v>0.44514630554233608</v>
      </c>
      <c r="BX341" s="33">
        <f t="shared" si="731"/>
        <v>0.30189122606562946</v>
      </c>
      <c r="BY341" s="33">
        <f t="shared" si="731"/>
        <v>0.43688502344671276</v>
      </c>
      <c r="BZ341" s="33">
        <f t="shared" si="731"/>
        <v>0.29628855442785584</v>
      </c>
      <c r="CA341" s="33">
        <f t="shared" si="731"/>
        <v>0.20093823952208772</v>
      </c>
      <c r="CB341" s="33">
        <f t="shared" si="731"/>
        <v>1.3062447480603356</v>
      </c>
      <c r="CC341" s="33">
        <f t="shared" si="731"/>
        <v>0.88587465205014371</v>
      </c>
      <c r="CD341" s="33">
        <f t="shared" si="731"/>
        <v>0.60078626177084116</v>
      </c>
      <c r="CE341" s="33">
        <f t="shared" ref="CE341:CS341" si="732">EXP(CE340)</f>
        <v>0.86943407889289359</v>
      </c>
      <c r="CF341" s="33">
        <f t="shared" si="732"/>
        <v>0.58963652352553098</v>
      </c>
      <c r="CG341" s="33">
        <f t="shared" si="732"/>
        <v>0.39988222030356368</v>
      </c>
      <c r="CH341" s="33">
        <f t="shared" si="732"/>
        <v>0.57869370855868008</v>
      </c>
      <c r="CI341" s="33">
        <f t="shared" si="732"/>
        <v>0.39246097523015544</v>
      </c>
      <c r="CJ341" s="33">
        <f t="shared" si="732"/>
        <v>0.26616086333861766</v>
      </c>
      <c r="CK341" s="33">
        <f t="shared" si="732"/>
        <v>1.9002031285815275</v>
      </c>
      <c r="CL341" s="33">
        <f t="shared" si="732"/>
        <v>1.2886878878222303</v>
      </c>
      <c r="CM341" s="33">
        <f t="shared" si="732"/>
        <v>0.87396786545626881</v>
      </c>
      <c r="CN341" s="33">
        <f t="shared" si="732"/>
        <v>1.2647716741146005</v>
      </c>
      <c r="CO341" s="33">
        <f t="shared" si="732"/>
        <v>0.85774826531773107</v>
      </c>
      <c r="CP341" s="33">
        <f t="shared" si="732"/>
        <v>0.58171138847699422</v>
      </c>
      <c r="CQ341" s="33">
        <f t="shared" si="732"/>
        <v>0.84182967788120688</v>
      </c>
      <c r="CR341" s="33">
        <f t="shared" si="732"/>
        <v>0.5709156527410989</v>
      </c>
      <c r="CS341" s="33">
        <f t="shared" si="732"/>
        <v>0.38718602005712377</v>
      </c>
    </row>
    <row r="342" spans="2:97" ht="13.9" thickTop="1" thickBot="1" x14ac:dyDescent="0.4">
      <c r="H342" s="32">
        <f t="shared" ref="H342:H343" si="733">H341</f>
        <v>3.2317388104274869E-4</v>
      </c>
      <c r="I342" s="32">
        <f t="shared" ref="I342:J342" si="734">I337</f>
        <v>-0.40698454029636966</v>
      </c>
      <c r="J342" s="32">
        <f t="shared" si="734"/>
        <v>-0.26189871466413023</v>
      </c>
      <c r="K342" s="32">
        <f t="shared" si="729"/>
        <v>-0.40706917912042778</v>
      </c>
      <c r="L342" s="32">
        <f>$CE$5-$CE$7*SUMPRODUCT($B$5:$CD$5,Q342:CS342)</f>
        <v>3.2337127490791318E-2</v>
      </c>
      <c r="M342" s="32">
        <f>SUMPRODUCT($B$7:$CD$7, LN(Q342:CS342))</f>
        <v>-3263.3842817125596</v>
      </c>
      <c r="O342" s="48">
        <f t="shared" si="730"/>
        <v>0.99999999999999989</v>
      </c>
      <c r="P342" s="39" t="s">
        <v>366</v>
      </c>
      <c r="Q342" s="32">
        <f t="shared" ref="Q342:AV342" si="735">Q341/$O341</f>
        <v>2.6088909230795813E-2</v>
      </c>
      <c r="R342" s="32">
        <f t="shared" si="735"/>
        <v>1.7693088084386695E-2</v>
      </c>
      <c r="S342" s="32">
        <f t="shared" si="735"/>
        <v>1.1999174177521464E-2</v>
      </c>
      <c r="T342" s="32">
        <f t="shared" si="735"/>
        <v>1.7364729542514154E-2</v>
      </c>
      <c r="U342" s="32">
        <f t="shared" si="735"/>
        <v>1.1776486576701654E-2</v>
      </c>
      <c r="V342" s="32">
        <f t="shared" si="735"/>
        <v>7.986628052667883E-3</v>
      </c>
      <c r="W342" s="32">
        <f t="shared" si="735"/>
        <v>1.1557931740922608E-2</v>
      </c>
      <c r="X342" s="32">
        <f t="shared" si="735"/>
        <v>7.8384075990452842E-3</v>
      </c>
      <c r="Y342" s="32">
        <f t="shared" si="735"/>
        <v>5.3158848024020596E-3</v>
      </c>
      <c r="Z342" s="32">
        <f t="shared" si="735"/>
        <v>3.4557118749257064E-2</v>
      </c>
      <c r="AA342" s="32">
        <f t="shared" si="735"/>
        <v>2.3436094647126243E-2</v>
      </c>
      <c r="AB342" s="32">
        <f t="shared" si="735"/>
        <v>1.5893990939880299E-2</v>
      </c>
      <c r="AC342" s="32">
        <f t="shared" si="735"/>
        <v>2.3001154074354886E-2</v>
      </c>
      <c r="AD342" s="32">
        <f t="shared" si="735"/>
        <v>1.5599021081330851E-2</v>
      </c>
      <c r="AE342" s="32">
        <f t="shared" si="735"/>
        <v>1.0579010857855356E-2</v>
      </c>
      <c r="AF342" s="32">
        <f t="shared" si="735"/>
        <v>1.5309525443685501E-2</v>
      </c>
      <c r="AG342" s="32">
        <f t="shared" si="735"/>
        <v>1.0382679467700546E-2</v>
      </c>
      <c r="AH342" s="32">
        <f t="shared" si="735"/>
        <v>7.0413699840365185E-3</v>
      </c>
      <c r="AI342" s="32">
        <f t="shared" si="735"/>
        <v>5.0270475926972723E-2</v>
      </c>
      <c r="AJ342" s="32">
        <f t="shared" si="735"/>
        <v>3.409264644801855E-2</v>
      </c>
      <c r="AK342" s="32">
        <f t="shared" si="735"/>
        <v>2.3121096834612481E-2</v>
      </c>
      <c r="AL342" s="32">
        <f t="shared" si="735"/>
        <v>3.3459935435511574E-2</v>
      </c>
      <c r="AM342" s="32">
        <f t="shared" si="735"/>
        <v>2.2692002173075876E-2</v>
      </c>
      <c r="AN342" s="32">
        <f t="shared" si="735"/>
        <v>1.5389359122205001E-2</v>
      </c>
      <c r="AO342" s="32">
        <f t="shared" si="735"/>
        <v>2.227087089795975E-2</v>
      </c>
      <c r="AP342" s="32">
        <f t="shared" si="735"/>
        <v>1.5103754512222905E-2</v>
      </c>
      <c r="AQ342" s="32">
        <f t="shared" si="735"/>
        <v>1.0243128857003625E-2</v>
      </c>
      <c r="AR342" s="32">
        <f t="shared" si="735"/>
        <v>1.6120823854189118E-2</v>
      </c>
      <c r="AS342" s="32">
        <f t="shared" si="735"/>
        <v>1.0932889294902491E-2</v>
      </c>
      <c r="AT342" s="32">
        <f t="shared" si="735"/>
        <v>7.4145136387389525E-3</v>
      </c>
      <c r="AU342" s="32">
        <f t="shared" si="735"/>
        <v>1.0729990424439282E-2</v>
      </c>
      <c r="AV342" s="32">
        <f t="shared" si="735"/>
        <v>7.276910814658805E-3</v>
      </c>
      <c r="AW342" s="32">
        <f t="shared" ref="AW342:CB342" si="736">AW341/$O341</f>
        <v>4.9350865107846056E-3</v>
      </c>
      <c r="AX342" s="32">
        <f t="shared" si="736"/>
        <v>7.1418617032181358E-3</v>
      </c>
      <c r="AY342" s="32">
        <f t="shared" si="736"/>
        <v>4.8434983265757629E-3</v>
      </c>
      <c r="AZ342" s="32">
        <f t="shared" si="736"/>
        <v>3.2847844181820721E-3</v>
      </c>
      <c r="BA342" s="32">
        <f t="shared" si="736"/>
        <v>2.1353488539393253E-2</v>
      </c>
      <c r="BB342" s="32">
        <f t="shared" si="736"/>
        <v>1.4481600219240059E-2</v>
      </c>
      <c r="BC342" s="32">
        <f t="shared" si="736"/>
        <v>9.8211935966811686E-3</v>
      </c>
      <c r="BD342" s="32">
        <f t="shared" si="736"/>
        <v>1.421284232297621E-2</v>
      </c>
      <c r="BE342" s="32">
        <f t="shared" si="736"/>
        <v>9.6389262167035621E-3</v>
      </c>
      <c r="BF342" s="32">
        <f t="shared" si="736"/>
        <v>6.5369682221029408E-3</v>
      </c>
      <c r="BG342" s="32">
        <f t="shared" si="736"/>
        <v>9.4600414599760579E-3</v>
      </c>
      <c r="BH342" s="32">
        <f t="shared" si="736"/>
        <v>6.4156513924212401E-3</v>
      </c>
      <c r="BI342" s="32">
        <f t="shared" si="736"/>
        <v>4.3509939108851191E-3</v>
      </c>
      <c r="BJ342" s="32">
        <f t="shared" si="736"/>
        <v>3.1063065163658483E-2</v>
      </c>
      <c r="BK342" s="32">
        <f t="shared" si="736"/>
        <v>2.1066482437023235E-2</v>
      </c>
      <c r="BL342" s="32">
        <f t="shared" si="736"/>
        <v>1.4286957192769829E-2</v>
      </c>
      <c r="BM342" s="32">
        <f t="shared" si="736"/>
        <v>2.0675518495487853E-2</v>
      </c>
      <c r="BN342" s="32">
        <f t="shared" si="736"/>
        <v>1.402181159414744E-2</v>
      </c>
      <c r="BO342" s="32">
        <f t="shared" si="736"/>
        <v>9.5093721796952885E-3</v>
      </c>
      <c r="BP342" s="32">
        <f t="shared" si="736"/>
        <v>1.3761586720597598E-2</v>
      </c>
      <c r="BQ342" s="32">
        <f t="shared" si="736"/>
        <v>9.3328917615706809E-3</v>
      </c>
      <c r="BR342" s="32">
        <f t="shared" si="736"/>
        <v>6.3294204659425672E-3</v>
      </c>
      <c r="BS342" s="32">
        <f t="shared" si="736"/>
        <v>9.9613578873211303E-3</v>
      </c>
      <c r="BT342" s="32">
        <f t="shared" si="736"/>
        <v>6.7556363120167403E-3</v>
      </c>
      <c r="BU342" s="32">
        <f t="shared" si="736"/>
        <v>4.5815663382929176E-3</v>
      </c>
      <c r="BV342" s="32">
        <f t="shared" si="736"/>
        <v>6.6302613136979037E-3</v>
      </c>
      <c r="BW342" s="32">
        <f t="shared" si="736"/>
        <v>4.4965389855120457E-3</v>
      </c>
      <c r="BX342" s="32">
        <f t="shared" si="736"/>
        <v>3.0494820477826698E-3</v>
      </c>
      <c r="BY342" s="32">
        <f t="shared" si="736"/>
        <v>4.4130896194254834E-3</v>
      </c>
      <c r="BZ342" s="32">
        <f t="shared" si="736"/>
        <v>2.9928879996492619E-3</v>
      </c>
      <c r="CA342" s="32">
        <f t="shared" si="736"/>
        <v>2.0297295887706608E-3</v>
      </c>
      <c r="CB342" s="32">
        <f t="shared" si="736"/>
        <v>1.319471904213085E-2</v>
      </c>
      <c r="CC342" s="32">
        <f t="shared" ref="CC342:CS342" si="737">CC341/$O341</f>
        <v>8.9484510140263249E-3</v>
      </c>
      <c r="CD342" s="32">
        <f t="shared" si="737"/>
        <v>6.0686987949307089E-3</v>
      </c>
      <c r="CE342" s="32">
        <f t="shared" si="737"/>
        <v>8.7823804946817428E-3</v>
      </c>
      <c r="CF342" s="32">
        <f t="shared" si="737"/>
        <v>5.9560723795834885E-3</v>
      </c>
      <c r="CG342" s="32">
        <f t="shared" si="737"/>
        <v>4.0393146496350779E-3</v>
      </c>
      <c r="CH342" s="32">
        <f t="shared" si="737"/>
        <v>5.8455361502650358E-3</v>
      </c>
      <c r="CI342" s="32">
        <f t="shared" si="737"/>
        <v>3.9643507167030417E-3</v>
      </c>
      <c r="CJ342" s="32">
        <f t="shared" si="737"/>
        <v>2.6885603306569844E-3</v>
      </c>
      <c r="CK342" s="32">
        <f t="shared" si="737"/>
        <v>1.9194447626941339E-2</v>
      </c>
      <c r="CL342" s="32">
        <f t="shared" si="737"/>
        <v>1.3017372615706742E-2</v>
      </c>
      <c r="CM342" s="32">
        <f t="shared" si="737"/>
        <v>8.8281774557715798E-3</v>
      </c>
      <c r="CN342" s="32">
        <f t="shared" si="737"/>
        <v>1.2775788700523675E-2</v>
      </c>
      <c r="CO342" s="32">
        <f t="shared" si="737"/>
        <v>8.6643390425480988E-3</v>
      </c>
      <c r="CP342" s="32">
        <f t="shared" si="737"/>
        <v>5.8760185225313058E-3</v>
      </c>
      <c r="CQ342" s="32">
        <f t="shared" si="737"/>
        <v>8.5035412371717127E-3</v>
      </c>
      <c r="CR342" s="32">
        <f t="shared" si="737"/>
        <v>5.7669679789025168E-3</v>
      </c>
      <c r="CS342" s="32">
        <f t="shared" si="737"/>
        <v>3.9110670180919349E-3</v>
      </c>
    </row>
    <row r="343" spans="2:97" ht="13.15" thickTop="1" x14ac:dyDescent="0.35">
      <c r="H343" s="34">
        <f t="shared" si="733"/>
        <v>3.2317388104274869E-4</v>
      </c>
      <c r="I343" s="34">
        <f t="shared" ref="I343:J343" si="738">I338</f>
        <v>-0.38828477768085234</v>
      </c>
      <c r="J343" s="34">
        <f t="shared" si="738"/>
        <v>-0.15921164591868786</v>
      </c>
      <c r="K343" s="34">
        <f t="shared" si="729"/>
        <v>-0.38833623072637108</v>
      </c>
      <c r="L343" s="34">
        <f>$CE$6-$CE$7*SUMPRODUCT($B$6:$CD$6,Q342:CS342)</f>
        <v>1.9765764357543958E-2</v>
      </c>
    </row>
    <row r="344" spans="2:97" ht="13.5" thickBot="1" x14ac:dyDescent="0.4">
      <c r="B344" s="39" t="s">
        <v>367</v>
      </c>
      <c r="D344" s="39" t="s">
        <v>368</v>
      </c>
      <c r="E344" s="39" t="s">
        <v>369</v>
      </c>
      <c r="F344" s="39" t="s">
        <v>370</v>
      </c>
      <c r="H344" s="39" t="s">
        <v>347</v>
      </c>
      <c r="I344" s="39" t="s">
        <v>371</v>
      </c>
      <c r="J344" s="39" t="s">
        <v>372</v>
      </c>
      <c r="K344" s="39" t="s">
        <v>349</v>
      </c>
      <c r="L344" s="39" t="s">
        <v>373</v>
      </c>
      <c r="M344" s="39" t="s">
        <v>374</v>
      </c>
      <c r="O344" s="45" t="s">
        <v>336</v>
      </c>
    </row>
    <row r="345" spans="2:97" ht="13.9" thickTop="1" thickBot="1" x14ac:dyDescent="0.4">
      <c r="B345" s="32">
        <f>1+B340</f>
        <v>4</v>
      </c>
      <c r="D345" s="32">
        <f>IF(F340,IF(M345&lt;0,D340,H345),E340)</f>
        <v>0</v>
      </c>
      <c r="E345" s="32">
        <f>IF(F340,IF(M345&lt;0,H345,E340),H345)</f>
        <v>1.6158694052137434E-4</v>
      </c>
      <c r="F345" s="32" t="b">
        <f>OR(F340,M345*M340&lt;=0)</f>
        <v>1</v>
      </c>
      <c r="H345" s="32">
        <f>IF(F340,(D340+E340)/2,2*H340)</f>
        <v>1.6158694052137434E-4</v>
      </c>
      <c r="I345" s="32">
        <f>I340</f>
        <v>-0.48107527309921283</v>
      </c>
      <c r="J345" s="32">
        <f>J340</f>
        <v>-1</v>
      </c>
      <c r="K345" s="32">
        <f>I345+J345*H345</f>
        <v>-0.4812368600397342</v>
      </c>
      <c r="L345" s="32">
        <f>$CE$3-$CE$7*SUMPRODUCT($B$3:$CD$3,Q347:CS347)</f>
        <v>4.488387783388248E-2</v>
      </c>
      <c r="M345" s="32">
        <f>SUMPRODUCT(L345:L348,J345:J348)</f>
        <v>-7.3278987697848949E-2</v>
      </c>
      <c r="O345" s="46">
        <f>SUM(Q345:CS345)</f>
        <v>-1.2653967113977795</v>
      </c>
      <c r="P345" s="39" t="s">
        <v>363</v>
      </c>
      <c r="Q345" s="32">
        <f t="shared" ref="Q345:AV345" si="739">SUMPRODUCT(B$3:B$6,$K345:$K348)</f>
        <v>0.94850840988565333</v>
      </c>
      <c r="R345" s="32">
        <f t="shared" si="739"/>
        <v>0.56019790568204164</v>
      </c>
      <c r="S345" s="32">
        <f t="shared" si="739"/>
        <v>0.1718874014784299</v>
      </c>
      <c r="T345" s="32">
        <f t="shared" si="739"/>
        <v>0.54148155017725474</v>
      </c>
      <c r="U345" s="32">
        <f t="shared" si="739"/>
        <v>0.15317104597364295</v>
      </c>
      <c r="V345" s="32">
        <f t="shared" si="739"/>
        <v>-0.23513945822996879</v>
      </c>
      <c r="W345" s="32">
        <f t="shared" si="739"/>
        <v>0.134454690468856</v>
      </c>
      <c r="X345" s="32">
        <f t="shared" si="739"/>
        <v>-0.25385581373475574</v>
      </c>
      <c r="Y345" s="32">
        <f t="shared" si="739"/>
        <v>-0.64216631793836743</v>
      </c>
      <c r="Z345" s="32">
        <f t="shared" si="739"/>
        <v>1.2297076790851602</v>
      </c>
      <c r="AA345" s="32">
        <f t="shared" si="739"/>
        <v>0.84139717488154842</v>
      </c>
      <c r="AB345" s="32">
        <f t="shared" si="739"/>
        <v>0.45308667067793668</v>
      </c>
      <c r="AC345" s="32">
        <f t="shared" si="739"/>
        <v>0.82268081937676141</v>
      </c>
      <c r="AD345" s="32">
        <f t="shared" si="739"/>
        <v>0.43437031517314972</v>
      </c>
      <c r="AE345" s="32">
        <f t="shared" si="739"/>
        <v>4.6059810969537984E-2</v>
      </c>
      <c r="AF345" s="32">
        <f t="shared" si="739"/>
        <v>0.41565395966836277</v>
      </c>
      <c r="AG345" s="32">
        <f t="shared" si="739"/>
        <v>2.7343455464751032E-2</v>
      </c>
      <c r="AH345" s="32">
        <f t="shared" si="739"/>
        <v>-0.36096704873886071</v>
      </c>
      <c r="AI345" s="32">
        <f t="shared" si="739"/>
        <v>1.6046400380178358</v>
      </c>
      <c r="AJ345" s="32">
        <f t="shared" si="739"/>
        <v>1.2163295338142242</v>
      </c>
      <c r="AK345" s="32">
        <f t="shared" si="739"/>
        <v>0.82801902961061247</v>
      </c>
      <c r="AL345" s="32">
        <f t="shared" si="739"/>
        <v>1.1976131783094373</v>
      </c>
      <c r="AM345" s="32">
        <f t="shared" si="739"/>
        <v>0.80930267410582546</v>
      </c>
      <c r="AN345" s="32">
        <f t="shared" si="739"/>
        <v>0.42099216990221372</v>
      </c>
      <c r="AO345" s="32">
        <f t="shared" si="739"/>
        <v>0.79058631860103845</v>
      </c>
      <c r="AP345" s="32">
        <f t="shared" si="739"/>
        <v>0.40227581439742677</v>
      </c>
      <c r="AQ345" s="32">
        <f t="shared" si="739"/>
        <v>1.3965310193815028E-2</v>
      </c>
      <c r="AR345" s="32">
        <f t="shared" si="739"/>
        <v>0.46727154984591918</v>
      </c>
      <c r="AS345" s="32">
        <f t="shared" si="739"/>
        <v>7.8961045642307437E-2</v>
      </c>
      <c r="AT345" s="32">
        <f t="shared" si="739"/>
        <v>-0.3093494585613043</v>
      </c>
      <c r="AU345" s="32">
        <f t="shared" si="739"/>
        <v>6.0244690137520485E-2</v>
      </c>
      <c r="AV345" s="32">
        <f t="shared" si="739"/>
        <v>-0.32806581406609125</v>
      </c>
      <c r="AW345" s="32">
        <f t="shared" ref="AW345:CB345" si="740">SUMPRODUCT(AH$3:AH$6,$K345:$K348)</f>
        <v>-0.71637631826970294</v>
      </c>
      <c r="AX345" s="32">
        <f t="shared" si="740"/>
        <v>-0.34678216957087821</v>
      </c>
      <c r="AY345" s="32">
        <f t="shared" si="740"/>
        <v>-0.73509267377448995</v>
      </c>
      <c r="AZ345" s="32">
        <f t="shared" si="740"/>
        <v>-1.1234031779781017</v>
      </c>
      <c r="BA345" s="32">
        <f t="shared" si="740"/>
        <v>0.74847081904542589</v>
      </c>
      <c r="BB345" s="32">
        <f t="shared" si="740"/>
        <v>0.36016031484181421</v>
      </c>
      <c r="BC345" s="32">
        <f t="shared" si="740"/>
        <v>-2.8150189361797529E-2</v>
      </c>
      <c r="BD345" s="32">
        <f t="shared" si="740"/>
        <v>0.34144395933702726</v>
      </c>
      <c r="BE345" s="32">
        <f t="shared" si="740"/>
        <v>-4.686654486658446E-2</v>
      </c>
      <c r="BF345" s="32">
        <f t="shared" si="740"/>
        <v>-0.43517704907019622</v>
      </c>
      <c r="BG345" s="32">
        <f t="shared" si="740"/>
        <v>-6.5582900371371433E-2</v>
      </c>
      <c r="BH345" s="32">
        <f t="shared" si="740"/>
        <v>-0.45389340457498317</v>
      </c>
      <c r="BI345" s="32">
        <f t="shared" si="740"/>
        <v>-0.84220390877859486</v>
      </c>
      <c r="BJ345" s="32">
        <f t="shared" si="740"/>
        <v>1.1234031779781017</v>
      </c>
      <c r="BK345" s="32">
        <f t="shared" si="740"/>
        <v>0.73509267377448995</v>
      </c>
      <c r="BL345" s="32">
        <f t="shared" si="740"/>
        <v>0.34678216957087821</v>
      </c>
      <c r="BM345" s="32">
        <f t="shared" si="740"/>
        <v>0.71637631826970294</v>
      </c>
      <c r="BN345" s="32">
        <f t="shared" si="740"/>
        <v>0.32806581406609125</v>
      </c>
      <c r="BO345" s="32">
        <f t="shared" si="740"/>
        <v>-6.0244690137520485E-2</v>
      </c>
      <c r="BP345" s="32">
        <f t="shared" si="740"/>
        <v>0.3093494585613043</v>
      </c>
      <c r="BQ345" s="32">
        <f t="shared" si="740"/>
        <v>-7.8961045642307437E-2</v>
      </c>
      <c r="BR345" s="32">
        <f t="shared" si="740"/>
        <v>-0.46727154984591918</v>
      </c>
      <c r="BS345" s="32">
        <f t="shared" si="740"/>
        <v>-1.3965310193815028E-2</v>
      </c>
      <c r="BT345" s="32">
        <f t="shared" si="740"/>
        <v>-0.40227581439742677</v>
      </c>
      <c r="BU345" s="32">
        <f t="shared" si="740"/>
        <v>-0.79058631860103845</v>
      </c>
      <c r="BV345" s="32">
        <f t="shared" si="740"/>
        <v>-0.42099216990221372</v>
      </c>
      <c r="BW345" s="32">
        <f t="shared" si="740"/>
        <v>-0.80930267410582546</v>
      </c>
      <c r="BX345" s="32">
        <f t="shared" si="740"/>
        <v>-1.1976131783094373</v>
      </c>
      <c r="BY345" s="32">
        <f t="shared" si="740"/>
        <v>-0.82801902961061247</v>
      </c>
      <c r="BZ345" s="32">
        <f t="shared" si="740"/>
        <v>-1.2163295338142242</v>
      </c>
      <c r="CA345" s="32">
        <f t="shared" si="740"/>
        <v>-1.6046400380178358</v>
      </c>
      <c r="CB345" s="32">
        <f t="shared" si="740"/>
        <v>0.26723395900569175</v>
      </c>
      <c r="CC345" s="32">
        <f t="shared" ref="CC345:CS345" si="741">SUMPRODUCT(BN$3:BN$6,$K345:$K348)</f>
        <v>-0.12107654519791999</v>
      </c>
      <c r="CD345" s="32">
        <f t="shared" si="741"/>
        <v>-0.50938704940153179</v>
      </c>
      <c r="CE345" s="32">
        <f t="shared" si="741"/>
        <v>-0.13979290070270695</v>
      </c>
      <c r="CF345" s="32">
        <f t="shared" si="741"/>
        <v>-0.52810340490631869</v>
      </c>
      <c r="CG345" s="32">
        <f t="shared" si="741"/>
        <v>-0.91641390910993037</v>
      </c>
      <c r="CH345" s="32">
        <f t="shared" si="741"/>
        <v>-0.54681976041110558</v>
      </c>
      <c r="CI345" s="32">
        <f t="shared" si="741"/>
        <v>-0.93513026461471738</v>
      </c>
      <c r="CJ345" s="32">
        <f t="shared" si="741"/>
        <v>-1.3234407688183292</v>
      </c>
      <c r="CK345" s="32">
        <f t="shared" si="741"/>
        <v>0.64216631793836743</v>
      </c>
      <c r="CL345" s="32">
        <f t="shared" si="741"/>
        <v>0.25385581373475574</v>
      </c>
      <c r="CM345" s="32">
        <f t="shared" si="741"/>
        <v>-0.134454690468856</v>
      </c>
      <c r="CN345" s="32">
        <f t="shared" si="741"/>
        <v>0.23513945822996879</v>
      </c>
      <c r="CO345" s="32">
        <f t="shared" si="741"/>
        <v>-0.15317104597364295</v>
      </c>
      <c r="CP345" s="32">
        <f t="shared" si="741"/>
        <v>-0.54148155017725474</v>
      </c>
      <c r="CQ345" s="32">
        <f t="shared" si="741"/>
        <v>-0.1718874014784299</v>
      </c>
      <c r="CR345" s="32">
        <f t="shared" si="741"/>
        <v>-0.56019790568204164</v>
      </c>
      <c r="CS345" s="32">
        <f t="shared" si="741"/>
        <v>-0.94850840988565333</v>
      </c>
    </row>
    <row r="346" spans="2:97" ht="13.9" thickTop="1" thickBot="1" x14ac:dyDescent="0.4">
      <c r="H346" s="33">
        <f>H345</f>
        <v>1.6158694052137434E-4</v>
      </c>
      <c r="I346" s="33">
        <f t="shared" ref="I346:J346" si="742">I341</f>
        <v>0.32817780076102282</v>
      </c>
      <c r="J346" s="33">
        <f t="shared" si="742"/>
        <v>-0.69304298088848615</v>
      </c>
      <c r="K346" s="33">
        <f t="shared" ref="K346:K348" si="743">I346+J346*H346</f>
        <v>0.32806581406609125</v>
      </c>
      <c r="L346" s="33">
        <f>$CE$4-$CE$7*SUMPRODUCT($B$4:$CD$4,Q347:CS347)</f>
        <v>3.4730639667685637E-2</v>
      </c>
      <c r="M346" s="39" t="s">
        <v>375</v>
      </c>
      <c r="O346" s="47">
        <f t="shared" ref="O346:O347" si="744">SUM(Q346:CS346)</f>
        <v>98.992771625840959</v>
      </c>
      <c r="P346" s="39" t="s">
        <v>365</v>
      </c>
      <c r="Q346" s="33">
        <f>EXP(Q345)</f>
        <v>2.5818557153163599</v>
      </c>
      <c r="R346" s="33">
        <f>EXP(R345)</f>
        <v>1.7510190026175618</v>
      </c>
      <c r="S346" s="33">
        <f t="shared" ref="S346:CD346" si="745">EXP(S345)</f>
        <v>1.1875441099744453</v>
      </c>
      <c r="T346" s="33">
        <f t="shared" si="745"/>
        <v>1.7185510966958633</v>
      </c>
      <c r="U346" s="33">
        <f t="shared" si="745"/>
        <v>1.1655243201361398</v>
      </c>
      <c r="V346" s="33">
        <f t="shared" si="745"/>
        <v>0.79046060570477128</v>
      </c>
      <c r="W346" s="33">
        <f t="shared" si="745"/>
        <v>1.143912827674286</v>
      </c>
      <c r="X346" s="33">
        <f t="shared" si="745"/>
        <v>0.77580365421397302</v>
      </c>
      <c r="Y346" s="33">
        <f t="shared" si="745"/>
        <v>0.52615137738723627</v>
      </c>
      <c r="Z346" s="33">
        <f t="shared" si="745"/>
        <v>3.4202295855021334</v>
      </c>
      <c r="AA346" s="33">
        <f t="shared" si="745"/>
        <v>2.3196056084780836</v>
      </c>
      <c r="AB346" s="33">
        <f t="shared" si="745"/>
        <v>1.5731605274951284</v>
      </c>
      <c r="AC346" s="33">
        <f t="shared" si="745"/>
        <v>2.2765948035930834</v>
      </c>
      <c r="AD346" s="33">
        <f t="shared" si="745"/>
        <v>1.543990525382023</v>
      </c>
      <c r="AE346" s="33">
        <f t="shared" si="745"/>
        <v>1.0471370393655492</v>
      </c>
      <c r="AF346" s="33">
        <f t="shared" si="745"/>
        <v>1.5153614019703643</v>
      </c>
      <c r="AG346" s="33">
        <f t="shared" si="745"/>
        <v>1.0277207184515993</v>
      </c>
      <c r="AH346" s="33">
        <f t="shared" si="745"/>
        <v>0.69700196518224888</v>
      </c>
      <c r="AI346" s="33">
        <f t="shared" si="745"/>
        <v>4.9760680849886327</v>
      </c>
      <c r="AJ346" s="33">
        <f t="shared" si="745"/>
        <v>3.3747779643318423</v>
      </c>
      <c r="AK346" s="33">
        <f t="shared" si="745"/>
        <v>2.2887802405472493</v>
      </c>
      <c r="AL346" s="33">
        <f t="shared" si="745"/>
        <v>3.3122018453469817</v>
      </c>
      <c r="AM346" s="33">
        <f t="shared" si="745"/>
        <v>2.246341008640317</v>
      </c>
      <c r="AN346" s="33">
        <f t="shared" si="745"/>
        <v>1.5234723494245808</v>
      </c>
      <c r="AO346" s="33">
        <f t="shared" si="745"/>
        <v>2.2046886973703881</v>
      </c>
      <c r="AP346" s="33">
        <f t="shared" si="745"/>
        <v>1.4952236800260854</v>
      </c>
      <c r="AQ346" s="33">
        <f t="shared" si="745"/>
        <v>1.0140632806696666</v>
      </c>
      <c r="AR346" s="33">
        <f t="shared" si="745"/>
        <v>1.595634638932165</v>
      </c>
      <c r="AS346" s="33">
        <f t="shared" si="745"/>
        <v>1.0821621663171368</v>
      </c>
      <c r="AT346" s="33">
        <f t="shared" si="745"/>
        <v>0.73392424909496112</v>
      </c>
      <c r="AU346" s="33">
        <f t="shared" si="745"/>
        <v>1.0620963992663606</v>
      </c>
      <c r="AV346" s="33">
        <f t="shared" si="745"/>
        <v>0.72031561124600163</v>
      </c>
      <c r="AW346" s="33">
        <f t="shared" si="745"/>
        <v>0.48851929086954626</v>
      </c>
      <c r="AX346" s="33">
        <f t="shared" si="745"/>
        <v>0.70695930873591739</v>
      </c>
      <c r="AY346" s="33">
        <f t="shared" si="745"/>
        <v>0.47946102345315794</v>
      </c>
      <c r="AZ346" s="33">
        <f t="shared" si="745"/>
        <v>0.32517129369410669</v>
      </c>
      <c r="BA346" s="33">
        <f t="shared" si="745"/>
        <v>2.1137652144357313</v>
      </c>
      <c r="BB346" s="33">
        <f t="shared" si="745"/>
        <v>1.4335592169585785</v>
      </c>
      <c r="BC346" s="33">
        <f t="shared" si="745"/>
        <v>0.97224233537947524</v>
      </c>
      <c r="BD346" s="33">
        <f t="shared" si="745"/>
        <v>1.4069777431311576</v>
      </c>
      <c r="BE346" s="33">
        <f t="shared" si="745"/>
        <v>0.95421473394796297</v>
      </c>
      <c r="BF346" s="33">
        <f t="shared" si="745"/>
        <v>0.64715007961465887</v>
      </c>
      <c r="BG346" s="33">
        <f t="shared" si="745"/>
        <v>0.93652140556911156</v>
      </c>
      <c r="BH346" s="33">
        <f t="shared" si="745"/>
        <v>0.63515043376801816</v>
      </c>
      <c r="BI346" s="33">
        <f t="shared" si="745"/>
        <v>0.43076012050205209</v>
      </c>
      <c r="BJ346" s="33">
        <f t="shared" si="745"/>
        <v>3.075302215762977</v>
      </c>
      <c r="BK346" s="33">
        <f t="shared" si="745"/>
        <v>2.0856752709486872</v>
      </c>
      <c r="BL346" s="33">
        <f t="shared" si="745"/>
        <v>1.41450856880017</v>
      </c>
      <c r="BM346" s="33">
        <f t="shared" si="745"/>
        <v>2.0470020707269043</v>
      </c>
      <c r="BN346" s="33">
        <f t="shared" si="745"/>
        <v>1.3882803376567119</v>
      </c>
      <c r="BO346" s="33">
        <f t="shared" si="745"/>
        <v>0.94153412128197267</v>
      </c>
      <c r="BP346" s="33">
        <f t="shared" si="745"/>
        <v>1.3625384380379177</v>
      </c>
      <c r="BQ346" s="33">
        <f t="shared" si="745"/>
        <v>0.92407592052792342</v>
      </c>
      <c r="BR346" s="33">
        <f t="shared" si="745"/>
        <v>0.62670988433117925</v>
      </c>
      <c r="BS346" s="33">
        <f t="shared" si="745"/>
        <v>0.98613175238888506</v>
      </c>
      <c r="BT346" s="33">
        <f t="shared" si="745"/>
        <v>0.66879625661262554</v>
      </c>
      <c r="BU346" s="33">
        <f t="shared" si="745"/>
        <v>0.45357877563065307</v>
      </c>
      <c r="BV346" s="33">
        <f t="shared" si="745"/>
        <v>0.65639524102797298</v>
      </c>
      <c r="BW346" s="33">
        <f t="shared" si="745"/>
        <v>0.44516838545599441</v>
      </c>
      <c r="BX346" s="33">
        <f t="shared" si="745"/>
        <v>0.30191396741258725</v>
      </c>
      <c r="BY346" s="33">
        <f t="shared" si="745"/>
        <v>0.4369139431931216</v>
      </c>
      <c r="BZ346" s="33">
        <f t="shared" si="745"/>
        <v>0.29631579042207767</v>
      </c>
      <c r="CA346" s="33">
        <f t="shared" si="745"/>
        <v>0.20096188052906924</v>
      </c>
      <c r="CB346" s="33">
        <f t="shared" si="745"/>
        <v>1.3063460420019068</v>
      </c>
      <c r="CC346" s="33">
        <f t="shared" si="745"/>
        <v>0.88596614054371914</v>
      </c>
      <c r="CD346" s="33">
        <f t="shared" si="745"/>
        <v>0.6008637657653555</v>
      </c>
      <c r="CE346" s="33">
        <f t="shared" ref="CE346:CS346" si="746">EXP(CE345)</f>
        <v>0.86953829752317902</v>
      </c>
      <c r="CF346" s="33">
        <f t="shared" si="746"/>
        <v>0.58972237427305074</v>
      </c>
      <c r="CG346" s="33">
        <f t="shared" si="746"/>
        <v>0.39995073214009158</v>
      </c>
      <c r="CH346" s="33">
        <f t="shared" si="746"/>
        <v>0.57878756971684908</v>
      </c>
      <c r="CI346" s="33">
        <f t="shared" si="746"/>
        <v>0.39253472881572604</v>
      </c>
      <c r="CJ346" s="33">
        <f t="shared" si="746"/>
        <v>0.26621773062924514</v>
      </c>
      <c r="CK346" s="33">
        <f t="shared" si="746"/>
        <v>1.9005937130979342</v>
      </c>
      <c r="CL346" s="33">
        <f t="shared" si="746"/>
        <v>1.2889859368001788</v>
      </c>
      <c r="CM346" s="33">
        <f t="shared" si="746"/>
        <v>0.87419248723097343</v>
      </c>
      <c r="CN346" s="33">
        <f t="shared" si="746"/>
        <v>1.265085182971774</v>
      </c>
      <c r="CO346" s="33">
        <f t="shared" si="746"/>
        <v>0.85798295472993158</v>
      </c>
      <c r="CP346" s="33">
        <f t="shared" si="746"/>
        <v>0.58188552084522205</v>
      </c>
      <c r="CQ346" s="33">
        <f t="shared" si="746"/>
        <v>0.84207398411627754</v>
      </c>
      <c r="CR346" s="33">
        <f t="shared" si="746"/>
        <v>0.57109602951488292</v>
      </c>
      <c r="CS346" s="33">
        <f t="shared" si="746"/>
        <v>0.38731831297453739</v>
      </c>
    </row>
    <row r="347" spans="2:97" ht="13.9" thickTop="1" thickBot="1" x14ac:dyDescent="0.4">
      <c r="H347" s="32">
        <f t="shared" ref="H347:H348" si="747">H346</f>
        <v>1.6158694052137434E-4</v>
      </c>
      <c r="I347" s="32">
        <f t="shared" ref="I347:J347" si="748">I342</f>
        <v>-0.40698454029636966</v>
      </c>
      <c r="J347" s="32">
        <f t="shared" si="748"/>
        <v>-0.26189871466413023</v>
      </c>
      <c r="K347" s="32">
        <f t="shared" si="743"/>
        <v>-0.40702685970839869</v>
      </c>
      <c r="L347" s="32">
        <f>$CE$5-$CE$7*SUMPRODUCT($B$5:$CD$5,Q347:CS347)</f>
        <v>1.2050465391212128E-2</v>
      </c>
      <c r="M347" s="32">
        <f>SUMPRODUCT($B$7:$CD$7, LN(Q347:CS347))</f>
        <v>-3263.3842599679324</v>
      </c>
      <c r="O347" s="48">
        <f t="shared" si="744"/>
        <v>0.99999999999999978</v>
      </c>
      <c r="P347" s="39" t="s">
        <v>366</v>
      </c>
      <c r="Q347" s="32">
        <f t="shared" ref="Q347:AV347" si="749">Q346/$O346</f>
        <v>2.6081254953390913E-2</v>
      </c>
      <c r="R347" s="32">
        <f t="shared" si="749"/>
        <v>1.7688352127727253E-2</v>
      </c>
      <c r="S347" s="32">
        <f t="shared" si="749"/>
        <v>1.1996270944538845E-2</v>
      </c>
      <c r="T347" s="32">
        <f t="shared" si="749"/>
        <v>1.7360369534771714E-2</v>
      </c>
      <c r="U347" s="32">
        <f t="shared" si="749"/>
        <v>1.1773832583872141E-2</v>
      </c>
      <c r="V347" s="32">
        <f t="shared" si="749"/>
        <v>7.9850335809612833E-3</v>
      </c>
      <c r="W347" s="32">
        <f t="shared" si="749"/>
        <v>1.1555518740276188E-2</v>
      </c>
      <c r="X347" s="32">
        <f t="shared" si="749"/>
        <v>7.8369727554073055E-3</v>
      </c>
      <c r="Y347" s="32">
        <f t="shared" si="749"/>
        <v>5.315048449960667E-3</v>
      </c>
      <c r="Z347" s="32">
        <f t="shared" si="749"/>
        <v>3.4550296242128055E-2</v>
      </c>
      <c r="AA347" s="32">
        <f t="shared" si="749"/>
        <v>2.3432070547993188E-2</v>
      </c>
      <c r="AB347" s="32">
        <f t="shared" si="749"/>
        <v>1.5891670691281789E-2</v>
      </c>
      <c r="AC347" s="32">
        <f t="shared" si="749"/>
        <v>2.299758625001266E-2</v>
      </c>
      <c r="AD347" s="32">
        <f t="shared" si="749"/>
        <v>1.5597002690436656E-2</v>
      </c>
      <c r="AE347" s="32">
        <f t="shared" si="749"/>
        <v>1.0577914146331528E-2</v>
      </c>
      <c r="AF347" s="32">
        <f t="shared" si="749"/>
        <v>1.530779850975297E-2</v>
      </c>
      <c r="AG347" s="32">
        <f t="shared" si="749"/>
        <v>1.0381775371802241E-2</v>
      </c>
      <c r="AH347" s="32">
        <f t="shared" si="749"/>
        <v>7.0409379769330984E-3</v>
      </c>
      <c r="AI347" s="32">
        <f t="shared" si="749"/>
        <v>5.026698417735468E-2</v>
      </c>
      <c r="AJ347" s="32">
        <f t="shared" si="749"/>
        <v>3.40911554339276E-2</v>
      </c>
      <c r="AK347" s="32">
        <f t="shared" si="749"/>
        <v>2.3120680459357789E-2</v>
      </c>
      <c r="AL347" s="32">
        <f t="shared" si="749"/>
        <v>3.3459027269849353E-2</v>
      </c>
      <c r="AM347" s="32">
        <f t="shared" si="749"/>
        <v>2.2691970047376012E-2</v>
      </c>
      <c r="AN347" s="32">
        <f t="shared" si="749"/>
        <v>1.5389733254290411E-2</v>
      </c>
      <c r="AO347" s="32">
        <f t="shared" si="749"/>
        <v>2.2271208909104619E-2</v>
      </c>
      <c r="AP347" s="32">
        <f t="shared" si="749"/>
        <v>1.5104372324047283E-2</v>
      </c>
      <c r="AQ347" s="32">
        <f t="shared" si="749"/>
        <v>1.0243811381526736E-2</v>
      </c>
      <c r="AR347" s="32">
        <f t="shared" si="749"/>
        <v>1.6118698494099363E-2</v>
      </c>
      <c r="AS347" s="32">
        <f t="shared" si="749"/>
        <v>1.0931729140864366E-2</v>
      </c>
      <c r="AT347" s="32">
        <f t="shared" si="749"/>
        <v>7.4139175723753389E-3</v>
      </c>
      <c r="AU347" s="32">
        <f t="shared" si="749"/>
        <v>1.072902982533638E-2</v>
      </c>
      <c r="AV347" s="32">
        <f t="shared" si="749"/>
        <v>7.2764465467089852E-3</v>
      </c>
      <c r="AW347" s="32">
        <f t="shared" ref="AW347:CB347" si="750">AW346/$O346</f>
        <v>4.9348986077082796E-3</v>
      </c>
      <c r="AX347" s="32">
        <f t="shared" si="750"/>
        <v>7.1415245489638715E-3</v>
      </c>
      <c r="AY347" s="32">
        <f t="shared" si="750"/>
        <v>4.8433942759513564E-3</v>
      </c>
      <c r="AZ347" s="32">
        <f t="shared" si="750"/>
        <v>3.2847983580371271E-3</v>
      </c>
      <c r="BA347" s="32">
        <f t="shared" si="750"/>
        <v>2.1352722827329713E-2</v>
      </c>
      <c r="BB347" s="32">
        <f t="shared" si="750"/>
        <v>1.4481453478006912E-2</v>
      </c>
      <c r="BC347" s="32">
        <f t="shared" si="750"/>
        <v>9.8213467449342756E-3</v>
      </c>
      <c r="BD347" s="32">
        <f t="shared" si="750"/>
        <v>1.4212934136737332E-2</v>
      </c>
      <c r="BE347" s="32">
        <f t="shared" si="750"/>
        <v>9.6392364641993307E-3</v>
      </c>
      <c r="BF347" s="32">
        <f t="shared" si="750"/>
        <v>6.5373468081151047E-3</v>
      </c>
      <c r="BG347" s="32">
        <f t="shared" si="750"/>
        <v>9.4605029254948465E-3</v>
      </c>
      <c r="BH347" s="32">
        <f t="shared" si="750"/>
        <v>6.4161294136573024E-3</v>
      </c>
      <c r="BI347" s="32">
        <f t="shared" si="750"/>
        <v>4.3514300430962678E-3</v>
      </c>
      <c r="BJ347" s="32">
        <f t="shared" si="750"/>
        <v>3.1065926988958086E-2</v>
      </c>
      <c r="BK347" s="32">
        <f t="shared" si="750"/>
        <v>2.1068965306192566E-2</v>
      </c>
      <c r="BL347" s="32">
        <f t="shared" si="750"/>
        <v>1.4289008637383463E-2</v>
      </c>
      <c r="BM347" s="32">
        <f t="shared" si="750"/>
        <v>2.0678298396006899E-2</v>
      </c>
      <c r="BN347" s="32">
        <f t="shared" si="750"/>
        <v>1.4024057664573125E-2</v>
      </c>
      <c r="BO347" s="32">
        <f t="shared" si="750"/>
        <v>9.5111401147616285E-3</v>
      </c>
      <c r="BP347" s="32">
        <f t="shared" si="750"/>
        <v>1.376401949010833E-2</v>
      </c>
      <c r="BQ347" s="32">
        <f t="shared" si="750"/>
        <v>9.3347817759928623E-3</v>
      </c>
      <c r="BR347" s="32">
        <f t="shared" si="750"/>
        <v>6.330865113060271E-3</v>
      </c>
      <c r="BS347" s="32">
        <f t="shared" si="750"/>
        <v>9.9616541308301578E-3</v>
      </c>
      <c r="BT347" s="32">
        <f t="shared" si="750"/>
        <v>6.7560110261428797E-3</v>
      </c>
      <c r="BU347" s="32">
        <f t="shared" si="750"/>
        <v>4.5819383393469046E-3</v>
      </c>
      <c r="BV347" s="32">
        <f t="shared" si="750"/>
        <v>6.630739095869787E-3</v>
      </c>
      <c r="BW347" s="32">
        <f t="shared" si="750"/>
        <v>4.4969787000062955E-3</v>
      </c>
      <c r="BX347" s="32">
        <f t="shared" si="750"/>
        <v>3.0498587164901237E-3</v>
      </c>
      <c r="BY347" s="32">
        <f t="shared" si="750"/>
        <v>4.413594407120025E-3</v>
      </c>
      <c r="BZ347" s="32">
        <f t="shared" si="750"/>
        <v>2.9933073451266791E-3</v>
      </c>
      <c r="CA347" s="32">
        <f t="shared" si="750"/>
        <v>2.0300662081534282E-3</v>
      </c>
      <c r="CB347" s="32">
        <f t="shared" si="750"/>
        <v>1.3196378084446923E-2</v>
      </c>
      <c r="CC347" s="32">
        <f t="shared" ref="CC347:CS347" si="751">CC346/$O346</f>
        <v>8.9498063948787107E-3</v>
      </c>
      <c r="CD347" s="32">
        <f t="shared" si="751"/>
        <v>6.0697741450902731E-3</v>
      </c>
      <c r="CE347" s="32">
        <f t="shared" si="751"/>
        <v>8.7838564699424561E-3</v>
      </c>
      <c r="CF347" s="32">
        <f t="shared" si="751"/>
        <v>5.9572266195556268E-3</v>
      </c>
      <c r="CG347" s="32">
        <f t="shared" si="751"/>
        <v>4.0402013760334893E-3</v>
      </c>
      <c r="CH347" s="32">
        <f t="shared" si="751"/>
        <v>5.8467659831211664E-3</v>
      </c>
      <c r="CI347" s="32">
        <f t="shared" si="751"/>
        <v>3.9652867817397209E-3</v>
      </c>
      <c r="CJ347" s="32">
        <f t="shared" si="751"/>
        <v>2.6892643397788446E-3</v>
      </c>
      <c r="CK347" s="32">
        <f t="shared" si="751"/>
        <v>1.919931811063471E-2</v>
      </c>
      <c r="CL347" s="32">
        <f t="shared" si="751"/>
        <v>1.3021010682195137E-2</v>
      </c>
      <c r="CM347" s="32">
        <f t="shared" si="751"/>
        <v>8.8308719199733498E-3</v>
      </c>
      <c r="CN347" s="32">
        <f t="shared" si="751"/>
        <v>1.2779571297926338E-2</v>
      </c>
      <c r="CO347" s="32">
        <f t="shared" si="751"/>
        <v>8.6671273128185126E-3</v>
      </c>
      <c r="CP347" s="32">
        <f t="shared" si="751"/>
        <v>5.8780607037102828E-3</v>
      </c>
      <c r="CQ347" s="32">
        <f t="shared" si="751"/>
        <v>8.5064189060089258E-3</v>
      </c>
      <c r="CR347" s="32">
        <f t="shared" si="751"/>
        <v>5.7690679848164256E-3</v>
      </c>
      <c r="CS347" s="32">
        <f t="shared" si="751"/>
        <v>3.9125918651764695E-3</v>
      </c>
    </row>
    <row r="348" spans="2:97" ht="13.15" thickTop="1" x14ac:dyDescent="0.35">
      <c r="H348" s="34">
        <f t="shared" si="747"/>
        <v>1.6158694052137434E-4</v>
      </c>
      <c r="I348" s="34">
        <f t="shared" ref="I348:J348" si="752">I343</f>
        <v>-0.38828477768085234</v>
      </c>
      <c r="J348" s="34">
        <f t="shared" si="752"/>
        <v>-0.15921164591868786</v>
      </c>
      <c r="K348" s="34">
        <f t="shared" si="743"/>
        <v>-0.38831050420361174</v>
      </c>
      <c r="L348" s="34">
        <f>$CE$6-$CE$7*SUMPRODUCT($B$6:$CD$6,Q347:CS347)</f>
        <v>7.3442015921614257E-3</v>
      </c>
    </row>
    <row r="349" spans="2:97" ht="13.5" thickBot="1" x14ac:dyDescent="0.4">
      <c r="B349" s="39" t="s">
        <v>367</v>
      </c>
      <c r="D349" s="39" t="s">
        <v>368</v>
      </c>
      <c r="E349" s="39" t="s">
        <v>369</v>
      </c>
      <c r="F349" s="39" t="s">
        <v>370</v>
      </c>
      <c r="H349" s="39" t="s">
        <v>347</v>
      </c>
      <c r="I349" s="39" t="s">
        <v>371</v>
      </c>
      <c r="J349" s="39" t="s">
        <v>372</v>
      </c>
      <c r="K349" s="39" t="s">
        <v>349</v>
      </c>
      <c r="L349" s="39" t="s">
        <v>373</v>
      </c>
      <c r="M349" s="39" t="s">
        <v>374</v>
      </c>
      <c r="O349" s="45" t="s">
        <v>336</v>
      </c>
    </row>
    <row r="350" spans="2:97" ht="13.9" thickTop="1" thickBot="1" x14ac:dyDescent="0.4">
      <c r="B350" s="32">
        <f>1+B345</f>
        <v>5</v>
      </c>
      <c r="D350" s="32">
        <f>IF(F345,IF(M350&lt;0,D345,H350),E345)</f>
        <v>0</v>
      </c>
      <c r="E350" s="32">
        <f>IF(F345,IF(M350&lt;0,H350,E345),H350)</f>
        <v>8.0793470260687172E-5</v>
      </c>
      <c r="F350" s="32" t="b">
        <f>OR(F345,M350*M345&lt;=0)</f>
        <v>1</v>
      </c>
      <c r="H350" s="32">
        <f>IF(F345,(D345+E345)/2,2*H345)</f>
        <v>8.0793470260687172E-5</v>
      </c>
      <c r="I350" s="32">
        <f>I345</f>
        <v>-0.48107527309921283</v>
      </c>
      <c r="J350" s="32">
        <f>J345</f>
        <v>-1</v>
      </c>
      <c r="K350" s="32">
        <f>I350+J350*H350</f>
        <v>-0.48115606656947352</v>
      </c>
      <c r="L350" s="32">
        <f>$CE$3-$CE$7*SUMPRODUCT($B$3:$CD$3,Q352:CS352)</f>
        <v>7.3563904822719905E-3</v>
      </c>
      <c r="M350" s="32">
        <f>SUMPRODUCT(L350:L353,J350:J353)</f>
        <v>-1.1987376429181028E-2</v>
      </c>
      <c r="O350" s="46">
        <f>SUM(Q350:CS350)</f>
        <v>-1.2656126857380046</v>
      </c>
      <c r="P350" s="39" t="s">
        <v>363</v>
      </c>
      <c r="Q350" s="32">
        <f t="shared" ref="Q350:AV350" si="753">SUMPRODUCT(B$3:B$6,$K350:$K353)</f>
        <v>0.94833760010053281</v>
      </c>
      <c r="R350" s="32">
        <f t="shared" si="753"/>
        <v>0.56003995915830074</v>
      </c>
      <c r="S350" s="32">
        <f t="shared" si="753"/>
        <v>0.17174231821606872</v>
      </c>
      <c r="T350" s="32">
        <f t="shared" si="753"/>
        <v>0.54133190009814847</v>
      </c>
      <c r="U350" s="32">
        <f t="shared" si="753"/>
        <v>0.15303425915591651</v>
      </c>
      <c r="V350" s="32">
        <f t="shared" si="753"/>
        <v>-0.23526338178631551</v>
      </c>
      <c r="W350" s="32">
        <f t="shared" si="753"/>
        <v>0.13432620009576435</v>
      </c>
      <c r="X350" s="32">
        <f t="shared" si="753"/>
        <v>-0.25397144084646767</v>
      </c>
      <c r="Y350" s="32">
        <f t="shared" si="753"/>
        <v>-0.64226908178869968</v>
      </c>
      <c r="Z350" s="32">
        <f t="shared" si="753"/>
        <v>1.2295848635978672</v>
      </c>
      <c r="AA350" s="32">
        <f t="shared" si="753"/>
        <v>0.84128722265563527</v>
      </c>
      <c r="AB350" s="32">
        <f t="shared" si="753"/>
        <v>0.45298958171340326</v>
      </c>
      <c r="AC350" s="32">
        <f t="shared" si="753"/>
        <v>0.82257916359548311</v>
      </c>
      <c r="AD350" s="32">
        <f t="shared" si="753"/>
        <v>0.4342815226532511</v>
      </c>
      <c r="AE350" s="32">
        <f t="shared" si="753"/>
        <v>4.5983881711019081E-2</v>
      </c>
      <c r="AF350" s="32">
        <f t="shared" si="753"/>
        <v>0.41557346359309894</v>
      </c>
      <c r="AG350" s="32">
        <f t="shared" si="753"/>
        <v>2.7275822650866921E-2</v>
      </c>
      <c r="AH350" s="32">
        <f t="shared" si="753"/>
        <v>-0.36102181829136509</v>
      </c>
      <c r="AI350" s="32">
        <f t="shared" si="753"/>
        <v>1.6045812149276468</v>
      </c>
      <c r="AJ350" s="32">
        <f t="shared" si="753"/>
        <v>1.2162835739854148</v>
      </c>
      <c r="AK350" s="32">
        <f t="shared" si="753"/>
        <v>0.82798593304318269</v>
      </c>
      <c r="AL350" s="32">
        <f t="shared" si="753"/>
        <v>1.1975755149252625</v>
      </c>
      <c r="AM350" s="32">
        <f t="shared" si="753"/>
        <v>0.80927787398303053</v>
      </c>
      <c r="AN350" s="32">
        <f t="shared" si="753"/>
        <v>0.42098023304079851</v>
      </c>
      <c r="AO350" s="32">
        <f t="shared" si="753"/>
        <v>0.79056981492287837</v>
      </c>
      <c r="AP350" s="32">
        <f t="shared" si="753"/>
        <v>0.40227217398064635</v>
      </c>
      <c r="AQ350" s="32">
        <f t="shared" si="753"/>
        <v>1.3974533038414338E-2</v>
      </c>
      <c r="AR350" s="32">
        <f t="shared" si="753"/>
        <v>0.46718153353105918</v>
      </c>
      <c r="AS350" s="32">
        <f t="shared" si="753"/>
        <v>7.8883892588827165E-2</v>
      </c>
      <c r="AT350" s="32">
        <f t="shared" si="753"/>
        <v>-0.30941374835340485</v>
      </c>
      <c r="AU350" s="32">
        <f t="shared" si="753"/>
        <v>6.0175833528675005E-2</v>
      </c>
      <c r="AV350" s="32">
        <f t="shared" si="753"/>
        <v>-0.32812180741355701</v>
      </c>
      <c r="AW350" s="32">
        <f t="shared" ref="AW350:CB350" si="754">SUMPRODUCT(AH$3:AH$6,$K350:$K353)</f>
        <v>-0.71641944835578908</v>
      </c>
      <c r="AX350" s="32">
        <f t="shared" si="754"/>
        <v>-0.34682986647370911</v>
      </c>
      <c r="AY350" s="32">
        <f t="shared" si="754"/>
        <v>-0.73512750741594113</v>
      </c>
      <c r="AZ350" s="32">
        <f t="shared" si="754"/>
        <v>-1.1234251483581732</v>
      </c>
      <c r="BA350" s="32">
        <f t="shared" si="754"/>
        <v>0.74842879702839382</v>
      </c>
      <c r="BB350" s="32">
        <f t="shared" si="754"/>
        <v>0.36013115608616175</v>
      </c>
      <c r="BC350" s="32">
        <f t="shared" si="754"/>
        <v>-2.8166484856070262E-2</v>
      </c>
      <c r="BD350" s="32">
        <f t="shared" si="754"/>
        <v>0.34142309702600959</v>
      </c>
      <c r="BE350" s="32">
        <f t="shared" si="754"/>
        <v>-4.6874543916222429E-2</v>
      </c>
      <c r="BF350" s="32">
        <f t="shared" si="754"/>
        <v>-0.43517218485845444</v>
      </c>
      <c r="BG350" s="32">
        <f t="shared" si="754"/>
        <v>-6.5582602976374582E-2</v>
      </c>
      <c r="BH350" s="32">
        <f t="shared" si="754"/>
        <v>-0.4538802439186066</v>
      </c>
      <c r="BI350" s="32">
        <f t="shared" si="754"/>
        <v>-0.84217788486083855</v>
      </c>
      <c r="BJ350" s="32">
        <f t="shared" si="754"/>
        <v>1.1234251483581732</v>
      </c>
      <c r="BK350" s="32">
        <f t="shared" si="754"/>
        <v>0.73512750741594113</v>
      </c>
      <c r="BL350" s="32">
        <f t="shared" si="754"/>
        <v>0.34682986647370911</v>
      </c>
      <c r="BM350" s="32">
        <f t="shared" si="754"/>
        <v>0.71641944835578908</v>
      </c>
      <c r="BN350" s="32">
        <f t="shared" si="754"/>
        <v>0.32812180741355701</v>
      </c>
      <c r="BO350" s="32">
        <f t="shared" si="754"/>
        <v>-6.0175833528675005E-2</v>
      </c>
      <c r="BP350" s="32">
        <f t="shared" si="754"/>
        <v>0.30941374835340485</v>
      </c>
      <c r="BQ350" s="32">
        <f t="shared" si="754"/>
        <v>-7.8883892588827165E-2</v>
      </c>
      <c r="BR350" s="32">
        <f t="shared" si="754"/>
        <v>-0.46718153353105918</v>
      </c>
      <c r="BS350" s="32">
        <f t="shared" si="754"/>
        <v>-1.3974533038414338E-2</v>
      </c>
      <c r="BT350" s="32">
        <f t="shared" si="754"/>
        <v>-0.40227217398064635</v>
      </c>
      <c r="BU350" s="32">
        <f t="shared" si="754"/>
        <v>-0.79056981492287837</v>
      </c>
      <c r="BV350" s="32">
        <f t="shared" si="754"/>
        <v>-0.42098023304079851</v>
      </c>
      <c r="BW350" s="32">
        <f t="shared" si="754"/>
        <v>-0.80927787398303053</v>
      </c>
      <c r="BX350" s="32">
        <f t="shared" si="754"/>
        <v>-1.1975755149252625</v>
      </c>
      <c r="BY350" s="32">
        <f t="shared" si="754"/>
        <v>-0.82798593304318269</v>
      </c>
      <c r="BZ350" s="32">
        <f t="shared" si="754"/>
        <v>-1.2162835739854148</v>
      </c>
      <c r="CA350" s="32">
        <f t="shared" si="754"/>
        <v>-1.6045812149276468</v>
      </c>
      <c r="CB350" s="32">
        <f t="shared" si="754"/>
        <v>0.26727273045892019</v>
      </c>
      <c r="CC350" s="32">
        <f t="shared" ref="CC350:CS350" si="755">SUMPRODUCT(BN$3:BN$6,$K350:$K353)</f>
        <v>-0.12102491048331182</v>
      </c>
      <c r="CD350" s="32">
        <f t="shared" si="755"/>
        <v>-0.50932255142554383</v>
      </c>
      <c r="CE350" s="32">
        <f t="shared" si="755"/>
        <v>-0.13973296954346398</v>
      </c>
      <c r="CF350" s="32">
        <f t="shared" si="755"/>
        <v>-0.52803061048569599</v>
      </c>
      <c r="CG350" s="32">
        <f t="shared" si="755"/>
        <v>-0.91632825142792806</v>
      </c>
      <c r="CH350" s="32">
        <f t="shared" si="755"/>
        <v>-0.54673866954584804</v>
      </c>
      <c r="CI350" s="32">
        <f t="shared" si="755"/>
        <v>-0.93503631048808011</v>
      </c>
      <c r="CJ350" s="32">
        <f t="shared" si="755"/>
        <v>-1.3233339514303122</v>
      </c>
      <c r="CK350" s="32">
        <f t="shared" si="755"/>
        <v>0.64226908178869968</v>
      </c>
      <c r="CL350" s="32">
        <f t="shared" si="755"/>
        <v>0.25397144084646767</v>
      </c>
      <c r="CM350" s="32">
        <f t="shared" si="755"/>
        <v>-0.13432620009576435</v>
      </c>
      <c r="CN350" s="32">
        <f t="shared" si="755"/>
        <v>0.23526338178631551</v>
      </c>
      <c r="CO350" s="32">
        <f t="shared" si="755"/>
        <v>-0.15303425915591651</v>
      </c>
      <c r="CP350" s="32">
        <f t="shared" si="755"/>
        <v>-0.54133190009814847</v>
      </c>
      <c r="CQ350" s="32">
        <f t="shared" si="755"/>
        <v>-0.17174231821606872</v>
      </c>
      <c r="CR350" s="32">
        <f t="shared" si="755"/>
        <v>-0.56003995915830074</v>
      </c>
      <c r="CS350" s="32">
        <f t="shared" si="755"/>
        <v>-0.94833760010053281</v>
      </c>
    </row>
    <row r="351" spans="2:97" ht="13.9" thickTop="1" thickBot="1" x14ac:dyDescent="0.4">
      <c r="H351" s="33">
        <f>H350</f>
        <v>8.0793470260687172E-5</v>
      </c>
      <c r="I351" s="33">
        <f t="shared" ref="I351:J351" si="756">I346</f>
        <v>0.32817780076102282</v>
      </c>
      <c r="J351" s="33">
        <f t="shared" si="756"/>
        <v>-0.69304298088848615</v>
      </c>
      <c r="K351" s="33">
        <f t="shared" ref="K351:K353" si="757">I351+J351*H351</f>
        <v>0.32812180741355701</v>
      </c>
      <c r="L351" s="33">
        <f>$CE$4-$CE$7*SUMPRODUCT($B$4:$CD$4,Q352:CS352)</f>
        <v>5.7010843435421066E-3</v>
      </c>
      <c r="M351" s="39" t="s">
        <v>375</v>
      </c>
      <c r="O351" s="47">
        <f t="shared" ref="O351:O352" si="758">SUM(Q351:CS351)</f>
        <v>98.990387637811111</v>
      </c>
      <c r="P351" s="39" t="s">
        <v>365</v>
      </c>
      <c r="Q351" s="33">
        <f>EXP(Q350)</f>
        <v>2.5814147467583588</v>
      </c>
      <c r="R351" s="33">
        <f>EXP(R350)</f>
        <v>1.7507424570933712</v>
      </c>
      <c r="S351" s="33">
        <f t="shared" ref="S351:CD351" si="759">EXP(S350)</f>
        <v>1.1873718296985667</v>
      </c>
      <c r="T351" s="33">
        <f t="shared" si="759"/>
        <v>1.718293934630936</v>
      </c>
      <c r="U351" s="33">
        <f t="shared" si="759"/>
        <v>1.1653649026767576</v>
      </c>
      <c r="V351" s="33">
        <f t="shared" si="759"/>
        <v>0.7903626550846804</v>
      </c>
      <c r="W351" s="33">
        <f t="shared" si="759"/>
        <v>1.1437658553307417</v>
      </c>
      <c r="X351" s="33">
        <f t="shared" si="759"/>
        <v>0.77571395546408439</v>
      </c>
      <c r="Y351" s="33">
        <f t="shared" si="759"/>
        <v>0.52609731082393008</v>
      </c>
      <c r="Z351" s="33">
        <f t="shared" si="759"/>
        <v>3.4198095541326428</v>
      </c>
      <c r="AA351" s="33">
        <f t="shared" si="759"/>
        <v>2.3193505766991036</v>
      </c>
      <c r="AB351" s="33">
        <f t="shared" si="759"/>
        <v>1.5730077983827446</v>
      </c>
      <c r="AC351" s="33">
        <f t="shared" si="759"/>
        <v>2.2763633863323207</v>
      </c>
      <c r="AD351" s="33">
        <f t="shared" si="759"/>
        <v>1.5438534366588914</v>
      </c>
      <c r="AE351" s="33">
        <f t="shared" si="759"/>
        <v>1.0470575340450108</v>
      </c>
      <c r="AF351" s="33">
        <f t="shared" si="759"/>
        <v>1.5152394262342492</v>
      </c>
      <c r="AG351" s="33">
        <f t="shared" si="759"/>
        <v>1.0276512131579694</v>
      </c>
      <c r="AH351" s="33">
        <f t="shared" si="759"/>
        <v>0.69696379174190182</v>
      </c>
      <c r="AI351" s="33">
        <f t="shared" si="759"/>
        <v>4.9757753858956999</v>
      </c>
      <c r="AJ351" s="33">
        <f t="shared" si="759"/>
        <v>3.3746228636785589</v>
      </c>
      <c r="AK351" s="33">
        <f t="shared" si="759"/>
        <v>2.2887044910312175</v>
      </c>
      <c r="AL351" s="33">
        <f t="shared" si="759"/>
        <v>3.3120770989656165</v>
      </c>
      <c r="AM351" s="33">
        <f t="shared" si="759"/>
        <v>2.2462852997982594</v>
      </c>
      <c r="AN351" s="33">
        <f t="shared" si="759"/>
        <v>1.523454164054814</v>
      </c>
      <c r="AO351" s="33">
        <f t="shared" si="759"/>
        <v>2.2046523121979287</v>
      </c>
      <c r="AP351" s="33">
        <f t="shared" si="759"/>
        <v>1.495218236798618</v>
      </c>
      <c r="AQ351" s="33">
        <f t="shared" si="759"/>
        <v>1.0140726332608467</v>
      </c>
      <c r="AR351" s="33">
        <f t="shared" si="759"/>
        <v>1.5954910122465749</v>
      </c>
      <c r="AS351" s="33">
        <f t="shared" si="759"/>
        <v>1.0820786774223976</v>
      </c>
      <c r="AT351" s="33">
        <f t="shared" si="759"/>
        <v>0.73387706677425624</v>
      </c>
      <c r="AU351" s="33">
        <f t="shared" si="759"/>
        <v>1.0620232694278053</v>
      </c>
      <c r="AV351" s="33">
        <f t="shared" si="759"/>
        <v>0.72027527949286152</v>
      </c>
      <c r="AW351" s="33">
        <f t="shared" si="759"/>
        <v>0.48849822144484262</v>
      </c>
      <c r="AX351" s="33">
        <f t="shared" si="759"/>
        <v>0.7069255897706147</v>
      </c>
      <c r="AY351" s="33">
        <f t="shared" si="759"/>
        <v>0.47944432237065859</v>
      </c>
      <c r="AZ351" s="33">
        <f t="shared" si="759"/>
        <v>0.32516414963567503</v>
      </c>
      <c r="BA351" s="33">
        <f t="shared" si="759"/>
        <v>2.1136763916241588</v>
      </c>
      <c r="BB351" s="33">
        <f t="shared" si="759"/>
        <v>1.4335174167650817</v>
      </c>
      <c r="BC351" s="33">
        <f t="shared" si="759"/>
        <v>0.9722264923391527</v>
      </c>
      <c r="BD351" s="33">
        <f t="shared" si="759"/>
        <v>1.406948390630067</v>
      </c>
      <c r="BE351" s="33">
        <f t="shared" si="759"/>
        <v>0.95420710116746832</v>
      </c>
      <c r="BF351" s="33">
        <f t="shared" si="759"/>
        <v>0.64715322749733073</v>
      </c>
      <c r="BG351" s="33">
        <f t="shared" si="759"/>
        <v>0.9365216840859335</v>
      </c>
      <c r="BH351" s="33">
        <f t="shared" si="759"/>
        <v>0.63515879281962961</v>
      </c>
      <c r="BI351" s="33">
        <f t="shared" si="759"/>
        <v>0.43077133071386692</v>
      </c>
      <c r="BJ351" s="33">
        <f t="shared" si="759"/>
        <v>3.0753697820637176</v>
      </c>
      <c r="BK351" s="33">
        <f t="shared" si="759"/>
        <v>2.0857479238786349</v>
      </c>
      <c r="BL351" s="33">
        <f t="shared" si="759"/>
        <v>1.4145760380869548</v>
      </c>
      <c r="BM351" s="33">
        <f t="shared" si="759"/>
        <v>2.0470903600063814</v>
      </c>
      <c r="BN351" s="33">
        <f t="shared" si="759"/>
        <v>1.3883580742963852</v>
      </c>
      <c r="BO351" s="33">
        <f t="shared" si="759"/>
        <v>0.94159895436074381</v>
      </c>
      <c r="BP351" s="33">
        <f t="shared" si="759"/>
        <v>1.3626260381666953</v>
      </c>
      <c r="BQ351" s="33">
        <f t="shared" si="759"/>
        <v>0.9241472185572347</v>
      </c>
      <c r="BR351" s="33">
        <f t="shared" si="759"/>
        <v>0.6267663009846246</v>
      </c>
      <c r="BS351" s="33">
        <f t="shared" si="759"/>
        <v>0.98612265749091876</v>
      </c>
      <c r="BT351" s="33">
        <f t="shared" si="759"/>
        <v>0.66879869131417247</v>
      </c>
      <c r="BU351" s="33">
        <f t="shared" si="759"/>
        <v>0.45358626141055763</v>
      </c>
      <c r="BV351" s="33">
        <f t="shared" si="759"/>
        <v>0.65640307637376338</v>
      </c>
      <c r="BW351" s="33">
        <f t="shared" si="759"/>
        <v>0.44517942582351877</v>
      </c>
      <c r="BX351" s="33">
        <f t="shared" si="759"/>
        <v>0.30192533872846938</v>
      </c>
      <c r="BY351" s="33">
        <f t="shared" si="759"/>
        <v>0.43692840378420011</v>
      </c>
      <c r="BZ351" s="33">
        <f t="shared" si="759"/>
        <v>0.29632940935803853</v>
      </c>
      <c r="CA351" s="33">
        <f t="shared" si="759"/>
        <v>0.20097370207557869</v>
      </c>
      <c r="CB351" s="33">
        <f t="shared" si="759"/>
        <v>1.3063966919182535</v>
      </c>
      <c r="CC351" s="33">
        <f t="shared" si="759"/>
        <v>0.88601188833361544</v>
      </c>
      <c r="CD351" s="33">
        <f t="shared" si="759"/>
        <v>0.60090252151191204</v>
      </c>
      <c r="CE351" s="33">
        <f t="shared" ref="CE351:CS351" si="760">EXP(CE350)</f>
        <v>0.86959041152296634</v>
      </c>
      <c r="CF351" s="33">
        <f t="shared" si="760"/>
        <v>0.58976530433412977</v>
      </c>
      <c r="CG351" s="33">
        <f t="shared" si="760"/>
        <v>0.39998499246003066</v>
      </c>
      <c r="CH351" s="33">
        <f t="shared" si="760"/>
        <v>0.5788345060047041</v>
      </c>
      <c r="CI351" s="33">
        <f t="shared" si="760"/>
        <v>0.39257161080592717</v>
      </c>
      <c r="CJ351" s="33">
        <f t="shared" si="760"/>
        <v>0.26624616883069491</v>
      </c>
      <c r="CK351" s="33">
        <f t="shared" si="760"/>
        <v>1.9007890354616768</v>
      </c>
      <c r="CL351" s="33">
        <f t="shared" si="760"/>
        <v>1.2891349871380522</v>
      </c>
      <c r="CM351" s="33">
        <f t="shared" si="760"/>
        <v>0.87430481976648178</v>
      </c>
      <c r="CN351" s="33">
        <f t="shared" si="760"/>
        <v>1.2652419665411176</v>
      </c>
      <c r="CO351" s="33">
        <f t="shared" si="760"/>
        <v>0.85810032351504095</v>
      </c>
      <c r="CP351" s="33">
        <f t="shared" si="760"/>
        <v>0.58197260657547811</v>
      </c>
      <c r="CQ351" s="33">
        <f t="shared" si="760"/>
        <v>0.84219616381994333</v>
      </c>
      <c r="CR351" s="33">
        <f t="shared" si="760"/>
        <v>0.57118623927143819</v>
      </c>
      <c r="CS351" s="33">
        <f t="shared" si="760"/>
        <v>0.38738447638286777</v>
      </c>
    </row>
    <row r="352" spans="2:97" ht="13.9" thickTop="1" thickBot="1" x14ac:dyDescent="0.4">
      <c r="H352" s="32">
        <f t="shared" ref="H352:H353" si="761">H351</f>
        <v>8.0793470260687172E-5</v>
      </c>
      <c r="I352" s="32">
        <f t="shared" ref="I352:J352" si="762">I347</f>
        <v>-0.40698454029636966</v>
      </c>
      <c r="J352" s="32">
        <f t="shared" si="762"/>
        <v>-0.26189871466413023</v>
      </c>
      <c r="K352" s="32">
        <f t="shared" si="757"/>
        <v>-0.40700570000238417</v>
      </c>
      <c r="L352" s="32">
        <f>$CE$5-$CE$7*SUMPRODUCT($B$5:$CD$5,Q352:CS352)</f>
        <v>1.9070079494554193E-3</v>
      </c>
      <c r="M352" s="32">
        <f>SUMPRODUCT($B$7:$CD$7, LN(Q352:CS352))</f>
        <v>-3263.3842565234404</v>
      </c>
      <c r="O352" s="48">
        <f t="shared" si="758"/>
        <v>1</v>
      </c>
      <c r="P352" s="39" t="s">
        <v>366</v>
      </c>
      <c r="Q352" s="32">
        <f t="shared" ref="Q352:AV352" si="763">Q351/$O351</f>
        <v>2.6077428408537138E-2</v>
      </c>
      <c r="R352" s="32">
        <f t="shared" si="763"/>
        <v>1.768598445638013E-2</v>
      </c>
      <c r="S352" s="32">
        <f t="shared" si="763"/>
        <v>1.1994819477250226E-2</v>
      </c>
      <c r="T352" s="32">
        <f t="shared" si="763"/>
        <v>1.7358189776141494E-2</v>
      </c>
      <c r="U352" s="32">
        <f t="shared" si="763"/>
        <v>1.177250569965064E-2</v>
      </c>
      <c r="V352" s="32">
        <f t="shared" si="763"/>
        <v>7.9842363884509888E-3</v>
      </c>
      <c r="W352" s="32">
        <f t="shared" si="763"/>
        <v>1.1554312318844384E-2</v>
      </c>
      <c r="X352" s="32">
        <f t="shared" si="763"/>
        <v>7.8362553574624749E-3</v>
      </c>
      <c r="Y352" s="32">
        <f t="shared" si="763"/>
        <v>5.3146302724748394E-3</v>
      </c>
      <c r="Z352" s="32">
        <f t="shared" si="763"/>
        <v>3.454688516470044E-2</v>
      </c>
      <c r="AA352" s="32">
        <f t="shared" si="763"/>
        <v>2.3430058534422659E-2</v>
      </c>
      <c r="AB352" s="32">
        <f t="shared" si="763"/>
        <v>1.5890510542681285E-2</v>
      </c>
      <c r="AC352" s="32">
        <f t="shared" si="763"/>
        <v>2.2995802326395011E-2</v>
      </c>
      <c r="AD352" s="32">
        <f t="shared" si="763"/>
        <v>1.5595993444409845E-2</v>
      </c>
      <c r="AE352" s="32">
        <f t="shared" si="763"/>
        <v>1.0577365732479149E-2</v>
      </c>
      <c r="AF352" s="32">
        <f t="shared" si="763"/>
        <v>1.5306934970072558E-2</v>
      </c>
      <c r="AG352" s="32">
        <f t="shared" si="763"/>
        <v>1.0381323254516078E-2</v>
      </c>
      <c r="AH352" s="32">
        <f t="shared" si="763"/>
        <v>7.0407219162730537E-3</v>
      </c>
      <c r="AI352" s="32">
        <f t="shared" si="763"/>
        <v>5.0265237914828766E-2</v>
      </c>
      <c r="AJ352" s="32">
        <f t="shared" si="763"/>
        <v>3.4090409626697557E-2</v>
      </c>
      <c r="AK352" s="32">
        <f t="shared" si="763"/>
        <v>2.3120472054369519E-2</v>
      </c>
      <c r="AL352" s="32">
        <f t="shared" si="763"/>
        <v>3.3458572877640806E-2</v>
      </c>
      <c r="AM352" s="32">
        <f t="shared" si="763"/>
        <v>2.2691953768451064E-2</v>
      </c>
      <c r="AN352" s="32">
        <f t="shared" si="763"/>
        <v>1.5389920177188033E-2</v>
      </c>
      <c r="AO352" s="32">
        <f t="shared" si="763"/>
        <v>2.2271377704513838E-2</v>
      </c>
      <c r="AP352" s="32">
        <f t="shared" si="763"/>
        <v>1.5104681095596531E-2</v>
      </c>
      <c r="AQ352" s="32">
        <f t="shared" si="763"/>
        <v>1.0244152563288922E-2</v>
      </c>
      <c r="AR352" s="32">
        <f t="shared" si="763"/>
        <v>1.611763576564831E-2</v>
      </c>
      <c r="AS352" s="32">
        <f t="shared" si="763"/>
        <v>1.0931149005917002E-2</v>
      </c>
      <c r="AT352" s="32">
        <f t="shared" si="763"/>
        <v>7.4136194865645627E-3</v>
      </c>
      <c r="AU352" s="32">
        <f t="shared" si="763"/>
        <v>1.0728549455868047E-2</v>
      </c>
      <c r="AV352" s="32">
        <f t="shared" si="763"/>
        <v>7.2762143545515301E-3</v>
      </c>
      <c r="AW352" s="32">
        <f t="shared" ref="AW352:CB352" si="764">AW351/$O351</f>
        <v>4.9348046118596282E-3</v>
      </c>
      <c r="AX352" s="32">
        <f t="shared" si="764"/>
        <v>7.1413559097993889E-3</v>
      </c>
      <c r="AY352" s="32">
        <f t="shared" si="764"/>
        <v>4.8433422053549618E-3</v>
      </c>
      <c r="AZ352" s="32">
        <f t="shared" si="764"/>
        <v>3.2848052967061306E-3</v>
      </c>
      <c r="BA352" s="32">
        <f t="shared" si="764"/>
        <v>2.1352339778259472E-2</v>
      </c>
      <c r="BB352" s="32">
        <f t="shared" si="764"/>
        <v>1.4481379970043926E-2</v>
      </c>
      <c r="BC352" s="32">
        <f t="shared" si="764"/>
        <v>9.8214232264284395E-3</v>
      </c>
      <c r="BD352" s="32">
        <f t="shared" si="764"/>
        <v>1.4212979908492232E-2</v>
      </c>
      <c r="BE352" s="32">
        <f t="shared" si="764"/>
        <v>9.6393914998974331E-3</v>
      </c>
      <c r="BF352" s="32">
        <f t="shared" si="764"/>
        <v>6.5375360470872551E-3</v>
      </c>
      <c r="BG352" s="32">
        <f t="shared" si="764"/>
        <v>9.4607335766024678E-3</v>
      </c>
      <c r="BH352" s="32">
        <f t="shared" si="764"/>
        <v>6.4163683765293142E-3</v>
      </c>
      <c r="BI352" s="32">
        <f t="shared" si="764"/>
        <v>4.351648084155257E-3</v>
      </c>
      <c r="BJ352" s="32">
        <f t="shared" si="764"/>
        <v>3.1067357704628547E-2</v>
      </c>
      <c r="BK352" s="32">
        <f t="shared" si="764"/>
        <v>2.1070206649862103E-2</v>
      </c>
      <c r="BL352" s="32">
        <f t="shared" si="764"/>
        <v>1.4290034334067328E-2</v>
      </c>
      <c r="BM352" s="32">
        <f t="shared" si="764"/>
        <v>2.0679688289496703E-2</v>
      </c>
      <c r="BN352" s="32">
        <f t="shared" si="764"/>
        <v>1.4025180701141912E-2</v>
      </c>
      <c r="BO352" s="32">
        <f t="shared" si="764"/>
        <v>9.5120241149665285E-3</v>
      </c>
      <c r="BP352" s="32">
        <f t="shared" si="764"/>
        <v>1.3765235905048788E-2</v>
      </c>
      <c r="BQ352" s="32">
        <f t="shared" si="764"/>
        <v>9.3357268378272372E-3</v>
      </c>
      <c r="BR352" s="32">
        <f t="shared" si="764"/>
        <v>6.331587499968737E-3</v>
      </c>
      <c r="BS352" s="32">
        <f t="shared" si="764"/>
        <v>9.9618021610236827E-3</v>
      </c>
      <c r="BT352" s="32">
        <f t="shared" si="764"/>
        <v>6.7561983266617E-3</v>
      </c>
      <c r="BU352" s="32">
        <f t="shared" si="764"/>
        <v>4.5821243075656205E-3</v>
      </c>
      <c r="BV352" s="32">
        <f t="shared" si="764"/>
        <v>6.6309779367207848E-3</v>
      </c>
      <c r="BW352" s="32">
        <f t="shared" si="764"/>
        <v>4.497198530551816E-3</v>
      </c>
      <c r="BX352" s="32">
        <f t="shared" si="764"/>
        <v>3.0500470392454924E-3</v>
      </c>
      <c r="BY352" s="32">
        <f t="shared" si="764"/>
        <v>4.4138467805868824E-3</v>
      </c>
      <c r="BZ352" s="32">
        <f t="shared" si="764"/>
        <v>2.9935170113916227E-3</v>
      </c>
      <c r="CA352" s="32">
        <f t="shared" si="764"/>
        <v>2.0302345194455353E-3</v>
      </c>
      <c r="CB352" s="32">
        <f t="shared" si="764"/>
        <v>1.3197207558153378E-2</v>
      </c>
      <c r="CC352" s="32">
        <f t="shared" ref="CC352:CS352" si="765">CC351/$O351</f>
        <v>8.9504840770538389E-3</v>
      </c>
      <c r="CD352" s="32">
        <f t="shared" si="765"/>
        <v>6.0703118338167493E-3</v>
      </c>
      <c r="CE352" s="32">
        <f t="shared" si="765"/>
        <v>8.7845944669360104E-3</v>
      </c>
      <c r="CF352" s="32">
        <f t="shared" si="765"/>
        <v>5.9578037666847021E-3</v>
      </c>
      <c r="CG352" s="32">
        <f t="shared" si="765"/>
        <v>4.0406447737482082E-3</v>
      </c>
      <c r="CH352" s="32">
        <f t="shared" si="765"/>
        <v>5.8473809408905487E-3</v>
      </c>
      <c r="CI352" s="32">
        <f t="shared" si="765"/>
        <v>3.9657548593736141E-3</v>
      </c>
      <c r="CJ352" s="32">
        <f t="shared" si="765"/>
        <v>2.6896163878541834E-3</v>
      </c>
      <c r="CK352" s="32">
        <f t="shared" si="765"/>
        <v>1.9201753633053126E-2</v>
      </c>
      <c r="CL352" s="32">
        <f t="shared" si="765"/>
        <v>1.3022829972691656E-2</v>
      </c>
      <c r="CM352" s="32">
        <f t="shared" si="765"/>
        <v>8.8322193763440294E-3</v>
      </c>
      <c r="CN352" s="32">
        <f t="shared" si="765"/>
        <v>1.2781462894866332E-2</v>
      </c>
      <c r="CO352" s="32">
        <f t="shared" si="765"/>
        <v>8.6685217018715316E-3</v>
      </c>
      <c r="CP352" s="32">
        <f t="shared" si="765"/>
        <v>5.8790820044549805E-3</v>
      </c>
      <c r="CQ352" s="32">
        <f t="shared" si="765"/>
        <v>8.5078580245730017E-3</v>
      </c>
      <c r="CR352" s="32">
        <f t="shared" si="765"/>
        <v>5.7701182195720952E-3</v>
      </c>
      <c r="CS352" s="32">
        <f t="shared" si="765"/>
        <v>3.9133544743782727E-3</v>
      </c>
    </row>
    <row r="353" spans="2:97" ht="13.15" thickTop="1" x14ac:dyDescent="0.35">
      <c r="H353" s="34">
        <f t="shared" si="761"/>
        <v>8.0793470260687172E-5</v>
      </c>
      <c r="I353" s="34">
        <f t="shared" ref="I353:J353" si="766">I348</f>
        <v>-0.38828477768085234</v>
      </c>
      <c r="J353" s="34">
        <f t="shared" si="766"/>
        <v>-0.15921164591868786</v>
      </c>
      <c r="K353" s="34">
        <f t="shared" si="757"/>
        <v>-0.38829764094223201</v>
      </c>
      <c r="L353" s="34">
        <f>$CE$6-$CE$7*SUMPRODUCT($B$6:$CD$6,Q352:CS352)</f>
        <v>1.1333751831159589E-3</v>
      </c>
    </row>
    <row r="354" spans="2:97" ht="13.5" thickBot="1" x14ac:dyDescent="0.4">
      <c r="B354" s="39" t="s">
        <v>367</v>
      </c>
      <c r="D354" s="39" t="s">
        <v>368</v>
      </c>
      <c r="E354" s="39" t="s">
        <v>369</v>
      </c>
      <c r="F354" s="39" t="s">
        <v>370</v>
      </c>
      <c r="H354" s="39" t="s">
        <v>347</v>
      </c>
      <c r="I354" s="39" t="s">
        <v>371</v>
      </c>
      <c r="J354" s="39" t="s">
        <v>372</v>
      </c>
      <c r="K354" s="39" t="s">
        <v>349</v>
      </c>
      <c r="L354" s="39" t="s">
        <v>373</v>
      </c>
      <c r="M354" s="39" t="s">
        <v>374</v>
      </c>
      <c r="O354" s="45" t="s">
        <v>336</v>
      </c>
    </row>
    <row r="355" spans="2:97" ht="13.9" thickTop="1" thickBot="1" x14ac:dyDescent="0.4">
      <c r="B355" s="32">
        <f>1+B350</f>
        <v>6</v>
      </c>
      <c r="D355" s="32">
        <f>IF(F350,IF(M355&lt;0,D350,H355),E350)</f>
        <v>4.0396735130343586E-5</v>
      </c>
      <c r="E355" s="32">
        <f>IF(F350,IF(M355&lt;0,H355,E350),H355)</f>
        <v>8.0793470260687172E-5</v>
      </c>
      <c r="F355" s="32" t="b">
        <f>OR(F350,M355*M350&lt;=0)</f>
        <v>1</v>
      </c>
      <c r="H355" s="32">
        <f>IF(F350,(D350+E350)/2,2*H350)</f>
        <v>4.0396735130343586E-5</v>
      </c>
      <c r="I355" s="32">
        <f>I350</f>
        <v>-0.48107527309921283</v>
      </c>
      <c r="J355" s="32">
        <f>J350</f>
        <v>-1</v>
      </c>
      <c r="K355" s="32">
        <f>I355+J355*H355</f>
        <v>-0.48111566983434317</v>
      </c>
      <c r="L355" s="32">
        <f>$CE$3-$CE$7*SUMPRODUCT($B$3:$CD$3,Q357:CS357)</f>
        <v>-1.1407873532817803E-2</v>
      </c>
      <c r="M355" s="32">
        <f>SUMPRODUCT(L355:L358,J355:J358)</f>
        <v>1.8658874313242504E-2</v>
      </c>
      <c r="O355" s="46">
        <f>SUM(Q355:CS355)</f>
        <v>-1.2657206729081185</v>
      </c>
      <c r="P355" s="39" t="s">
        <v>363</v>
      </c>
      <c r="Q355" s="32">
        <f t="shared" ref="Q355:AV355" si="767">SUMPRODUCT(B$3:B$6,$K355:$K358)</f>
        <v>0.94825219520797233</v>
      </c>
      <c r="R355" s="32">
        <f t="shared" si="767"/>
        <v>0.55996098589643017</v>
      </c>
      <c r="S355" s="32">
        <f t="shared" si="767"/>
        <v>0.17166977658488797</v>
      </c>
      <c r="T355" s="32">
        <f t="shared" si="767"/>
        <v>0.54125707505859544</v>
      </c>
      <c r="U355" s="32">
        <f t="shared" si="767"/>
        <v>0.15296586574705323</v>
      </c>
      <c r="V355" s="32">
        <f t="shared" si="767"/>
        <v>-0.23532534356448898</v>
      </c>
      <c r="W355" s="32">
        <f t="shared" si="767"/>
        <v>0.13426195490921849</v>
      </c>
      <c r="X355" s="32">
        <f t="shared" si="767"/>
        <v>-0.25402925440232371</v>
      </c>
      <c r="Y355" s="32">
        <f t="shared" si="767"/>
        <v>-0.64232046371386597</v>
      </c>
      <c r="Z355" s="32">
        <f t="shared" si="767"/>
        <v>1.229523455854221</v>
      </c>
      <c r="AA355" s="32">
        <f t="shared" si="767"/>
        <v>0.8412322465426787</v>
      </c>
      <c r="AB355" s="32">
        <f t="shared" si="767"/>
        <v>0.45294103723113649</v>
      </c>
      <c r="AC355" s="32">
        <f t="shared" si="767"/>
        <v>0.82252833570484396</v>
      </c>
      <c r="AD355" s="32">
        <f t="shared" si="767"/>
        <v>0.43423712639330175</v>
      </c>
      <c r="AE355" s="32">
        <f t="shared" si="767"/>
        <v>4.5945917081759546E-2</v>
      </c>
      <c r="AF355" s="32">
        <f t="shared" si="767"/>
        <v>0.41553321555546702</v>
      </c>
      <c r="AG355" s="32">
        <f t="shared" si="767"/>
        <v>2.724200624392481E-2</v>
      </c>
      <c r="AH355" s="32">
        <f t="shared" si="767"/>
        <v>-0.3610492030676174</v>
      </c>
      <c r="AI355" s="32">
        <f t="shared" si="767"/>
        <v>1.6045518033825523</v>
      </c>
      <c r="AJ355" s="32">
        <f t="shared" si="767"/>
        <v>1.2162605940710101</v>
      </c>
      <c r="AK355" s="32">
        <f t="shared" si="767"/>
        <v>0.8279693847594678</v>
      </c>
      <c r="AL355" s="32">
        <f t="shared" si="767"/>
        <v>1.1975566832331754</v>
      </c>
      <c r="AM355" s="32">
        <f t="shared" si="767"/>
        <v>0.80926547392163317</v>
      </c>
      <c r="AN355" s="32">
        <f t="shared" si="767"/>
        <v>0.42097426461009096</v>
      </c>
      <c r="AO355" s="32">
        <f t="shared" si="767"/>
        <v>0.79056156308379844</v>
      </c>
      <c r="AP355" s="32">
        <f t="shared" si="767"/>
        <v>0.40227035377225623</v>
      </c>
      <c r="AQ355" s="32">
        <f t="shared" si="767"/>
        <v>1.3979144460714021E-2</v>
      </c>
      <c r="AR355" s="32">
        <f t="shared" si="767"/>
        <v>0.46713652537362921</v>
      </c>
      <c r="AS355" s="32">
        <f t="shared" si="767"/>
        <v>7.8845316062087001E-2</v>
      </c>
      <c r="AT355" s="32">
        <f t="shared" si="767"/>
        <v>-0.30944589324945521</v>
      </c>
      <c r="AU355" s="32">
        <f t="shared" si="767"/>
        <v>6.0141405224252265E-2</v>
      </c>
      <c r="AV355" s="32">
        <f t="shared" si="767"/>
        <v>-0.32814980408728994</v>
      </c>
      <c r="AW355" s="32">
        <f t="shared" ref="AW355:CB355" si="768">SUMPRODUCT(AH$3:AH$6,$K355:$K358)</f>
        <v>-0.71644101339883215</v>
      </c>
      <c r="AX355" s="32">
        <f t="shared" si="768"/>
        <v>-0.34685371492512468</v>
      </c>
      <c r="AY355" s="32">
        <f t="shared" si="768"/>
        <v>-0.73514492423666689</v>
      </c>
      <c r="AZ355" s="32">
        <f t="shared" si="768"/>
        <v>-1.123436133548209</v>
      </c>
      <c r="BA355" s="32">
        <f t="shared" si="768"/>
        <v>0.74840778601987767</v>
      </c>
      <c r="BB355" s="32">
        <f t="shared" si="768"/>
        <v>0.36011657670833552</v>
      </c>
      <c r="BC355" s="32">
        <f t="shared" si="768"/>
        <v>-2.8174632603206684E-2</v>
      </c>
      <c r="BD355" s="32">
        <f t="shared" si="768"/>
        <v>0.34141266587050079</v>
      </c>
      <c r="BE355" s="32">
        <f t="shared" si="768"/>
        <v>-4.687854344104142E-2</v>
      </c>
      <c r="BF355" s="32">
        <f t="shared" si="768"/>
        <v>-0.43516975275258363</v>
      </c>
      <c r="BG355" s="32">
        <f t="shared" si="768"/>
        <v>-6.5582454278876157E-2</v>
      </c>
      <c r="BH355" s="32">
        <f t="shared" si="768"/>
        <v>-0.45387366359041836</v>
      </c>
      <c r="BI355" s="32">
        <f t="shared" si="768"/>
        <v>-0.84216487290196063</v>
      </c>
      <c r="BJ355" s="32">
        <f t="shared" si="768"/>
        <v>1.123436133548209</v>
      </c>
      <c r="BK355" s="32">
        <f t="shared" si="768"/>
        <v>0.73514492423666689</v>
      </c>
      <c r="BL355" s="32">
        <f t="shared" si="768"/>
        <v>0.34685371492512468</v>
      </c>
      <c r="BM355" s="32">
        <f t="shared" si="768"/>
        <v>0.71644101339883215</v>
      </c>
      <c r="BN355" s="32">
        <f t="shared" si="768"/>
        <v>0.32814980408728994</v>
      </c>
      <c r="BO355" s="32">
        <f t="shared" si="768"/>
        <v>-6.0141405224252265E-2</v>
      </c>
      <c r="BP355" s="32">
        <f t="shared" si="768"/>
        <v>0.30944589324945521</v>
      </c>
      <c r="BQ355" s="32">
        <f t="shared" si="768"/>
        <v>-7.8845316062087001E-2</v>
      </c>
      <c r="BR355" s="32">
        <f t="shared" si="768"/>
        <v>-0.46713652537362921</v>
      </c>
      <c r="BS355" s="32">
        <f t="shared" si="768"/>
        <v>-1.3979144460714021E-2</v>
      </c>
      <c r="BT355" s="32">
        <f t="shared" si="768"/>
        <v>-0.40227035377225623</v>
      </c>
      <c r="BU355" s="32">
        <f t="shared" si="768"/>
        <v>-0.79056156308379844</v>
      </c>
      <c r="BV355" s="32">
        <f t="shared" si="768"/>
        <v>-0.42097426461009096</v>
      </c>
      <c r="BW355" s="32">
        <f t="shared" si="768"/>
        <v>-0.80926547392163317</v>
      </c>
      <c r="BX355" s="32">
        <f t="shared" si="768"/>
        <v>-1.1975566832331754</v>
      </c>
      <c r="BY355" s="32">
        <f t="shared" si="768"/>
        <v>-0.8279693847594678</v>
      </c>
      <c r="BZ355" s="32">
        <f t="shared" si="768"/>
        <v>-1.2162605940710101</v>
      </c>
      <c r="CA355" s="32">
        <f t="shared" si="768"/>
        <v>-1.6045518033825523</v>
      </c>
      <c r="CB355" s="32">
        <f t="shared" si="768"/>
        <v>0.26729211618553461</v>
      </c>
      <c r="CC355" s="32">
        <f t="shared" ref="CC355:CS355" si="769">SUMPRODUCT(BN$3:BN$6,$K355:$K358)</f>
        <v>-0.1209990931260076</v>
      </c>
      <c r="CD355" s="32">
        <f t="shared" si="769"/>
        <v>-0.5092903024375498</v>
      </c>
      <c r="CE355" s="32">
        <f t="shared" si="769"/>
        <v>-0.13970300396384233</v>
      </c>
      <c r="CF355" s="32">
        <f t="shared" si="769"/>
        <v>-0.52799421327538454</v>
      </c>
      <c r="CG355" s="32">
        <f t="shared" si="769"/>
        <v>-0.9162854225869268</v>
      </c>
      <c r="CH355" s="32">
        <f t="shared" si="769"/>
        <v>-0.54669812411321916</v>
      </c>
      <c r="CI355" s="32">
        <f t="shared" si="769"/>
        <v>-0.93498933342476143</v>
      </c>
      <c r="CJ355" s="32">
        <f t="shared" si="769"/>
        <v>-1.3232805427363037</v>
      </c>
      <c r="CK355" s="32">
        <f t="shared" si="769"/>
        <v>0.64232046371386597</v>
      </c>
      <c r="CL355" s="32">
        <f t="shared" si="769"/>
        <v>0.25402925440232371</v>
      </c>
      <c r="CM355" s="32">
        <f t="shared" si="769"/>
        <v>-0.13426195490921849</v>
      </c>
      <c r="CN355" s="32">
        <f t="shared" si="769"/>
        <v>0.23532534356448898</v>
      </c>
      <c r="CO355" s="32">
        <f t="shared" si="769"/>
        <v>-0.15296586574705323</v>
      </c>
      <c r="CP355" s="32">
        <f t="shared" si="769"/>
        <v>-0.54125707505859544</v>
      </c>
      <c r="CQ355" s="32">
        <f t="shared" si="769"/>
        <v>-0.17166977658488797</v>
      </c>
      <c r="CR355" s="32">
        <f t="shared" si="769"/>
        <v>-0.55996098589643017</v>
      </c>
      <c r="CS355" s="32">
        <f t="shared" si="769"/>
        <v>-0.94825219520797233</v>
      </c>
    </row>
    <row r="356" spans="2:97" ht="13.9" thickTop="1" thickBot="1" x14ac:dyDescent="0.4">
      <c r="H356" s="33">
        <f>H355</f>
        <v>4.0396735130343586E-5</v>
      </c>
      <c r="I356" s="33">
        <f t="shared" ref="I356:J356" si="770">I351</f>
        <v>0.32817780076102282</v>
      </c>
      <c r="J356" s="33">
        <f t="shared" si="770"/>
        <v>-0.69304298088848615</v>
      </c>
      <c r="K356" s="33">
        <f t="shared" ref="K356:K358" si="771">I356+J356*H356</f>
        <v>0.32814980408728994</v>
      </c>
      <c r="L356" s="33">
        <f>$CE$4-$CE$7*SUMPRODUCT($B$4:$CD$4,Q357:CS357)</f>
        <v>-8.8135702403917549E-3</v>
      </c>
      <c r="M356" s="39" t="s">
        <v>375</v>
      </c>
      <c r="O356" s="47">
        <f t="shared" ref="O356:O357" si="772">SUM(Q356:CS356)</f>
        <v>98.989195900996037</v>
      </c>
      <c r="P356" s="39" t="s">
        <v>365</v>
      </c>
      <c r="Q356" s="33">
        <f>EXP(Q355)</f>
        <v>2.581194290723404</v>
      </c>
      <c r="R356" s="33">
        <f>EXP(R355)</f>
        <v>1.7506042007101899</v>
      </c>
      <c r="S356" s="33">
        <f t="shared" ref="S356:CD356" si="773">EXP(S355)</f>
        <v>1.1872856989332932</v>
      </c>
      <c r="T356" s="33">
        <f t="shared" si="773"/>
        <v>1.718165368029374</v>
      </c>
      <c r="U356" s="33">
        <f t="shared" si="773"/>
        <v>1.1652852021240214</v>
      </c>
      <c r="V356" s="33">
        <f t="shared" si="773"/>
        <v>0.79031368432634275</v>
      </c>
      <c r="W356" s="33">
        <f t="shared" si="773"/>
        <v>1.1436923762403655</v>
      </c>
      <c r="X356" s="33">
        <f t="shared" si="773"/>
        <v>0.77566910997834282</v>
      </c>
      <c r="Y356" s="33">
        <f t="shared" si="773"/>
        <v>0.5260702796257386</v>
      </c>
      <c r="Z356" s="33">
        <f t="shared" si="773"/>
        <v>3.4195995577919902</v>
      </c>
      <c r="AA356" s="33">
        <f t="shared" si="773"/>
        <v>2.3192230713247199</v>
      </c>
      <c r="AB356" s="33">
        <f t="shared" si="773"/>
        <v>1.5729314393869895</v>
      </c>
      <c r="AC356" s="33">
        <f t="shared" si="773"/>
        <v>2.2762476865234786</v>
      </c>
      <c r="AD356" s="33">
        <f t="shared" si="773"/>
        <v>1.5437848968618604</v>
      </c>
      <c r="AE356" s="33">
        <f t="shared" si="773"/>
        <v>1.0470177836484766</v>
      </c>
      <c r="AF356" s="33">
        <f t="shared" si="773"/>
        <v>1.5151784420480559</v>
      </c>
      <c r="AG356" s="33">
        <f t="shared" si="773"/>
        <v>1.027616462273929</v>
      </c>
      <c r="AH356" s="33">
        <f t="shared" si="773"/>
        <v>0.69694470580574219</v>
      </c>
      <c r="AI356" s="33">
        <f t="shared" si="773"/>
        <v>4.9756290428056564</v>
      </c>
      <c r="AJ356" s="33">
        <f t="shared" si="773"/>
        <v>3.3745453160250261</v>
      </c>
      <c r="AK356" s="33">
        <f t="shared" si="773"/>
        <v>2.2886666172133343</v>
      </c>
      <c r="AL356" s="33">
        <f t="shared" si="773"/>
        <v>3.3120147275368015</v>
      </c>
      <c r="AM356" s="33">
        <f t="shared" si="773"/>
        <v>2.2462574458953215</v>
      </c>
      <c r="AN356" s="33">
        <f t="shared" si="773"/>
        <v>1.5234450714513341</v>
      </c>
      <c r="AO356" s="33">
        <f t="shared" si="773"/>
        <v>2.2046341198368817</v>
      </c>
      <c r="AP356" s="33">
        <f t="shared" si="773"/>
        <v>1.4952155151923152</v>
      </c>
      <c r="AQ356" s="33">
        <f t="shared" si="773"/>
        <v>1.0140773095887834</v>
      </c>
      <c r="AR356" s="33">
        <f t="shared" si="773"/>
        <v>1.5954192037519137</v>
      </c>
      <c r="AS356" s="33">
        <f t="shared" si="773"/>
        <v>1.0820369353904995</v>
      </c>
      <c r="AT356" s="33">
        <f t="shared" si="773"/>
        <v>0.73385347675138246</v>
      </c>
      <c r="AU356" s="33">
        <f t="shared" si="773"/>
        <v>1.0619867063967867</v>
      </c>
      <c r="AV356" s="33">
        <f t="shared" si="773"/>
        <v>0.72025511446314194</v>
      </c>
      <c r="AW356" s="33">
        <f t="shared" si="773"/>
        <v>0.48848768707325824</v>
      </c>
      <c r="AX356" s="33">
        <f t="shared" si="773"/>
        <v>0.70690873089106254</v>
      </c>
      <c r="AY356" s="33">
        <f t="shared" si="773"/>
        <v>0.47943597204756611</v>
      </c>
      <c r="AZ356" s="33">
        <f t="shared" si="773"/>
        <v>0.32516057766531786</v>
      </c>
      <c r="BA356" s="33">
        <f t="shared" si="773"/>
        <v>2.1136319816180449</v>
      </c>
      <c r="BB356" s="33">
        <f t="shared" si="773"/>
        <v>1.4334965171253944</v>
      </c>
      <c r="BC356" s="33">
        <f t="shared" si="773"/>
        <v>0.97221857091580477</v>
      </c>
      <c r="BD356" s="33">
        <f t="shared" si="773"/>
        <v>1.4069337146091556</v>
      </c>
      <c r="BE356" s="33">
        <f t="shared" si="773"/>
        <v>0.95420328480011662</v>
      </c>
      <c r="BF356" s="33">
        <f t="shared" si="773"/>
        <v>0.64715480144440862</v>
      </c>
      <c r="BG356" s="33">
        <f t="shared" si="773"/>
        <v>0.9365218233443755</v>
      </c>
      <c r="BH356" s="33">
        <f t="shared" si="773"/>
        <v>0.63516297238668951</v>
      </c>
      <c r="BI356" s="33">
        <f t="shared" si="773"/>
        <v>0.43077693592917532</v>
      </c>
      <c r="BJ356" s="33">
        <f t="shared" si="773"/>
        <v>3.0754035657707641</v>
      </c>
      <c r="BK356" s="33">
        <f t="shared" si="773"/>
        <v>2.0857842512926572</v>
      </c>
      <c r="BL356" s="33">
        <f t="shared" si="773"/>
        <v>1.414609773937145</v>
      </c>
      <c r="BM356" s="33">
        <f t="shared" si="773"/>
        <v>2.0471345060741122</v>
      </c>
      <c r="BN356" s="33">
        <f t="shared" si="773"/>
        <v>1.388396944248528</v>
      </c>
      <c r="BO356" s="33">
        <f t="shared" si="773"/>
        <v>0.94163137257423757</v>
      </c>
      <c r="BP356" s="33">
        <f t="shared" si="773"/>
        <v>1.3626698403430519</v>
      </c>
      <c r="BQ356" s="33">
        <f t="shared" si="773"/>
        <v>0.92418286963476626</v>
      </c>
      <c r="BR356" s="33">
        <f t="shared" si="773"/>
        <v>0.62679451121581153</v>
      </c>
      <c r="BS356" s="33">
        <f t="shared" si="773"/>
        <v>0.9861181100733909</v>
      </c>
      <c r="BT356" s="33">
        <f t="shared" si="773"/>
        <v>0.66879990866826955</v>
      </c>
      <c r="BU356" s="33">
        <f t="shared" si="773"/>
        <v>0.45359000434683872</v>
      </c>
      <c r="BV356" s="33">
        <f t="shared" si="773"/>
        <v>0.6564069940817322</v>
      </c>
      <c r="BW356" s="33">
        <f t="shared" si="773"/>
        <v>0.44518494610995774</v>
      </c>
      <c r="BX356" s="33">
        <f t="shared" si="773"/>
        <v>0.30193102454701826</v>
      </c>
      <c r="BY356" s="33">
        <f t="shared" si="773"/>
        <v>0.43693563425921483</v>
      </c>
      <c r="BZ356" s="33">
        <f t="shared" si="773"/>
        <v>0.29633621906074409</v>
      </c>
      <c r="CA356" s="33">
        <f t="shared" si="773"/>
        <v>0.20097961310960599</v>
      </c>
      <c r="CB356" s="33">
        <f t="shared" si="773"/>
        <v>1.3064220176128507</v>
      </c>
      <c r="CC356" s="33">
        <f t="shared" si="773"/>
        <v>0.88603476311439433</v>
      </c>
      <c r="CD356" s="33">
        <f t="shared" si="773"/>
        <v>0.60092190032258563</v>
      </c>
      <c r="CE356" s="33">
        <f t="shared" ref="CE356:CS356" si="774">EXP(CE355)</f>
        <v>0.86961646969410322</v>
      </c>
      <c r="CF356" s="33">
        <f t="shared" si="774"/>
        <v>0.58978677053659856</v>
      </c>
      <c r="CG356" s="33">
        <f t="shared" si="774"/>
        <v>0.40000212372052901</v>
      </c>
      <c r="CH356" s="33">
        <f t="shared" si="774"/>
        <v>0.57885797557595942</v>
      </c>
      <c r="CI356" s="33">
        <f t="shared" si="774"/>
        <v>0.39259005310052414</v>
      </c>
      <c r="CJ356" s="33">
        <f t="shared" si="774"/>
        <v>0.26626038907059574</v>
      </c>
      <c r="CK356" s="33">
        <f t="shared" si="774"/>
        <v>1.9008867041708355</v>
      </c>
      <c r="CL356" s="33">
        <f t="shared" si="774"/>
        <v>1.2892095187700856</v>
      </c>
      <c r="CM356" s="33">
        <f t="shared" si="774"/>
        <v>0.87436099144708634</v>
      </c>
      <c r="CN356" s="33">
        <f t="shared" si="774"/>
        <v>1.265320365612032</v>
      </c>
      <c r="CO356" s="33">
        <f t="shared" si="774"/>
        <v>0.85815901392830862</v>
      </c>
      <c r="CP356" s="33">
        <f t="shared" si="774"/>
        <v>0.58201615432799469</v>
      </c>
      <c r="CQ356" s="33">
        <f t="shared" si="774"/>
        <v>0.84225726031943404</v>
      </c>
      <c r="CR356" s="33">
        <f t="shared" si="774"/>
        <v>0.57123134949311627</v>
      </c>
      <c r="CS356" s="33">
        <f t="shared" si="774"/>
        <v>0.3874175623252834</v>
      </c>
    </row>
    <row r="357" spans="2:97" ht="13.9" thickTop="1" thickBot="1" x14ac:dyDescent="0.4">
      <c r="H357" s="32">
        <f t="shared" ref="H357:H358" si="775">H356</f>
        <v>4.0396735130343586E-5</v>
      </c>
      <c r="I357" s="32">
        <f t="shared" ref="I357:J357" si="776">I352</f>
        <v>-0.40698454029636966</v>
      </c>
      <c r="J357" s="32">
        <f t="shared" si="776"/>
        <v>-0.26189871466413023</v>
      </c>
      <c r="K357" s="32">
        <f t="shared" si="771"/>
        <v>-0.40699512014937694</v>
      </c>
      <c r="L357" s="32">
        <f>$CE$5-$CE$7*SUMPRODUCT($B$5:$CD$5,Q357:CS357)</f>
        <v>-3.1647523681215262E-3</v>
      </c>
      <c r="M357" s="32">
        <f>SUMPRODUCT($B$7:$CD$7, LN(Q357:CS357))</f>
        <v>-3263.3842566581939</v>
      </c>
      <c r="O357" s="48">
        <f t="shared" si="772"/>
        <v>0.99999999999999989</v>
      </c>
      <c r="P357" s="39" t="s">
        <v>366</v>
      </c>
      <c r="Q357" s="32">
        <f t="shared" ref="Q357:AV357" si="777">Q356/$O356</f>
        <v>2.6075515284566846E-2</v>
      </c>
      <c r="R357" s="32">
        <f t="shared" si="777"/>
        <v>1.768480069745243E-2</v>
      </c>
      <c r="S357" s="32">
        <f t="shared" si="777"/>
        <v>1.1994093780908736E-2</v>
      </c>
      <c r="T357" s="32">
        <f t="shared" si="777"/>
        <v>1.7357099958138823E-2</v>
      </c>
      <c r="U357" s="32">
        <f t="shared" si="777"/>
        <v>1.1771842285591253E-2</v>
      </c>
      <c r="V357" s="32">
        <f t="shared" si="777"/>
        <v>7.9838378030343271E-3</v>
      </c>
      <c r="W357" s="32">
        <f t="shared" si="777"/>
        <v>1.1553709127855008E-2</v>
      </c>
      <c r="X357" s="32">
        <f t="shared" si="777"/>
        <v>7.8358966644615207E-3</v>
      </c>
      <c r="Y357" s="32">
        <f t="shared" si="777"/>
        <v>5.314421183417707E-3</v>
      </c>
      <c r="Z357" s="32">
        <f t="shared" si="777"/>
        <v>3.4545179670032879E-2</v>
      </c>
      <c r="AA357" s="32">
        <f t="shared" si="777"/>
        <v>2.3429052536645404E-2</v>
      </c>
      <c r="AB357" s="32">
        <f t="shared" si="777"/>
        <v>1.5889930462311824E-2</v>
      </c>
      <c r="AC357" s="32">
        <f t="shared" si="777"/>
        <v>2.2994910361733477E-2</v>
      </c>
      <c r="AD357" s="32">
        <f t="shared" si="777"/>
        <v>1.5595488808757225E-2</v>
      </c>
      <c r="AE357" s="32">
        <f t="shared" si="777"/>
        <v>1.0577091511033695E-2</v>
      </c>
      <c r="AF357" s="32">
        <f t="shared" si="777"/>
        <v>1.5306503182058983E-2</v>
      </c>
      <c r="AG357" s="32">
        <f t="shared" si="777"/>
        <v>1.0381097178541573E-2</v>
      </c>
      <c r="AH357" s="32">
        <f t="shared" si="777"/>
        <v>7.0406138716672759E-3</v>
      </c>
      <c r="AI357" s="32">
        <f t="shared" si="777"/>
        <v>5.0264364686647495E-2</v>
      </c>
      <c r="AJ357" s="32">
        <f t="shared" si="777"/>
        <v>3.4090036648040611E-2</v>
      </c>
      <c r="AK357" s="32">
        <f t="shared" si="777"/>
        <v>2.3120367797535624E-2</v>
      </c>
      <c r="AL357" s="32">
        <f t="shared" si="777"/>
        <v>3.3458345604194119E-2</v>
      </c>
      <c r="AM357" s="32">
        <f t="shared" si="777"/>
        <v>2.2691945574968748E-2</v>
      </c>
      <c r="AN357" s="32">
        <f t="shared" si="777"/>
        <v>1.5390013602848198E-2</v>
      </c>
      <c r="AO357" s="32">
        <f t="shared" si="777"/>
        <v>2.2271462049675044E-2</v>
      </c>
      <c r="AP357" s="32">
        <f t="shared" si="777"/>
        <v>1.5104835447777087E-2</v>
      </c>
      <c r="AQ357" s="32">
        <f t="shared" si="777"/>
        <v>1.024432313404194E-2</v>
      </c>
      <c r="AR357" s="32">
        <f t="shared" si="777"/>
        <v>1.6117104389327203E-2</v>
      </c>
      <c r="AS357" s="32">
        <f t="shared" si="777"/>
        <v>1.0930858923964771E-2</v>
      </c>
      <c r="AT357" s="32">
        <f t="shared" si="777"/>
        <v>7.4134704305038037E-3</v>
      </c>
      <c r="AU357" s="32">
        <f t="shared" si="777"/>
        <v>1.0728309253657661E-2</v>
      </c>
      <c r="AV357" s="32">
        <f t="shared" si="777"/>
        <v>7.2760982439286047E-3</v>
      </c>
      <c r="AW357" s="32">
        <f t="shared" ref="AW357:CB357" si="778">AW356/$O356</f>
        <v>4.9347576028581823E-3</v>
      </c>
      <c r="AX357" s="32">
        <f t="shared" si="778"/>
        <v>7.1412715747087869E-3</v>
      </c>
      <c r="AY357" s="32">
        <f t="shared" si="778"/>
        <v>4.843316158735885E-3</v>
      </c>
      <c r="AZ357" s="32">
        <f t="shared" si="778"/>
        <v>3.2848087582257658E-3</v>
      </c>
      <c r="BA357" s="32">
        <f t="shared" si="778"/>
        <v>2.1352148205466707E-2</v>
      </c>
      <c r="BB357" s="32">
        <f t="shared" si="778"/>
        <v>1.4481343181725658E-2</v>
      </c>
      <c r="BC357" s="32">
        <f t="shared" si="778"/>
        <v>9.8214614440162579E-3</v>
      </c>
      <c r="BD357" s="32">
        <f t="shared" si="778"/>
        <v>1.4213002760587116E-2</v>
      </c>
      <c r="BE357" s="32">
        <f t="shared" si="778"/>
        <v>9.6394689957322432E-3</v>
      </c>
      <c r="BF357" s="32">
        <f t="shared" si="778"/>
        <v>6.5376306530629865E-3</v>
      </c>
      <c r="BG357" s="32">
        <f t="shared" si="778"/>
        <v>9.4608488817409641E-3</v>
      </c>
      <c r="BH357" s="32">
        <f t="shared" si="778"/>
        <v>6.4164878460266231E-3</v>
      </c>
      <c r="BI357" s="32">
        <f t="shared" si="778"/>
        <v>4.3517570984212915E-3</v>
      </c>
      <c r="BJ357" s="32">
        <f t="shared" si="778"/>
        <v>3.1068073013206677E-2</v>
      </c>
      <c r="BK357" s="32">
        <f t="shared" si="778"/>
        <v>2.107082729895849E-2</v>
      </c>
      <c r="BL357" s="32">
        <f t="shared" si="778"/>
        <v>1.4290547175996518E-2</v>
      </c>
      <c r="BM357" s="32">
        <f t="shared" si="778"/>
        <v>2.068038322203922E-2</v>
      </c>
      <c r="BN357" s="32">
        <f t="shared" si="778"/>
        <v>1.4025742219758327E-2</v>
      </c>
      <c r="BO357" s="32">
        <f t="shared" si="778"/>
        <v>9.5124661232323712E-3</v>
      </c>
      <c r="BP357" s="32">
        <f t="shared" si="778"/>
        <v>1.3765844120058567E-2</v>
      </c>
      <c r="BQ357" s="32">
        <f t="shared" si="778"/>
        <v>9.3361993823961043E-3</v>
      </c>
      <c r="BR357" s="32">
        <f t="shared" si="778"/>
        <v>6.3319487092581249E-3</v>
      </c>
      <c r="BS357" s="32">
        <f t="shared" si="778"/>
        <v>9.9618761532284401E-3</v>
      </c>
      <c r="BT357" s="32">
        <f t="shared" si="778"/>
        <v>6.7562919627831832E-3</v>
      </c>
      <c r="BU357" s="32">
        <f t="shared" si="778"/>
        <v>4.5822172835962459E-3</v>
      </c>
      <c r="BV357" s="32">
        <f t="shared" si="778"/>
        <v>6.6310973445853332E-3</v>
      </c>
      <c r="BW357" s="32">
        <f t="shared" si="778"/>
        <v>4.4973084391473298E-3</v>
      </c>
      <c r="BX357" s="32">
        <f t="shared" si="778"/>
        <v>3.0501411977221669E-3</v>
      </c>
      <c r="BY357" s="32">
        <f t="shared" si="778"/>
        <v>4.4139729622232277E-3</v>
      </c>
      <c r="BZ357" s="32">
        <f t="shared" si="778"/>
        <v>2.9936218429041945E-3</v>
      </c>
      <c r="CA357" s="32">
        <f t="shared" si="778"/>
        <v>2.0303186754907637E-3</v>
      </c>
      <c r="CB357" s="32">
        <f t="shared" si="778"/>
        <v>1.3197622283137521E-2</v>
      </c>
      <c r="CC357" s="32">
        <f t="shared" ref="CC357:CS357" si="779">CC356/$O356</f>
        <v>8.9508229160742067E-3</v>
      </c>
      <c r="CD357" s="32">
        <f t="shared" si="779"/>
        <v>6.0705806815886977E-3</v>
      </c>
      <c r="CE357" s="32">
        <f t="shared" si="779"/>
        <v>8.784963467769245E-3</v>
      </c>
      <c r="CF357" s="32">
        <f t="shared" si="779"/>
        <v>5.9580923470322284E-3</v>
      </c>
      <c r="CG357" s="32">
        <f t="shared" si="779"/>
        <v>4.0408664812328693E-3</v>
      </c>
      <c r="CH357" s="32">
        <f t="shared" si="779"/>
        <v>5.8476884301081073E-3</v>
      </c>
      <c r="CI357" s="32">
        <f t="shared" si="779"/>
        <v>3.9659889094681884E-3</v>
      </c>
      <c r="CJ357" s="32">
        <f t="shared" si="779"/>
        <v>2.6897924227700146E-3</v>
      </c>
      <c r="CK357" s="32">
        <f t="shared" si="779"/>
        <v>1.9202971464401083E-2</v>
      </c>
      <c r="CL357" s="32">
        <f t="shared" si="779"/>
        <v>1.3023739682252672E-2</v>
      </c>
      <c r="CM357" s="32">
        <f t="shared" si="779"/>
        <v>8.8328931605988377E-3</v>
      </c>
      <c r="CN357" s="32">
        <f t="shared" si="779"/>
        <v>1.2782408767897671E-2</v>
      </c>
      <c r="CO357" s="32">
        <f t="shared" si="779"/>
        <v>8.6692189598811947E-3</v>
      </c>
      <c r="CP357" s="32">
        <f t="shared" si="779"/>
        <v>5.879592707370789E-3</v>
      </c>
      <c r="CQ357" s="32">
        <f t="shared" si="779"/>
        <v>8.508577654896975E-3</v>
      </c>
      <c r="CR357" s="32">
        <f t="shared" si="779"/>
        <v>5.7706433949057719E-3</v>
      </c>
      <c r="CS357" s="32">
        <f t="shared" si="779"/>
        <v>3.9137358254001655E-3</v>
      </c>
    </row>
    <row r="358" spans="2:97" ht="13.15" thickTop="1" x14ac:dyDescent="0.35">
      <c r="H358" s="34">
        <f t="shared" si="775"/>
        <v>4.0396735130343586E-5</v>
      </c>
      <c r="I358" s="34">
        <f t="shared" ref="I358:J358" si="780">I353</f>
        <v>-0.38828477768085234</v>
      </c>
      <c r="J358" s="34">
        <f t="shared" si="780"/>
        <v>-0.15921164591868786</v>
      </c>
      <c r="K358" s="34">
        <f t="shared" si="771"/>
        <v>-0.38829120931154221</v>
      </c>
      <c r="L358" s="34">
        <f>$CE$6-$CE$7*SUMPRODUCT($B$6:$CD$6,Q357:CS357)</f>
        <v>-1.9720492775547882E-3</v>
      </c>
    </row>
    <row r="359" spans="2:97" ht="13.5" thickBot="1" x14ac:dyDescent="0.4">
      <c r="B359" s="39" t="s">
        <v>367</v>
      </c>
      <c r="D359" s="39" t="s">
        <v>368</v>
      </c>
      <c r="E359" s="39" t="s">
        <v>369</v>
      </c>
      <c r="F359" s="39" t="s">
        <v>370</v>
      </c>
      <c r="H359" s="39" t="s">
        <v>347</v>
      </c>
      <c r="I359" s="39" t="s">
        <v>371</v>
      </c>
      <c r="J359" s="39" t="s">
        <v>372</v>
      </c>
      <c r="K359" s="39" t="s">
        <v>349</v>
      </c>
      <c r="L359" s="39" t="s">
        <v>373</v>
      </c>
      <c r="M359" s="39" t="s">
        <v>374</v>
      </c>
      <c r="O359" s="45" t="s">
        <v>336</v>
      </c>
    </row>
    <row r="360" spans="2:97" ht="13.9" thickTop="1" thickBot="1" x14ac:dyDescent="0.4">
      <c r="B360" s="32">
        <f>1+B355</f>
        <v>7</v>
      </c>
      <c r="D360" s="32">
        <f>IF(F355,IF(M360&lt;0,D355,H360),E355)</f>
        <v>6.0595102695515379E-5</v>
      </c>
      <c r="E360" s="32">
        <f>IF(F355,IF(M360&lt;0,H360,E355),H360)</f>
        <v>8.0793470260687172E-5</v>
      </c>
      <c r="F360" s="32" t="b">
        <f>OR(F355,M360*M355&lt;=0)</f>
        <v>1</v>
      </c>
      <c r="H360" s="32">
        <f>IF(F355,(D355+E355)/2,2*H355)</f>
        <v>6.0595102695515379E-5</v>
      </c>
      <c r="I360" s="32">
        <f>I355</f>
        <v>-0.48107527309921283</v>
      </c>
      <c r="J360" s="32">
        <f>J355</f>
        <v>-1</v>
      </c>
      <c r="K360" s="32">
        <f>I360+J360*H360</f>
        <v>-0.48113586820190835</v>
      </c>
      <c r="L360" s="32">
        <f>$CE$3-$CE$7*SUMPRODUCT($B$3:$CD$3,Q362:CS362)</f>
        <v>-2.0256981657951201E-3</v>
      </c>
      <c r="M360" s="32">
        <f>SUMPRODUCT(L360:L363,J360:J363)</f>
        <v>3.3357118526191913E-3</v>
      </c>
      <c r="O360" s="46">
        <f>SUM(Q360:CS360)</f>
        <v>-1.2656666793230602</v>
      </c>
      <c r="P360" s="39" t="s">
        <v>363</v>
      </c>
      <c r="Q360" s="32">
        <f t="shared" ref="Q360:AV360" si="781">SUMPRODUCT(B$3:B$6,$K360:$K363)</f>
        <v>0.94829489765425268</v>
      </c>
      <c r="R360" s="32">
        <f t="shared" si="781"/>
        <v>0.56000047252736551</v>
      </c>
      <c r="S360" s="32">
        <f t="shared" si="781"/>
        <v>0.1717060474004784</v>
      </c>
      <c r="T360" s="32">
        <f t="shared" si="781"/>
        <v>0.54129448757837206</v>
      </c>
      <c r="U360" s="32">
        <f t="shared" si="781"/>
        <v>0.1530000624514849</v>
      </c>
      <c r="V360" s="32">
        <f t="shared" si="781"/>
        <v>-0.23529436267540221</v>
      </c>
      <c r="W360" s="32">
        <f t="shared" si="781"/>
        <v>0.13429407750249145</v>
      </c>
      <c r="X360" s="32">
        <f t="shared" si="781"/>
        <v>-0.25400034762439566</v>
      </c>
      <c r="Y360" s="32">
        <f t="shared" si="781"/>
        <v>-0.64229477275128277</v>
      </c>
      <c r="Z360" s="32">
        <f t="shared" si="781"/>
        <v>1.2295541597260442</v>
      </c>
      <c r="AA360" s="32">
        <f t="shared" si="781"/>
        <v>0.84125973459915704</v>
      </c>
      <c r="AB360" s="32">
        <f t="shared" si="781"/>
        <v>0.45296530947226993</v>
      </c>
      <c r="AC360" s="32">
        <f t="shared" si="781"/>
        <v>0.82255374965016359</v>
      </c>
      <c r="AD360" s="32">
        <f t="shared" si="781"/>
        <v>0.43425932452327642</v>
      </c>
      <c r="AE360" s="32">
        <f t="shared" si="781"/>
        <v>4.5964899396389314E-2</v>
      </c>
      <c r="AF360" s="32">
        <f t="shared" si="781"/>
        <v>0.41555333957428298</v>
      </c>
      <c r="AG360" s="32">
        <f t="shared" si="781"/>
        <v>2.7258914447395866E-2</v>
      </c>
      <c r="AH360" s="32">
        <f t="shared" si="781"/>
        <v>-0.36103551067949124</v>
      </c>
      <c r="AI360" s="32">
        <f t="shared" si="781"/>
        <v>1.6045665091550996</v>
      </c>
      <c r="AJ360" s="32">
        <f t="shared" si="781"/>
        <v>1.2162720840282124</v>
      </c>
      <c r="AK360" s="32">
        <f t="shared" si="781"/>
        <v>0.82797765890132524</v>
      </c>
      <c r="AL360" s="32">
        <f t="shared" si="781"/>
        <v>1.197566099079219</v>
      </c>
      <c r="AM360" s="32">
        <f t="shared" si="781"/>
        <v>0.80927167395233179</v>
      </c>
      <c r="AN360" s="32">
        <f t="shared" si="781"/>
        <v>0.42097724882544468</v>
      </c>
      <c r="AO360" s="32">
        <f t="shared" si="781"/>
        <v>0.79056568900333835</v>
      </c>
      <c r="AP360" s="32">
        <f t="shared" si="781"/>
        <v>0.40227126387645123</v>
      </c>
      <c r="AQ360" s="32">
        <f t="shared" si="781"/>
        <v>1.3976838749564124E-2</v>
      </c>
      <c r="AR360" s="32">
        <f t="shared" si="781"/>
        <v>0.46715902945234422</v>
      </c>
      <c r="AS360" s="32">
        <f t="shared" si="781"/>
        <v>7.8864604325457111E-2</v>
      </c>
      <c r="AT360" s="32">
        <f t="shared" si="781"/>
        <v>-0.30942982080143</v>
      </c>
      <c r="AU360" s="32">
        <f t="shared" si="781"/>
        <v>6.0158619376463662E-2</v>
      </c>
      <c r="AV360" s="32">
        <f t="shared" si="781"/>
        <v>-0.32813580575042345</v>
      </c>
      <c r="AW360" s="32">
        <f t="shared" ref="AW360:CB360" si="782">SUMPRODUCT(AH$3:AH$6,$K360:$K363)</f>
        <v>-0.7164302308773105</v>
      </c>
      <c r="AX360" s="32">
        <f t="shared" si="782"/>
        <v>-0.34684179069941684</v>
      </c>
      <c r="AY360" s="32">
        <f t="shared" si="782"/>
        <v>-0.73513621582630395</v>
      </c>
      <c r="AZ360" s="32">
        <f t="shared" si="782"/>
        <v>-1.1234306409531911</v>
      </c>
      <c r="BA360" s="32">
        <f t="shared" si="782"/>
        <v>0.74841829152413575</v>
      </c>
      <c r="BB360" s="32">
        <f t="shared" si="782"/>
        <v>0.36012386639724864</v>
      </c>
      <c r="BC360" s="32">
        <f t="shared" si="782"/>
        <v>-2.8170558729638473E-2</v>
      </c>
      <c r="BD360" s="32">
        <f t="shared" si="782"/>
        <v>0.34141788144825519</v>
      </c>
      <c r="BE360" s="32">
        <f t="shared" si="782"/>
        <v>-4.6876543678631921E-2</v>
      </c>
      <c r="BF360" s="32">
        <f t="shared" si="782"/>
        <v>-0.43517096880551903</v>
      </c>
      <c r="BG360" s="32">
        <f t="shared" si="782"/>
        <v>-6.5582528627625369E-2</v>
      </c>
      <c r="BH360" s="32">
        <f t="shared" si="782"/>
        <v>-0.45387695375451248</v>
      </c>
      <c r="BI360" s="32">
        <f t="shared" si="782"/>
        <v>-0.84217137888139959</v>
      </c>
      <c r="BJ360" s="32">
        <f t="shared" si="782"/>
        <v>1.1234306409531911</v>
      </c>
      <c r="BK360" s="32">
        <f t="shared" si="782"/>
        <v>0.73513621582630395</v>
      </c>
      <c r="BL360" s="32">
        <f t="shared" si="782"/>
        <v>0.34684179069941684</v>
      </c>
      <c r="BM360" s="32">
        <f t="shared" si="782"/>
        <v>0.7164302308773105</v>
      </c>
      <c r="BN360" s="32">
        <f t="shared" si="782"/>
        <v>0.32813580575042345</v>
      </c>
      <c r="BO360" s="32">
        <f t="shared" si="782"/>
        <v>-6.0158619376463662E-2</v>
      </c>
      <c r="BP360" s="32">
        <f t="shared" si="782"/>
        <v>0.30942982080143</v>
      </c>
      <c r="BQ360" s="32">
        <f t="shared" si="782"/>
        <v>-7.8864604325457111E-2</v>
      </c>
      <c r="BR360" s="32">
        <f t="shared" si="782"/>
        <v>-0.46715902945234422</v>
      </c>
      <c r="BS360" s="32">
        <f t="shared" si="782"/>
        <v>-1.3976838749564124E-2</v>
      </c>
      <c r="BT360" s="32">
        <f t="shared" si="782"/>
        <v>-0.40227126387645123</v>
      </c>
      <c r="BU360" s="32">
        <f t="shared" si="782"/>
        <v>-0.79056568900333835</v>
      </c>
      <c r="BV360" s="32">
        <f t="shared" si="782"/>
        <v>-0.42097724882544468</v>
      </c>
      <c r="BW360" s="32">
        <f t="shared" si="782"/>
        <v>-0.80927167395233179</v>
      </c>
      <c r="BX360" s="32">
        <f t="shared" si="782"/>
        <v>-1.197566099079219</v>
      </c>
      <c r="BY360" s="32">
        <f t="shared" si="782"/>
        <v>-0.82797765890132524</v>
      </c>
      <c r="BZ360" s="32">
        <f t="shared" si="782"/>
        <v>-1.2162720840282124</v>
      </c>
      <c r="CA360" s="32">
        <f t="shared" si="782"/>
        <v>-1.6045665091550996</v>
      </c>
      <c r="CB360" s="32">
        <f t="shared" si="782"/>
        <v>0.2672824233222274</v>
      </c>
      <c r="CC360" s="32">
        <f t="shared" ref="CC360:CS360" si="783">SUMPRODUCT(BN$3:BN$6,$K360:$K363)</f>
        <v>-0.12101200180465971</v>
      </c>
      <c r="CD360" s="32">
        <f t="shared" si="783"/>
        <v>-0.50930642693154682</v>
      </c>
      <c r="CE360" s="32">
        <f t="shared" si="783"/>
        <v>-0.13971798675365316</v>
      </c>
      <c r="CF360" s="32">
        <f t="shared" si="783"/>
        <v>-0.52801241188054027</v>
      </c>
      <c r="CG360" s="32">
        <f t="shared" si="783"/>
        <v>-0.91630683700742743</v>
      </c>
      <c r="CH360" s="32">
        <f t="shared" si="783"/>
        <v>-0.54671839682953371</v>
      </c>
      <c r="CI360" s="32">
        <f t="shared" si="783"/>
        <v>-0.93501282195642088</v>
      </c>
      <c r="CJ360" s="32">
        <f t="shared" si="783"/>
        <v>-1.323307247083308</v>
      </c>
      <c r="CK360" s="32">
        <f t="shared" si="783"/>
        <v>0.64229477275128277</v>
      </c>
      <c r="CL360" s="32">
        <f t="shared" si="783"/>
        <v>0.25400034762439566</v>
      </c>
      <c r="CM360" s="32">
        <f t="shared" si="783"/>
        <v>-0.13429407750249145</v>
      </c>
      <c r="CN360" s="32">
        <f t="shared" si="783"/>
        <v>0.23529436267540221</v>
      </c>
      <c r="CO360" s="32">
        <f t="shared" si="783"/>
        <v>-0.1530000624514849</v>
      </c>
      <c r="CP360" s="32">
        <f t="shared" si="783"/>
        <v>-0.54129448757837206</v>
      </c>
      <c r="CQ360" s="32">
        <f t="shared" si="783"/>
        <v>-0.1717060474004784</v>
      </c>
      <c r="CR360" s="32">
        <f t="shared" si="783"/>
        <v>-0.56000047252736551</v>
      </c>
      <c r="CS360" s="32">
        <f t="shared" si="783"/>
        <v>-0.94829489765425268</v>
      </c>
    </row>
    <row r="361" spans="2:97" ht="13.9" thickTop="1" thickBot="1" x14ac:dyDescent="0.4">
      <c r="H361" s="33">
        <f>H360</f>
        <v>6.0595102695515379E-5</v>
      </c>
      <c r="I361" s="33">
        <f t="shared" ref="I361:J361" si="784">I356</f>
        <v>0.32817780076102282</v>
      </c>
      <c r="J361" s="33">
        <f t="shared" si="784"/>
        <v>-0.69304298088848615</v>
      </c>
      <c r="K361" s="33">
        <f t="shared" ref="K361:K363" si="785">I361+J361*H361</f>
        <v>0.32813580575042345</v>
      </c>
      <c r="L361" s="33">
        <f>$CE$4-$CE$7*SUMPRODUCT($B$4:$CD$4,Q362:CS362)</f>
        <v>-1.556253206075553E-3</v>
      </c>
      <c r="M361" s="39" t="s">
        <v>375</v>
      </c>
      <c r="O361" s="47">
        <f t="shared" ref="O361:O362" si="786">SUM(Q361:CS361)</f>
        <v>98.989791747970699</v>
      </c>
      <c r="P361" s="39" t="s">
        <v>365</v>
      </c>
      <c r="Q361" s="33">
        <f>EXP(Q360)</f>
        <v>2.5813045163873789</v>
      </c>
      <c r="R361" s="33">
        <f>EXP(R360)</f>
        <v>1.750673327536961</v>
      </c>
      <c r="S361" s="33">
        <f t="shared" ref="S361:CD361" si="787">EXP(S360)</f>
        <v>1.1873287635349217</v>
      </c>
      <c r="T361" s="33">
        <f t="shared" si="787"/>
        <v>1.7182296501276553</v>
      </c>
      <c r="U361" s="33">
        <f t="shared" si="787"/>
        <v>1.1653250517190155</v>
      </c>
      <c r="V361" s="33">
        <f t="shared" si="787"/>
        <v>0.79033816932622214</v>
      </c>
      <c r="W361" s="33">
        <f t="shared" si="787"/>
        <v>1.1437291151954689</v>
      </c>
      <c r="X361" s="33">
        <f t="shared" si="787"/>
        <v>0.77569153239712896</v>
      </c>
      <c r="Y361" s="33">
        <f t="shared" si="787"/>
        <v>0.52608379505121994</v>
      </c>
      <c r="Z361" s="33">
        <f t="shared" si="787"/>
        <v>3.4197045543503917</v>
      </c>
      <c r="AA361" s="33">
        <f t="shared" si="787"/>
        <v>2.3192868231356933</v>
      </c>
      <c r="AB361" s="33">
        <f t="shared" si="787"/>
        <v>1.5729696184215163</v>
      </c>
      <c r="AC361" s="33">
        <f t="shared" si="787"/>
        <v>2.2763055356928024</v>
      </c>
      <c r="AD361" s="33">
        <f t="shared" si="787"/>
        <v>1.543819166380012</v>
      </c>
      <c r="AE361" s="33">
        <f t="shared" si="787"/>
        <v>1.0470376586581049</v>
      </c>
      <c r="AF361" s="33">
        <f t="shared" si="787"/>
        <v>1.5152089338343409</v>
      </c>
      <c r="AG361" s="33">
        <f t="shared" si="787"/>
        <v>1.0276338375690555</v>
      </c>
      <c r="AH361" s="33">
        <f t="shared" si="787"/>
        <v>0.69695424870848899</v>
      </c>
      <c r="AI361" s="33">
        <f t="shared" si="787"/>
        <v>4.9757022138126556</v>
      </c>
      <c r="AJ361" s="33">
        <f t="shared" si="787"/>
        <v>3.3745840896290376</v>
      </c>
      <c r="AK361" s="33">
        <f t="shared" si="787"/>
        <v>2.2886855540439326</v>
      </c>
      <c r="AL361" s="33">
        <f t="shared" si="787"/>
        <v>3.3120459131043889</v>
      </c>
      <c r="AM361" s="33">
        <f t="shared" si="787"/>
        <v>2.2462713728036166</v>
      </c>
      <c r="AN361" s="33">
        <f t="shared" si="787"/>
        <v>1.5234496177462904</v>
      </c>
      <c r="AO361" s="33">
        <f t="shared" si="787"/>
        <v>2.2046432159986398</v>
      </c>
      <c r="AP361" s="33">
        <f t="shared" si="787"/>
        <v>1.4952168759948472</v>
      </c>
      <c r="AQ361" s="33">
        <f t="shared" si="787"/>
        <v>1.0140749714221193</v>
      </c>
      <c r="AR361" s="33">
        <f t="shared" si="787"/>
        <v>1.5954551075952481</v>
      </c>
      <c r="AS361" s="33">
        <f t="shared" si="787"/>
        <v>1.0820578062051658</v>
      </c>
      <c r="AT361" s="33">
        <f t="shared" si="787"/>
        <v>0.73386527166803206</v>
      </c>
      <c r="AU361" s="33">
        <f t="shared" si="787"/>
        <v>1.0620049877549456</v>
      </c>
      <c r="AV361" s="33">
        <f t="shared" si="787"/>
        <v>0.72026519690743251</v>
      </c>
      <c r="AW361" s="33">
        <f t="shared" si="787"/>
        <v>0.4884929542306537</v>
      </c>
      <c r="AX361" s="33">
        <f t="shared" si="787"/>
        <v>0.70691716028058138</v>
      </c>
      <c r="AY361" s="33">
        <f t="shared" si="787"/>
        <v>0.47944014719093286</v>
      </c>
      <c r="AZ361" s="33">
        <f t="shared" si="787"/>
        <v>0.32516236364559159</v>
      </c>
      <c r="BA361" s="33">
        <f t="shared" si="787"/>
        <v>2.1136541865044642</v>
      </c>
      <c r="BB361" s="33">
        <f t="shared" si="787"/>
        <v>1.4335069669071501</v>
      </c>
      <c r="BC361" s="33">
        <f t="shared" si="787"/>
        <v>0.97222253161941108</v>
      </c>
      <c r="BD361" s="33">
        <f t="shared" si="787"/>
        <v>1.4069410526004753</v>
      </c>
      <c r="BE361" s="33">
        <f t="shared" si="787"/>
        <v>0.95420519298188455</v>
      </c>
      <c r="BF361" s="33">
        <f t="shared" si="787"/>
        <v>0.64715401447039123</v>
      </c>
      <c r="BG361" s="33">
        <f t="shared" si="787"/>
        <v>0.93652175371515189</v>
      </c>
      <c r="BH361" s="33">
        <f t="shared" si="787"/>
        <v>0.6351608825997217</v>
      </c>
      <c r="BI361" s="33">
        <f t="shared" si="787"/>
        <v>0.43077413331240427</v>
      </c>
      <c r="BJ361" s="33">
        <f t="shared" si="787"/>
        <v>3.0753866738708506</v>
      </c>
      <c r="BK361" s="33">
        <f t="shared" si="787"/>
        <v>2.0857660875065571</v>
      </c>
      <c r="BL361" s="33">
        <f t="shared" si="787"/>
        <v>1.4145929059114812</v>
      </c>
      <c r="BM361" s="33">
        <f t="shared" si="787"/>
        <v>2.0471124329212453</v>
      </c>
      <c r="BN361" s="33">
        <f t="shared" si="787"/>
        <v>1.3883775091364279</v>
      </c>
      <c r="BO361" s="33">
        <f t="shared" si="787"/>
        <v>0.94161516332797757</v>
      </c>
      <c r="BP361" s="33">
        <f t="shared" si="787"/>
        <v>1.3626479390788715</v>
      </c>
      <c r="BQ361" s="33">
        <f t="shared" si="787"/>
        <v>0.9241650439240886</v>
      </c>
      <c r="BR361" s="33">
        <f t="shared" si="787"/>
        <v>0.62678040594150675</v>
      </c>
      <c r="BS361" s="33">
        <f t="shared" si="787"/>
        <v>0.98612038377953359</v>
      </c>
      <c r="BT361" s="33">
        <f t="shared" si="787"/>
        <v>0.66879929999094401</v>
      </c>
      <c r="BU361" s="33">
        <f t="shared" si="787"/>
        <v>0.4535881328748374</v>
      </c>
      <c r="BV361" s="33">
        <f t="shared" si="787"/>
        <v>0.65640503522482507</v>
      </c>
      <c r="BW361" s="33">
        <f t="shared" si="787"/>
        <v>0.44518218595818182</v>
      </c>
      <c r="BX361" s="33">
        <f t="shared" si="787"/>
        <v>0.30192818162435964</v>
      </c>
      <c r="BY361" s="33">
        <f t="shared" si="787"/>
        <v>0.43693201900675099</v>
      </c>
      <c r="BZ361" s="33">
        <f t="shared" si="787"/>
        <v>0.29633281418983054</v>
      </c>
      <c r="CA361" s="33">
        <f t="shared" si="787"/>
        <v>0.20097665757086078</v>
      </c>
      <c r="CB361" s="33">
        <f t="shared" si="787"/>
        <v>1.3064093547041826</v>
      </c>
      <c r="CC361" s="33">
        <f t="shared" si="787"/>
        <v>0.88602332565018405</v>
      </c>
      <c r="CD361" s="33">
        <f t="shared" si="787"/>
        <v>0.60091221083913049</v>
      </c>
      <c r="CE361" s="33">
        <f t="shared" ref="CE361:CS361" si="788">EXP(CE360)</f>
        <v>0.86960344051092875</v>
      </c>
      <c r="CF361" s="33">
        <f t="shared" si="788"/>
        <v>0.58977603733770045</v>
      </c>
      <c r="CG361" s="33">
        <f t="shared" si="788"/>
        <v>0.39999355799856584</v>
      </c>
      <c r="CH361" s="33">
        <f t="shared" si="788"/>
        <v>0.57884624067138368</v>
      </c>
      <c r="CI361" s="33">
        <f t="shared" si="788"/>
        <v>0.39258083184492998</v>
      </c>
      <c r="CJ361" s="33">
        <f t="shared" si="788"/>
        <v>0.26625327885570976</v>
      </c>
      <c r="CK361" s="33">
        <f t="shared" si="788"/>
        <v>1.9008378691889551</v>
      </c>
      <c r="CL361" s="33">
        <f t="shared" si="788"/>
        <v>1.2891722524154516</v>
      </c>
      <c r="CM361" s="33">
        <f t="shared" si="788"/>
        <v>0.87433290515568896</v>
      </c>
      <c r="CN361" s="33">
        <f t="shared" si="788"/>
        <v>1.2652811654693565</v>
      </c>
      <c r="CO361" s="33">
        <f t="shared" si="788"/>
        <v>0.85812966821992009</v>
      </c>
      <c r="CP361" s="33">
        <f t="shared" si="788"/>
        <v>0.58199438004442849</v>
      </c>
      <c r="CQ361" s="33">
        <f t="shared" si="788"/>
        <v>0.84222671151568373</v>
      </c>
      <c r="CR361" s="33">
        <f t="shared" si="788"/>
        <v>0.57120879393696455</v>
      </c>
      <c r="CS361" s="33">
        <f t="shared" si="788"/>
        <v>0.38740101900086288</v>
      </c>
    </row>
    <row r="362" spans="2:97" ht="13.9" thickTop="1" thickBot="1" x14ac:dyDescent="0.4">
      <c r="H362" s="32">
        <f t="shared" ref="H362:H363" si="789">H361</f>
        <v>6.0595102695515379E-5</v>
      </c>
      <c r="I362" s="32">
        <f t="shared" ref="I362:J362" si="790">I357</f>
        <v>-0.40698454029636966</v>
      </c>
      <c r="J362" s="32">
        <f t="shared" si="790"/>
        <v>-0.26189871466413023</v>
      </c>
      <c r="K362" s="32">
        <f t="shared" si="785"/>
        <v>-0.40700041007588056</v>
      </c>
      <c r="L362" s="32">
        <f>$CE$5-$CE$7*SUMPRODUCT($B$5:$CD$5,Q362:CS362)</f>
        <v>-6.2886957636010266E-4</v>
      </c>
      <c r="M362" s="32">
        <f>SUMPRODUCT($B$7:$CD$7, LN(Q362:CS362))</f>
        <v>-3263.3842564360662</v>
      </c>
      <c r="O362" s="48">
        <f t="shared" si="786"/>
        <v>0.99999999999999989</v>
      </c>
      <c r="P362" s="39" t="s">
        <v>366</v>
      </c>
      <c r="Q362" s="32">
        <f t="shared" ref="Q362:AV362" si="791">Q361/$O361</f>
        <v>2.607647183418078E-2</v>
      </c>
      <c r="R362" s="32">
        <f t="shared" si="791"/>
        <v>1.7685392570520788E-2</v>
      </c>
      <c r="S362" s="32">
        <f t="shared" si="791"/>
        <v>1.199445662597085E-2</v>
      </c>
      <c r="T362" s="32">
        <f t="shared" si="791"/>
        <v>1.7357644862030727E-2</v>
      </c>
      <c r="U362" s="32">
        <f t="shared" si="791"/>
        <v>1.1772173990283243E-2</v>
      </c>
      <c r="V362" s="32">
        <f t="shared" si="791"/>
        <v>7.9840370948393684E-3</v>
      </c>
      <c r="W362" s="32">
        <f t="shared" si="791"/>
        <v>1.1554010721705711E-2</v>
      </c>
      <c r="X362" s="32">
        <f t="shared" si="791"/>
        <v>7.8360760104642883E-3</v>
      </c>
      <c r="Y362" s="32">
        <f t="shared" si="791"/>
        <v>5.3145257279723964E-3</v>
      </c>
      <c r="Z362" s="32">
        <f t="shared" si="791"/>
        <v>3.454603241369579E-2</v>
      </c>
      <c r="AA362" s="32">
        <f t="shared" si="791"/>
        <v>2.3429555534783101E-2</v>
      </c>
      <c r="AB362" s="32">
        <f t="shared" si="791"/>
        <v>1.5890220503002143E-2</v>
      </c>
      <c r="AC362" s="32">
        <f t="shared" si="791"/>
        <v>2.2995356344301703E-2</v>
      </c>
      <c r="AD362" s="32">
        <f t="shared" si="791"/>
        <v>1.5595741127636634E-2</v>
      </c>
      <c r="AE362" s="32">
        <f t="shared" si="791"/>
        <v>1.0577228622966259E-2</v>
      </c>
      <c r="AF362" s="32">
        <f t="shared" si="791"/>
        <v>1.5306719077580066E-2</v>
      </c>
      <c r="AG362" s="32">
        <f t="shared" si="791"/>
        <v>1.0381210217973027E-2</v>
      </c>
      <c r="AH362" s="32">
        <f t="shared" si="791"/>
        <v>7.0406678951597714E-3</v>
      </c>
      <c r="AI362" s="32">
        <f t="shared" si="791"/>
        <v>5.0264801308814333E-2</v>
      </c>
      <c r="AJ362" s="32">
        <f t="shared" si="791"/>
        <v>3.409022314362245E-2</v>
      </c>
      <c r="AK362" s="32">
        <f t="shared" si="791"/>
        <v>2.3120419930480869E-2</v>
      </c>
      <c r="AL362" s="32">
        <f t="shared" si="791"/>
        <v>3.3458459247362606E-2</v>
      </c>
      <c r="AM362" s="32">
        <f t="shared" si="791"/>
        <v>2.269194967621159E-2</v>
      </c>
      <c r="AN362" s="32">
        <f t="shared" si="791"/>
        <v>1.5389966893000573E-2</v>
      </c>
      <c r="AO362" s="32">
        <f t="shared" si="791"/>
        <v>2.2271419881473135E-2</v>
      </c>
      <c r="AP362" s="32">
        <f t="shared" si="791"/>
        <v>1.5104758274486412E-2</v>
      </c>
      <c r="AQ362" s="32">
        <f t="shared" si="791"/>
        <v>1.0244237850342865E-2</v>
      </c>
      <c r="AR362" s="32">
        <f t="shared" si="791"/>
        <v>1.6117370078495546E-2</v>
      </c>
      <c r="AS362" s="32">
        <f t="shared" si="791"/>
        <v>1.0931003966147329E-2</v>
      </c>
      <c r="AT362" s="32">
        <f t="shared" si="791"/>
        <v>7.4135449596304092E-3</v>
      </c>
      <c r="AU362" s="32">
        <f t="shared" si="791"/>
        <v>1.0728429356219114E-2</v>
      </c>
      <c r="AV362" s="32">
        <f t="shared" si="791"/>
        <v>7.2761563004520415E-3</v>
      </c>
      <c r="AW362" s="32">
        <f t="shared" ref="AW362:CB362" si="792">AW361/$O361</f>
        <v>4.934781108281985E-3</v>
      </c>
      <c r="AX362" s="32">
        <f t="shared" si="792"/>
        <v>7.1413137435464222E-3</v>
      </c>
      <c r="AY362" s="32">
        <f t="shared" si="792"/>
        <v>4.843329182988825E-3</v>
      </c>
      <c r="AZ362" s="32">
        <f t="shared" si="792"/>
        <v>3.2848070281171942E-3</v>
      </c>
      <c r="BA362" s="32">
        <f t="shared" si="792"/>
        <v>2.13522439958845E-2</v>
      </c>
      <c r="BB362" s="32">
        <f t="shared" si="792"/>
        <v>1.4481361578746195E-2</v>
      </c>
      <c r="BC362" s="32">
        <f t="shared" si="792"/>
        <v>9.8214423371523231E-3</v>
      </c>
      <c r="BD362" s="32">
        <f t="shared" si="792"/>
        <v>1.4212991337354923E-2</v>
      </c>
      <c r="BE362" s="32">
        <f t="shared" si="792"/>
        <v>9.6394302496494132E-3</v>
      </c>
      <c r="BF362" s="32">
        <f t="shared" si="792"/>
        <v>6.5375833512010392E-3</v>
      </c>
      <c r="BG362" s="32">
        <f t="shared" si="792"/>
        <v>9.4607912308730634E-3</v>
      </c>
      <c r="BH362" s="32">
        <f t="shared" si="792"/>
        <v>6.4164281122729263E-3</v>
      </c>
      <c r="BI362" s="32">
        <f t="shared" si="792"/>
        <v>4.3517025918102829E-3</v>
      </c>
      <c r="BJ362" s="32">
        <f t="shared" si="792"/>
        <v>3.1067715363022736E-2</v>
      </c>
      <c r="BK362" s="32">
        <f t="shared" si="792"/>
        <v>2.1070516976305444E-2</v>
      </c>
      <c r="BL362" s="32">
        <f t="shared" si="792"/>
        <v>1.4290290755566525E-2</v>
      </c>
      <c r="BM362" s="32">
        <f t="shared" si="792"/>
        <v>2.0680035756951789E-2</v>
      </c>
      <c r="BN362" s="32">
        <f t="shared" si="792"/>
        <v>1.4025461460422658E-2</v>
      </c>
      <c r="BO362" s="32">
        <f t="shared" si="792"/>
        <v>9.5122451184193012E-3</v>
      </c>
      <c r="BP362" s="32">
        <f t="shared" si="792"/>
        <v>1.3765540011925582E-2</v>
      </c>
      <c r="BQ362" s="32">
        <f t="shared" si="792"/>
        <v>9.3359631089741536E-3</v>
      </c>
      <c r="BR362" s="32">
        <f t="shared" si="792"/>
        <v>6.3317681032939018E-3</v>
      </c>
      <c r="BS362" s="32">
        <f t="shared" si="792"/>
        <v>9.961839159033781E-3</v>
      </c>
      <c r="BT362" s="32">
        <f t="shared" si="792"/>
        <v>6.756245145900658E-3</v>
      </c>
      <c r="BU362" s="32">
        <f t="shared" si="792"/>
        <v>4.582170796254211E-3</v>
      </c>
      <c r="BV362" s="32">
        <f t="shared" si="792"/>
        <v>6.6310376416998723E-3</v>
      </c>
      <c r="BW362" s="32">
        <f t="shared" si="792"/>
        <v>4.4972534854060657E-3</v>
      </c>
      <c r="BX362" s="32">
        <f t="shared" si="792"/>
        <v>3.0500941187256228E-3</v>
      </c>
      <c r="BY362" s="32">
        <f t="shared" si="792"/>
        <v>4.413909871829871E-3</v>
      </c>
      <c r="BZ362" s="32">
        <f t="shared" si="792"/>
        <v>2.993569427282944E-3</v>
      </c>
      <c r="CA362" s="32">
        <f t="shared" si="792"/>
        <v>2.030276597434915E-3</v>
      </c>
      <c r="CB362" s="32">
        <f t="shared" si="792"/>
        <v>1.3197414921634726E-2</v>
      </c>
      <c r="CC362" s="32">
        <f t="shared" ref="CC362:CS362" si="793">CC361/$O361</f>
        <v>8.9506534967364205E-3</v>
      </c>
      <c r="CD362" s="32">
        <f t="shared" si="793"/>
        <v>6.0704462574187532E-3</v>
      </c>
      <c r="CE362" s="32">
        <f t="shared" si="793"/>
        <v>8.7847789671580533E-3</v>
      </c>
      <c r="CF362" s="32">
        <f t="shared" si="793"/>
        <v>5.9579480562932984E-3</v>
      </c>
      <c r="CG362" s="32">
        <f t="shared" si="793"/>
        <v>4.0407556267716442E-3</v>
      </c>
      <c r="CH362" s="32">
        <f t="shared" si="793"/>
        <v>5.8475346846383284E-3</v>
      </c>
      <c r="CI362" s="32">
        <f t="shared" si="793"/>
        <v>3.9658718834811365E-3</v>
      </c>
      <c r="CJ362" s="32">
        <f t="shared" si="793"/>
        <v>2.6897044044055986E-3</v>
      </c>
      <c r="CK362" s="32">
        <f t="shared" si="793"/>
        <v>1.9202362542882333E-2</v>
      </c>
      <c r="CL362" s="32">
        <f t="shared" si="793"/>
        <v>1.3023284822112778E-2</v>
      </c>
      <c r="CM362" s="32">
        <f t="shared" si="793"/>
        <v>8.8325562637989168E-3</v>
      </c>
      <c r="CN362" s="32">
        <f t="shared" si="793"/>
        <v>1.2781935825168508E-2</v>
      </c>
      <c r="CO362" s="32">
        <f t="shared" si="793"/>
        <v>8.6688703255859891E-3</v>
      </c>
      <c r="CP362" s="32">
        <f t="shared" si="793"/>
        <v>5.879337351534124E-3</v>
      </c>
      <c r="CQ362" s="32">
        <f t="shared" si="793"/>
        <v>8.5082178338146616E-3</v>
      </c>
      <c r="CR362" s="32">
        <f t="shared" si="793"/>
        <v>5.7703808024090969E-3</v>
      </c>
      <c r="CS362" s="32">
        <f t="shared" si="793"/>
        <v>3.913545146020621E-3</v>
      </c>
    </row>
    <row r="363" spans="2:97" ht="13.15" thickTop="1" x14ac:dyDescent="0.35">
      <c r="H363" s="34">
        <f t="shared" si="789"/>
        <v>6.0595102695515379E-5</v>
      </c>
      <c r="I363" s="34">
        <f t="shared" ref="I363:J363" si="794">I358</f>
        <v>-0.38828477768085234</v>
      </c>
      <c r="J363" s="34">
        <f t="shared" si="794"/>
        <v>-0.15921164591868786</v>
      </c>
      <c r="K363" s="34">
        <f t="shared" si="785"/>
        <v>-0.38829442512688711</v>
      </c>
      <c r="L363" s="34">
        <f>$CE$6-$CE$7*SUMPRODUCT($B$6:$CD$6,Q362:CS362)</f>
        <v>-4.1933610913247321E-4</v>
      </c>
    </row>
    <row r="364" spans="2:97" ht="13.5" thickBot="1" x14ac:dyDescent="0.4">
      <c r="B364" s="39" t="s">
        <v>367</v>
      </c>
      <c r="D364" s="39" t="s">
        <v>368</v>
      </c>
      <c r="E364" s="39" t="s">
        <v>369</v>
      </c>
      <c r="F364" s="39" t="s">
        <v>370</v>
      </c>
      <c r="H364" s="39" t="s">
        <v>347</v>
      </c>
      <c r="I364" s="39" t="s">
        <v>371</v>
      </c>
      <c r="J364" s="39" t="s">
        <v>372</v>
      </c>
      <c r="K364" s="39" t="s">
        <v>349</v>
      </c>
      <c r="L364" s="39" t="s">
        <v>373</v>
      </c>
      <c r="M364" s="39" t="s">
        <v>374</v>
      </c>
      <c r="O364" s="45" t="s">
        <v>336</v>
      </c>
    </row>
    <row r="365" spans="2:97" ht="13.9" thickTop="1" thickBot="1" x14ac:dyDescent="0.4">
      <c r="B365" s="32">
        <f>1+B360</f>
        <v>8</v>
      </c>
      <c r="D365" s="32">
        <f>IF(F360,IF(M365&lt;0,D360,H365),E360)</f>
        <v>6.0595102695515379E-5</v>
      </c>
      <c r="E365" s="32">
        <f>IF(F360,IF(M365&lt;0,H365,E360),H365)</f>
        <v>7.0694286478101276E-5</v>
      </c>
      <c r="F365" s="32" t="b">
        <f>OR(F360,M365*M360&lt;=0)</f>
        <v>1</v>
      </c>
      <c r="H365" s="32">
        <f>IF(F360,(D360+E360)/2,2*H360)</f>
        <v>7.0694286478101276E-5</v>
      </c>
      <c r="I365" s="32">
        <f>I360</f>
        <v>-0.48107527309921283</v>
      </c>
      <c r="J365" s="32">
        <f>J360</f>
        <v>-1</v>
      </c>
      <c r="K365" s="32">
        <f>I365+J365*H365</f>
        <v>-0.48114596738569093</v>
      </c>
      <c r="L365" s="32">
        <f>$CE$3-$CE$7*SUMPRODUCT($B$3:$CD$3,Q367:CS367)</f>
        <v>2.6653569981931469E-3</v>
      </c>
      <c r="M365" s="32">
        <f>SUMPRODUCT(L365:L368,J365:J368)</f>
        <v>-4.3258415607981635E-3</v>
      </c>
      <c r="O365" s="46">
        <f>SUM(Q365:CS365)</f>
        <v>-1.2656396825305349</v>
      </c>
      <c r="P365" s="39" t="s">
        <v>363</v>
      </c>
      <c r="Q365" s="32">
        <f t="shared" ref="Q365:AV365" si="795">SUMPRODUCT(B$3:B$6,$K365:$K368)</f>
        <v>0.94831624887739263</v>
      </c>
      <c r="R365" s="32">
        <f t="shared" si="795"/>
        <v>0.56002021584283312</v>
      </c>
      <c r="S365" s="32">
        <f t="shared" si="795"/>
        <v>0.17172418280827356</v>
      </c>
      <c r="T365" s="32">
        <f t="shared" si="795"/>
        <v>0.54131319383826026</v>
      </c>
      <c r="U365" s="32">
        <f t="shared" si="795"/>
        <v>0.1530171608037007</v>
      </c>
      <c r="V365" s="32">
        <f t="shared" si="795"/>
        <v>-0.23527887223085886</v>
      </c>
      <c r="W365" s="32">
        <f t="shared" si="795"/>
        <v>0.1343101387991279</v>
      </c>
      <c r="X365" s="32">
        <f t="shared" si="795"/>
        <v>-0.25398589423543166</v>
      </c>
      <c r="Y365" s="32">
        <f t="shared" si="795"/>
        <v>-0.64228192726999123</v>
      </c>
      <c r="Z365" s="32">
        <f t="shared" si="795"/>
        <v>1.2295695116619556</v>
      </c>
      <c r="AA365" s="32">
        <f t="shared" si="795"/>
        <v>0.8412734786273961</v>
      </c>
      <c r="AB365" s="32">
        <f t="shared" si="795"/>
        <v>0.45297744559283654</v>
      </c>
      <c r="AC365" s="32">
        <f t="shared" si="795"/>
        <v>0.82256645662282324</v>
      </c>
      <c r="AD365" s="32">
        <f t="shared" si="795"/>
        <v>0.43427042358826373</v>
      </c>
      <c r="AE365" s="32">
        <f t="shared" si="795"/>
        <v>4.597439055370417E-2</v>
      </c>
      <c r="AF365" s="32">
        <f t="shared" si="795"/>
        <v>0.41556340158369093</v>
      </c>
      <c r="AG365" s="32">
        <f t="shared" si="795"/>
        <v>2.7267368549131366E-2</v>
      </c>
      <c r="AH365" s="32">
        <f t="shared" si="795"/>
        <v>-0.3610286644854282</v>
      </c>
      <c r="AI365" s="32">
        <f t="shared" si="795"/>
        <v>1.604573862041373</v>
      </c>
      <c r="AJ365" s="32">
        <f t="shared" si="795"/>
        <v>1.2162778290068135</v>
      </c>
      <c r="AK365" s="32">
        <f t="shared" si="795"/>
        <v>0.82798179597225396</v>
      </c>
      <c r="AL365" s="32">
        <f t="shared" si="795"/>
        <v>1.1975708070022406</v>
      </c>
      <c r="AM365" s="32">
        <f t="shared" si="795"/>
        <v>0.8092747739676811</v>
      </c>
      <c r="AN365" s="32">
        <f t="shared" si="795"/>
        <v>0.42097874093312154</v>
      </c>
      <c r="AO365" s="32">
        <f t="shared" si="795"/>
        <v>0.79056775196310825</v>
      </c>
      <c r="AP365" s="32">
        <f t="shared" si="795"/>
        <v>0.40227171892854874</v>
      </c>
      <c r="AQ365" s="32">
        <f t="shared" si="795"/>
        <v>1.3975685893989176E-2</v>
      </c>
      <c r="AR365" s="32">
        <f t="shared" si="795"/>
        <v>0.4671702814917017</v>
      </c>
      <c r="AS365" s="32">
        <f t="shared" si="795"/>
        <v>7.8874248457142138E-2</v>
      </c>
      <c r="AT365" s="32">
        <f t="shared" si="795"/>
        <v>-0.30942178457741742</v>
      </c>
      <c r="AU365" s="32">
        <f t="shared" si="795"/>
        <v>6.0167226452569333E-2</v>
      </c>
      <c r="AV365" s="32">
        <f t="shared" si="795"/>
        <v>-0.32812880658199023</v>
      </c>
      <c r="AW365" s="32">
        <f t="shared" ref="AW365:CB365" si="796">SUMPRODUCT(AH$3:AH$6,$K365:$K368)</f>
        <v>-0.71642483961654979</v>
      </c>
      <c r="AX365" s="32">
        <f t="shared" si="796"/>
        <v>-0.34683582858656309</v>
      </c>
      <c r="AY365" s="32">
        <f t="shared" si="796"/>
        <v>-0.73513186162112265</v>
      </c>
      <c r="AZ365" s="32">
        <f t="shared" si="796"/>
        <v>-1.1234278946556822</v>
      </c>
      <c r="BA365" s="32">
        <f t="shared" si="796"/>
        <v>0.74842354427626478</v>
      </c>
      <c r="BB365" s="32">
        <f t="shared" si="796"/>
        <v>0.36012751124170517</v>
      </c>
      <c r="BC365" s="32">
        <f t="shared" si="796"/>
        <v>-2.8168521792854395E-2</v>
      </c>
      <c r="BD365" s="32">
        <f t="shared" si="796"/>
        <v>0.34142048923713242</v>
      </c>
      <c r="BE365" s="32">
        <f t="shared" si="796"/>
        <v>-4.6875543797427172E-2</v>
      </c>
      <c r="BF365" s="32">
        <f t="shared" si="796"/>
        <v>-0.43517157683198671</v>
      </c>
      <c r="BG365" s="32">
        <f t="shared" si="796"/>
        <v>-6.5582565802000004E-2</v>
      </c>
      <c r="BH365" s="32">
        <f t="shared" si="796"/>
        <v>-0.45387859883655957</v>
      </c>
      <c r="BI365" s="32">
        <f t="shared" si="796"/>
        <v>-0.84217463187111918</v>
      </c>
      <c r="BJ365" s="32">
        <f t="shared" si="796"/>
        <v>1.1234278946556822</v>
      </c>
      <c r="BK365" s="32">
        <f t="shared" si="796"/>
        <v>0.73513186162112265</v>
      </c>
      <c r="BL365" s="32">
        <f t="shared" si="796"/>
        <v>0.34683582858656309</v>
      </c>
      <c r="BM365" s="32">
        <f t="shared" si="796"/>
        <v>0.71642483961654979</v>
      </c>
      <c r="BN365" s="32">
        <f t="shared" si="796"/>
        <v>0.32812880658199023</v>
      </c>
      <c r="BO365" s="32">
        <f t="shared" si="796"/>
        <v>-6.0167226452569333E-2</v>
      </c>
      <c r="BP365" s="32">
        <f t="shared" si="796"/>
        <v>0.30942178457741742</v>
      </c>
      <c r="BQ365" s="32">
        <f t="shared" si="796"/>
        <v>-7.8874248457142138E-2</v>
      </c>
      <c r="BR365" s="32">
        <f t="shared" si="796"/>
        <v>-0.4671702814917017</v>
      </c>
      <c r="BS365" s="32">
        <f t="shared" si="796"/>
        <v>-1.3975685893989176E-2</v>
      </c>
      <c r="BT365" s="32">
        <f t="shared" si="796"/>
        <v>-0.40227171892854874</v>
      </c>
      <c r="BU365" s="32">
        <f t="shared" si="796"/>
        <v>-0.79056775196310825</v>
      </c>
      <c r="BV365" s="32">
        <f t="shared" si="796"/>
        <v>-0.42097874093312154</v>
      </c>
      <c r="BW365" s="32">
        <f t="shared" si="796"/>
        <v>-0.8092747739676811</v>
      </c>
      <c r="BX365" s="32">
        <f t="shared" si="796"/>
        <v>-1.1975708070022406</v>
      </c>
      <c r="BY365" s="32">
        <f t="shared" si="796"/>
        <v>-0.82798179597225396</v>
      </c>
      <c r="BZ365" s="32">
        <f t="shared" si="796"/>
        <v>-1.2162778290068135</v>
      </c>
      <c r="CA365" s="32">
        <f t="shared" si="796"/>
        <v>-1.604573862041373</v>
      </c>
      <c r="CB365" s="32">
        <f t="shared" si="796"/>
        <v>0.2672775768905738</v>
      </c>
      <c r="CC365" s="32">
        <f t="shared" ref="CC365:CS365" si="797">SUMPRODUCT(BN$3:BN$6,$K365:$K368)</f>
        <v>-0.12101845614398576</v>
      </c>
      <c r="CD365" s="32">
        <f t="shared" si="797"/>
        <v>-0.50931448917854527</v>
      </c>
      <c r="CE365" s="32">
        <f t="shared" si="797"/>
        <v>-0.13972547814855857</v>
      </c>
      <c r="CF365" s="32">
        <f t="shared" si="797"/>
        <v>-0.52802151118311813</v>
      </c>
      <c r="CG365" s="32">
        <f t="shared" si="797"/>
        <v>-0.91631754421767764</v>
      </c>
      <c r="CH365" s="32">
        <f t="shared" si="797"/>
        <v>-0.54672853318769099</v>
      </c>
      <c r="CI365" s="32">
        <f t="shared" si="797"/>
        <v>-0.9350245662222505</v>
      </c>
      <c r="CJ365" s="32">
        <f t="shared" si="797"/>
        <v>-1.32332059925681</v>
      </c>
      <c r="CK365" s="32">
        <f t="shared" si="797"/>
        <v>0.64228192726999123</v>
      </c>
      <c r="CL365" s="32">
        <f t="shared" si="797"/>
        <v>0.25398589423543166</v>
      </c>
      <c r="CM365" s="32">
        <f t="shared" si="797"/>
        <v>-0.1343101387991279</v>
      </c>
      <c r="CN365" s="32">
        <f t="shared" si="797"/>
        <v>0.23527887223085886</v>
      </c>
      <c r="CO365" s="32">
        <f t="shared" si="797"/>
        <v>-0.1530171608037007</v>
      </c>
      <c r="CP365" s="32">
        <f t="shared" si="797"/>
        <v>-0.54131319383826026</v>
      </c>
      <c r="CQ365" s="32">
        <f t="shared" si="797"/>
        <v>-0.17172418280827356</v>
      </c>
      <c r="CR365" s="32">
        <f t="shared" si="797"/>
        <v>-0.56002021584283312</v>
      </c>
      <c r="CS365" s="32">
        <f t="shared" si="797"/>
        <v>-0.94831624887739263</v>
      </c>
    </row>
    <row r="366" spans="2:97" ht="13.9" thickTop="1" thickBot="1" x14ac:dyDescent="0.4">
      <c r="H366" s="33">
        <f>H365</f>
        <v>7.0694286478101276E-5</v>
      </c>
      <c r="I366" s="33">
        <f t="shared" ref="I366:J366" si="798">I361</f>
        <v>0.32817780076102282</v>
      </c>
      <c r="J366" s="33">
        <f t="shared" si="798"/>
        <v>-0.69304298088848615</v>
      </c>
      <c r="K366" s="33">
        <f t="shared" ref="K366:K368" si="799">I366+J366*H366</f>
        <v>0.32812880658199023</v>
      </c>
      <c r="L366" s="33">
        <f>$CE$4-$CE$7*SUMPRODUCT($B$4:$CD$4,Q367:CS367)</f>
        <v>2.0724130044698086E-3</v>
      </c>
      <c r="M366" s="39" t="s">
        <v>375</v>
      </c>
      <c r="O366" s="47">
        <f t="shared" ref="O366:O367" si="800">SUM(Q366:CS366)</f>
        <v>98.990089687532659</v>
      </c>
      <c r="P366" s="39" t="s">
        <v>365</v>
      </c>
      <c r="Q366" s="33">
        <f>EXP(Q365)</f>
        <v>2.5813596309844802</v>
      </c>
      <c r="R366" s="33">
        <f>EXP(R365)</f>
        <v>1.7507078919739545</v>
      </c>
      <c r="S366" s="33">
        <f t="shared" ref="S366:CD366" si="801">EXP(S365)</f>
        <v>1.1873502964214886</v>
      </c>
      <c r="T366" s="33">
        <f t="shared" si="801"/>
        <v>1.7182617920786649</v>
      </c>
      <c r="U366" s="33">
        <f t="shared" si="801"/>
        <v>1.1653449770275401</v>
      </c>
      <c r="V366" s="33">
        <f t="shared" si="801"/>
        <v>0.7903504121106274</v>
      </c>
      <c r="W366" s="33">
        <f t="shared" si="801"/>
        <v>1.1437474851155818</v>
      </c>
      <c r="X366" s="33">
        <f t="shared" si="801"/>
        <v>0.77570274384958438</v>
      </c>
      <c r="Y366" s="33">
        <f t="shared" si="801"/>
        <v>0.52609055289417084</v>
      </c>
      <c r="Z366" s="33">
        <f t="shared" si="801"/>
        <v>3.4197570538385293</v>
      </c>
      <c r="AA366" s="33">
        <f t="shared" si="801"/>
        <v>2.3193186996983406</v>
      </c>
      <c r="AB366" s="33">
        <f t="shared" si="801"/>
        <v>1.5729887082862912</v>
      </c>
      <c r="AC366" s="33">
        <f t="shared" si="801"/>
        <v>2.2763344608287848</v>
      </c>
      <c r="AD366" s="33">
        <f t="shared" si="801"/>
        <v>1.5438363014243597</v>
      </c>
      <c r="AE366" s="33">
        <f t="shared" si="801"/>
        <v>1.0470475963043977</v>
      </c>
      <c r="AF366" s="33">
        <f t="shared" si="801"/>
        <v>1.5152241799575912</v>
      </c>
      <c r="AG366" s="33">
        <f t="shared" si="801"/>
        <v>1.0276425253267885</v>
      </c>
      <c r="AH366" s="33">
        <f t="shared" si="801"/>
        <v>0.69695902020886202</v>
      </c>
      <c r="AI366" s="33">
        <f t="shared" si="801"/>
        <v>4.9757387997196698</v>
      </c>
      <c r="AJ366" s="33">
        <f t="shared" si="801"/>
        <v>3.374603476598109</v>
      </c>
      <c r="AK366" s="33">
        <f t="shared" si="801"/>
        <v>2.288695022517989</v>
      </c>
      <c r="AL366" s="33">
        <f t="shared" si="801"/>
        <v>3.312061505998297</v>
      </c>
      <c r="AM366" s="33">
        <f t="shared" si="801"/>
        <v>2.2462783362901444</v>
      </c>
      <c r="AN366" s="33">
        <f t="shared" si="801"/>
        <v>1.5234518908988564</v>
      </c>
      <c r="AO366" s="33">
        <f t="shared" si="801"/>
        <v>2.2046477640935929</v>
      </c>
      <c r="AP366" s="33">
        <f t="shared" si="801"/>
        <v>1.4952175563965777</v>
      </c>
      <c r="AQ366" s="33">
        <f t="shared" si="801"/>
        <v>1.0140738023408091</v>
      </c>
      <c r="AR366" s="33">
        <f t="shared" si="801"/>
        <v>1.5954730598199114</v>
      </c>
      <c r="AS366" s="33">
        <f t="shared" si="801"/>
        <v>1.0820682417634606</v>
      </c>
      <c r="AT366" s="33">
        <f t="shared" si="801"/>
        <v>0.7338711691974471</v>
      </c>
      <c r="AU366" s="33">
        <f t="shared" si="801"/>
        <v>1.0620141285520375</v>
      </c>
      <c r="AV366" s="33">
        <f t="shared" si="801"/>
        <v>0.72027023818250457</v>
      </c>
      <c r="AW366" s="33">
        <f t="shared" si="801"/>
        <v>0.48849558783064895</v>
      </c>
      <c r="AX366" s="33">
        <f t="shared" si="801"/>
        <v>0.70692137501303354</v>
      </c>
      <c r="AY366" s="33">
        <f t="shared" si="801"/>
        <v>0.47944223477625075</v>
      </c>
      <c r="AZ366" s="33">
        <f t="shared" si="801"/>
        <v>0.32516325663940709</v>
      </c>
      <c r="BA366" s="33">
        <f t="shared" si="801"/>
        <v>2.1136652890351519</v>
      </c>
      <c r="BB366" s="33">
        <f t="shared" si="801"/>
        <v>1.4335121918265938</v>
      </c>
      <c r="BC366" s="33">
        <f t="shared" si="801"/>
        <v>0.97222451197726489</v>
      </c>
      <c r="BD366" s="33">
        <f t="shared" si="801"/>
        <v>1.4069447216104873</v>
      </c>
      <c r="BE366" s="33">
        <f t="shared" si="801"/>
        <v>0.95420614707419948</v>
      </c>
      <c r="BF366" s="33">
        <f t="shared" si="801"/>
        <v>0.64715362098374141</v>
      </c>
      <c r="BG366" s="33">
        <f t="shared" si="801"/>
        <v>0.93652171890054203</v>
      </c>
      <c r="BH366" s="33">
        <f t="shared" si="801"/>
        <v>0.63515983770881623</v>
      </c>
      <c r="BI366" s="33">
        <f t="shared" si="801"/>
        <v>0.43077273201085631</v>
      </c>
      <c r="BJ366" s="33">
        <f t="shared" si="801"/>
        <v>3.0753782279556869</v>
      </c>
      <c r="BK366" s="33">
        <f t="shared" si="801"/>
        <v>2.0857570056728241</v>
      </c>
      <c r="BL366" s="33">
        <f t="shared" si="801"/>
        <v>1.4145844719740763</v>
      </c>
      <c r="BM366" s="33">
        <f t="shared" si="801"/>
        <v>2.047101396434063</v>
      </c>
      <c r="BN366" s="33">
        <f t="shared" si="801"/>
        <v>1.3883677916823998</v>
      </c>
      <c r="BO366" s="33">
        <f t="shared" si="801"/>
        <v>0.94160705880948281</v>
      </c>
      <c r="BP366" s="33">
        <f t="shared" si="801"/>
        <v>1.3626369885787832</v>
      </c>
      <c r="BQ366" s="33">
        <f t="shared" si="801"/>
        <v>0.92415613119768414</v>
      </c>
      <c r="BR366" s="33">
        <f t="shared" si="801"/>
        <v>0.62677335342338825</v>
      </c>
      <c r="BS366" s="33">
        <f t="shared" si="801"/>
        <v>0.98612152063457092</v>
      </c>
      <c r="BT366" s="33">
        <f t="shared" si="801"/>
        <v>0.66879899565248901</v>
      </c>
      <c r="BU366" s="33">
        <f t="shared" si="801"/>
        <v>0.4535871971417324</v>
      </c>
      <c r="BV366" s="33">
        <f t="shared" si="801"/>
        <v>0.65640405579856353</v>
      </c>
      <c r="BW366" s="33">
        <f t="shared" si="801"/>
        <v>0.44518080588871123</v>
      </c>
      <c r="BX366" s="33">
        <f t="shared" si="801"/>
        <v>0.30192676017306852</v>
      </c>
      <c r="BY366" s="33">
        <f t="shared" si="801"/>
        <v>0.43693021139173643</v>
      </c>
      <c r="BZ366" s="33">
        <f t="shared" si="801"/>
        <v>0.29633111176904442</v>
      </c>
      <c r="CA366" s="33">
        <f t="shared" si="801"/>
        <v>0.20097517981778693</v>
      </c>
      <c r="CB366" s="33">
        <f t="shared" si="801"/>
        <v>1.3064030232958757</v>
      </c>
      <c r="CC366" s="33">
        <f t="shared" si="801"/>
        <v>0.88601760697344467</v>
      </c>
      <c r="CD366" s="33">
        <f t="shared" si="801"/>
        <v>0.60090736615599183</v>
      </c>
      <c r="CE366" s="33">
        <f t="shared" ref="CE366:CS366" si="802">EXP(CE365)</f>
        <v>0.86959692599254623</v>
      </c>
      <c r="CF366" s="33">
        <f t="shared" si="802"/>
        <v>0.58977067081149936</v>
      </c>
      <c r="CG366" s="33">
        <f t="shared" si="802"/>
        <v>0.39998927520637007</v>
      </c>
      <c r="CH366" s="33">
        <f t="shared" si="802"/>
        <v>0.57884037330830718</v>
      </c>
      <c r="CI366" s="33">
        <f t="shared" si="802"/>
        <v>0.39257622129835501</v>
      </c>
      <c r="CJ366" s="33">
        <f t="shared" si="802"/>
        <v>0.26624972381946876</v>
      </c>
      <c r="CK366" s="33">
        <f t="shared" si="802"/>
        <v>1.9008134521684927</v>
      </c>
      <c r="CL366" s="33">
        <f t="shared" si="802"/>
        <v>1.2891536196420994</v>
      </c>
      <c r="CM366" s="33">
        <f t="shared" si="802"/>
        <v>0.87431886234831346</v>
      </c>
      <c r="CN366" s="33">
        <f t="shared" si="802"/>
        <v>1.2652615658534347</v>
      </c>
      <c r="CO366" s="33">
        <f t="shared" si="802"/>
        <v>0.85811499574204397</v>
      </c>
      <c r="CP366" s="33">
        <f t="shared" si="802"/>
        <v>0.58198349320812826</v>
      </c>
      <c r="CQ366" s="33">
        <f t="shared" si="802"/>
        <v>0.84221143752931482</v>
      </c>
      <c r="CR366" s="33">
        <f t="shared" si="802"/>
        <v>0.57119751649287542</v>
      </c>
      <c r="CS366" s="33">
        <f t="shared" si="802"/>
        <v>0.38739274760356407</v>
      </c>
    </row>
    <row r="367" spans="2:97" ht="13.9" thickTop="1" thickBot="1" x14ac:dyDescent="0.4">
      <c r="H367" s="32">
        <f t="shared" ref="H367:H368" si="803">H366</f>
        <v>7.0694286478101276E-5</v>
      </c>
      <c r="I367" s="32">
        <f t="shared" ref="I367:J367" si="804">I362</f>
        <v>-0.40698454029636966</v>
      </c>
      <c r="J367" s="32">
        <f t="shared" si="804"/>
        <v>-0.26189871466413023</v>
      </c>
      <c r="K367" s="32">
        <f t="shared" si="799"/>
        <v>-0.40700305503913237</v>
      </c>
      <c r="L367" s="32">
        <f>$CE$5-$CE$7*SUMPRODUCT($B$5:$CD$5,Q367:CS367)</f>
        <v>6.3906984468076189E-4</v>
      </c>
      <c r="M367" s="32">
        <f>SUMPRODUCT($B$7:$CD$7, LN(Q367:CS367))</f>
        <v>-3263.3842564410656</v>
      </c>
      <c r="O367" s="48">
        <f t="shared" si="800"/>
        <v>0.99999999999999978</v>
      </c>
      <c r="P367" s="39" t="s">
        <v>366</v>
      </c>
      <c r="Q367" s="32">
        <f t="shared" ref="Q367:AV367" si="805">Q366/$O366</f>
        <v>2.6076950118266135E-2</v>
      </c>
      <c r="R367" s="32">
        <f t="shared" si="805"/>
        <v>1.7685688511851587E-2</v>
      </c>
      <c r="S367" s="32">
        <f t="shared" si="805"/>
        <v>1.1994638050833385E-2</v>
      </c>
      <c r="T367" s="32">
        <f t="shared" si="805"/>
        <v>1.7357917317808755E-2</v>
      </c>
      <c r="U367" s="32">
        <f t="shared" si="805"/>
        <v>1.1772339844382522E-2</v>
      </c>
      <c r="V367" s="32">
        <f t="shared" si="805"/>
        <v>7.9841367414193627E-3</v>
      </c>
      <c r="W367" s="32">
        <f t="shared" si="805"/>
        <v>1.1554161519864058E-2</v>
      </c>
      <c r="X367" s="32">
        <f t="shared" si="805"/>
        <v>7.8361656838389603E-3</v>
      </c>
      <c r="Y367" s="32">
        <f t="shared" si="805"/>
        <v>5.3145780002301531E-3</v>
      </c>
      <c r="Z367" s="32">
        <f t="shared" si="805"/>
        <v>3.4546458788280415E-2</v>
      </c>
      <c r="AA367" s="32">
        <f t="shared" si="805"/>
        <v>2.3429807034415162E-2</v>
      </c>
      <c r="AB367" s="32">
        <f t="shared" si="805"/>
        <v>1.5890365522968124E-2</v>
      </c>
      <c r="AC367" s="32">
        <f t="shared" si="805"/>
        <v>2.2995579335407738E-2</v>
      </c>
      <c r="AD367" s="32">
        <f t="shared" si="805"/>
        <v>1.5595867286286525E-2</v>
      </c>
      <c r="AE367" s="32">
        <f t="shared" si="805"/>
        <v>1.057729717802517E-2</v>
      </c>
      <c r="AF367" s="32">
        <f t="shared" si="805"/>
        <v>1.5306827024204895E-2</v>
      </c>
      <c r="AG367" s="32">
        <f t="shared" si="805"/>
        <v>1.0381266736605606E-2</v>
      </c>
      <c r="AH367" s="32">
        <f t="shared" si="805"/>
        <v>7.0406949060138162E-3</v>
      </c>
      <c r="AI367" s="32">
        <f t="shared" si="805"/>
        <v>5.0265019613840604E-2</v>
      </c>
      <c r="AJ367" s="32">
        <f t="shared" si="805"/>
        <v>3.409031638672335E-2</v>
      </c>
      <c r="AK367" s="32">
        <f t="shared" si="805"/>
        <v>2.3120445993557268E-2</v>
      </c>
      <c r="AL367" s="32">
        <f t="shared" si="805"/>
        <v>3.3458516064112986E-2</v>
      </c>
      <c r="AM367" s="32">
        <f t="shared" si="805"/>
        <v>2.2691951723456744E-2</v>
      </c>
      <c r="AN367" s="32">
        <f t="shared" si="805"/>
        <v>1.5389943535839912E-2</v>
      </c>
      <c r="AO367" s="32">
        <f t="shared" si="805"/>
        <v>2.2271398794088151E-2</v>
      </c>
      <c r="AP367" s="32">
        <f t="shared" si="805"/>
        <v>1.5104719685741364E-2</v>
      </c>
      <c r="AQ367" s="32">
        <f t="shared" si="805"/>
        <v>1.0244195207235246E-2</v>
      </c>
      <c r="AR367" s="32">
        <f t="shared" si="805"/>
        <v>1.6117502922323886E-2</v>
      </c>
      <c r="AS367" s="32">
        <f t="shared" si="805"/>
        <v>1.0931076486333784E-2</v>
      </c>
      <c r="AT367" s="32">
        <f t="shared" si="805"/>
        <v>7.4135822233715462E-3</v>
      </c>
      <c r="AU367" s="32">
        <f t="shared" si="805"/>
        <v>1.0728489406407651E-2</v>
      </c>
      <c r="AV367" s="32">
        <f t="shared" si="805"/>
        <v>7.2761853278047817E-3</v>
      </c>
      <c r="AW367" s="32">
        <f t="shared" ref="AW367:CB367" si="806">AW366/$O366</f>
        <v>4.9347928603015769E-3</v>
      </c>
      <c r="AX367" s="32">
        <f t="shared" si="806"/>
        <v>7.14133482699599E-3</v>
      </c>
      <c r="AY367" s="32">
        <f t="shared" si="806"/>
        <v>4.8433356944077429E-3</v>
      </c>
      <c r="AZ367" s="32">
        <f t="shared" si="806"/>
        <v>3.2848061625744733E-3</v>
      </c>
      <c r="BA367" s="32">
        <f t="shared" si="806"/>
        <v>2.135229188807734E-2</v>
      </c>
      <c r="BB367" s="32">
        <f t="shared" si="806"/>
        <v>1.448137077511041E-2</v>
      </c>
      <c r="BC367" s="32">
        <f t="shared" si="806"/>
        <v>9.8214327822728712E-3</v>
      </c>
      <c r="BD367" s="32">
        <f t="shared" si="806"/>
        <v>1.4212985623627387E-2</v>
      </c>
      <c r="BE367" s="32">
        <f t="shared" si="806"/>
        <v>9.6394108752320615E-3</v>
      </c>
      <c r="BF367" s="32">
        <f t="shared" si="806"/>
        <v>6.5375596994256225E-3</v>
      </c>
      <c r="BG367" s="32">
        <f t="shared" si="806"/>
        <v>9.4607624041630964E-3</v>
      </c>
      <c r="BH367" s="32">
        <f t="shared" si="806"/>
        <v>6.4163982446498544E-3</v>
      </c>
      <c r="BI367" s="32">
        <f t="shared" si="806"/>
        <v>4.3516753381132667E-3</v>
      </c>
      <c r="BJ367" s="32">
        <f t="shared" si="806"/>
        <v>3.1067536534851899E-2</v>
      </c>
      <c r="BK367" s="32">
        <f t="shared" si="806"/>
        <v>2.107036181355754E-2</v>
      </c>
      <c r="BL367" s="32">
        <f t="shared" si="806"/>
        <v>1.4290162544950564E-2</v>
      </c>
      <c r="BM367" s="32">
        <f t="shared" si="806"/>
        <v>2.0679862023520176E-2</v>
      </c>
      <c r="BN367" s="32">
        <f t="shared" si="806"/>
        <v>1.4025321080775404E-2</v>
      </c>
      <c r="BO367" s="32">
        <f t="shared" si="806"/>
        <v>9.5121346165228677E-3</v>
      </c>
      <c r="BP367" s="32">
        <f t="shared" si="806"/>
        <v>1.3765387958330147E-2</v>
      </c>
      <c r="BQ367" s="32">
        <f t="shared" si="806"/>
        <v>9.3358449731163074E-3</v>
      </c>
      <c r="BR367" s="32">
        <f t="shared" si="806"/>
        <v>6.3316778013014306E-3</v>
      </c>
      <c r="BS367" s="32">
        <f t="shared" si="806"/>
        <v>9.9618206605056586E-3</v>
      </c>
      <c r="BT367" s="32">
        <f t="shared" si="806"/>
        <v>6.7562217365757281E-3</v>
      </c>
      <c r="BU367" s="32">
        <f t="shared" si="806"/>
        <v>4.582147552078232E-3</v>
      </c>
      <c r="BV367" s="32">
        <f t="shared" si="806"/>
        <v>6.6310077894720263E-3</v>
      </c>
      <c r="BW367" s="32">
        <f t="shared" si="806"/>
        <v>4.49722600811806E-3</v>
      </c>
      <c r="BX367" s="32">
        <f t="shared" si="806"/>
        <v>3.0500705790460032E-3</v>
      </c>
      <c r="BY367" s="32">
        <f t="shared" si="806"/>
        <v>4.4138783263145765E-3</v>
      </c>
      <c r="BZ367" s="32">
        <f t="shared" si="806"/>
        <v>2.9935432193710391E-3</v>
      </c>
      <c r="CA367" s="32">
        <f t="shared" si="806"/>
        <v>2.0302555584319148E-3</v>
      </c>
      <c r="CB367" s="32">
        <f t="shared" si="806"/>
        <v>1.3197311240141356E-2</v>
      </c>
      <c r="CC367" s="32">
        <f t="shared" ref="CC367:CS367" si="807">CC366/$O366</f>
        <v>8.9505687869382185E-3</v>
      </c>
      <c r="CD367" s="32">
        <f t="shared" si="807"/>
        <v>6.0703790455467511E-3</v>
      </c>
      <c r="CE367" s="32">
        <f t="shared" si="807"/>
        <v>8.7846867169983772E-3</v>
      </c>
      <c r="CF367" s="32">
        <f t="shared" si="807"/>
        <v>5.9578759113477018E-3</v>
      </c>
      <c r="CG367" s="32">
        <f t="shared" si="807"/>
        <v>4.0407002000801993E-3</v>
      </c>
      <c r="CH367" s="32">
        <f t="shared" si="807"/>
        <v>5.8474578125491828E-3</v>
      </c>
      <c r="CI367" s="32">
        <f t="shared" si="807"/>
        <v>3.9658133711924313E-3</v>
      </c>
      <c r="CJ367" s="32">
        <f t="shared" si="807"/>
        <v>2.6896603959032646E-3</v>
      </c>
      <c r="CK367" s="32">
        <f t="shared" si="807"/>
        <v>1.9202058086506525E-2</v>
      </c>
      <c r="CL367" s="32">
        <f t="shared" si="807"/>
        <v>1.3023057396062368E-2</v>
      </c>
      <c r="CM367" s="32">
        <f t="shared" si="807"/>
        <v>8.8323878189033485E-3</v>
      </c>
      <c r="CN367" s="32">
        <f t="shared" si="807"/>
        <v>1.2781699358464047E-2</v>
      </c>
      <c r="CO367" s="32">
        <f t="shared" si="807"/>
        <v>8.6686960124061751E-3</v>
      </c>
      <c r="CP367" s="32">
        <f t="shared" si="807"/>
        <v>5.8792096768998719E-3</v>
      </c>
      <c r="CQ367" s="32">
        <f t="shared" si="807"/>
        <v>8.5080379277137613E-3</v>
      </c>
      <c r="CR367" s="32">
        <f t="shared" si="807"/>
        <v>5.7702495097831505E-3</v>
      </c>
      <c r="CS367" s="32">
        <f t="shared" si="807"/>
        <v>3.9134498092323116E-3</v>
      </c>
    </row>
    <row r="368" spans="2:97" ht="13.15" thickTop="1" x14ac:dyDescent="0.35">
      <c r="H368" s="34">
        <f t="shared" si="803"/>
        <v>7.0694286478101276E-5</v>
      </c>
      <c r="I368" s="34">
        <f t="shared" ref="I368:J368" si="808">I363</f>
        <v>-0.38828477768085234</v>
      </c>
      <c r="J368" s="34">
        <f t="shared" si="808"/>
        <v>-0.15921164591868786</v>
      </c>
      <c r="K368" s="34">
        <f t="shared" si="799"/>
        <v>-0.38829603303455956</v>
      </c>
      <c r="L368" s="34">
        <f>$CE$6-$CE$7*SUMPRODUCT($B$6:$CD$6,Q367:CS367)</f>
        <v>3.570197715418999E-4</v>
      </c>
    </row>
    <row r="369" spans="1:111" ht="13.5" thickBot="1" x14ac:dyDescent="0.4">
      <c r="B369" s="39" t="s">
        <v>367</v>
      </c>
      <c r="D369" s="39" t="s">
        <v>368</v>
      </c>
      <c r="E369" s="39" t="s">
        <v>369</v>
      </c>
      <c r="F369" s="39" t="s">
        <v>370</v>
      </c>
      <c r="H369" s="39" t="s">
        <v>347</v>
      </c>
      <c r="I369" s="39" t="s">
        <v>371</v>
      </c>
      <c r="J369" s="39" t="s">
        <v>372</v>
      </c>
      <c r="K369" s="39" t="s">
        <v>349</v>
      </c>
      <c r="L369" s="39" t="s">
        <v>373</v>
      </c>
      <c r="M369" s="39" t="s">
        <v>374</v>
      </c>
      <c r="O369" s="45" t="s">
        <v>336</v>
      </c>
    </row>
    <row r="370" spans="1:111" ht="13.9" thickTop="1" thickBot="1" x14ac:dyDescent="0.4">
      <c r="B370" s="32">
        <f>1+B365</f>
        <v>9</v>
      </c>
      <c r="D370" s="32">
        <f>IF(F365,IF(M370&lt;0,D365,H370),E365)</f>
        <v>6.0595102695515379E-5</v>
      </c>
      <c r="E370" s="32">
        <f>IF(F365,IF(M370&lt;0,H370,E365),H370)</f>
        <v>6.5644694586808328E-5</v>
      </c>
      <c r="F370" s="32" t="b">
        <f>OR(F365,M370*M365&lt;=0)</f>
        <v>1</v>
      </c>
      <c r="H370" s="32">
        <f>IF(F365,(D365+E365)/2,2*H365)</f>
        <v>6.5644694586808328E-5</v>
      </c>
      <c r="I370" s="32">
        <f>I365</f>
        <v>-0.48107527309921283</v>
      </c>
      <c r="J370" s="32">
        <f>J365</f>
        <v>-1</v>
      </c>
      <c r="K370" s="32">
        <f>I370+J370*H370</f>
        <v>-0.48114091779379964</v>
      </c>
      <c r="L370" s="32">
        <f>$CE$3-$CE$7*SUMPRODUCT($B$3:$CD$3,Q372:CS372)</f>
        <v>3.1983212633690528E-4</v>
      </c>
      <c r="M370" s="32">
        <f>SUMPRODUCT(L370:L373,J370:J373)</f>
        <v>-4.9506717227230425E-4</v>
      </c>
      <c r="O370" s="46">
        <f>SUM(Q370:CS370)</f>
        <v>-1.2656531809267977</v>
      </c>
      <c r="P370" s="39" t="s">
        <v>363</v>
      </c>
      <c r="Q370" s="32">
        <f t="shared" ref="Q370:AV370" si="809">SUMPRODUCT(B$3:B$6,$K370:$K373)</f>
        <v>0.94830557326582254</v>
      </c>
      <c r="R370" s="32">
        <f t="shared" si="809"/>
        <v>0.56001034418509921</v>
      </c>
      <c r="S370" s="32">
        <f t="shared" si="809"/>
        <v>0.17171511510437587</v>
      </c>
      <c r="T370" s="32">
        <f t="shared" si="809"/>
        <v>0.54130384070831616</v>
      </c>
      <c r="U370" s="32">
        <f t="shared" si="809"/>
        <v>0.15300861162759277</v>
      </c>
      <c r="V370" s="32">
        <f t="shared" si="809"/>
        <v>-0.23528661745313056</v>
      </c>
      <c r="W370" s="32">
        <f t="shared" si="809"/>
        <v>0.13430210815080967</v>
      </c>
      <c r="X370" s="32">
        <f t="shared" si="809"/>
        <v>-0.25399312092991366</v>
      </c>
      <c r="Y370" s="32">
        <f t="shared" si="809"/>
        <v>-0.642288350010637</v>
      </c>
      <c r="Z370" s="32">
        <f t="shared" si="809"/>
        <v>1.2295618356939999</v>
      </c>
      <c r="AA370" s="32">
        <f t="shared" si="809"/>
        <v>0.84126660661327657</v>
      </c>
      <c r="AB370" s="32">
        <f t="shared" si="809"/>
        <v>0.45297137753255323</v>
      </c>
      <c r="AC370" s="32">
        <f t="shared" si="809"/>
        <v>0.82256010313649341</v>
      </c>
      <c r="AD370" s="32">
        <f t="shared" si="809"/>
        <v>0.43426487405577008</v>
      </c>
      <c r="AE370" s="32">
        <f t="shared" si="809"/>
        <v>4.5969644975046742E-2</v>
      </c>
      <c r="AF370" s="32">
        <f t="shared" si="809"/>
        <v>0.41555837057898698</v>
      </c>
      <c r="AG370" s="32">
        <f t="shared" si="809"/>
        <v>2.7263141498263643E-2</v>
      </c>
      <c r="AH370" s="32">
        <f t="shared" si="809"/>
        <v>-0.36103208758245969</v>
      </c>
      <c r="AI370" s="32">
        <f t="shared" si="809"/>
        <v>1.6045701855982362</v>
      </c>
      <c r="AJ370" s="32">
        <f t="shared" si="809"/>
        <v>1.2162749565175128</v>
      </c>
      <c r="AK370" s="32">
        <f t="shared" si="809"/>
        <v>0.82797972743678949</v>
      </c>
      <c r="AL370" s="32">
        <f t="shared" si="809"/>
        <v>1.1975684530407298</v>
      </c>
      <c r="AM370" s="32">
        <f t="shared" si="809"/>
        <v>0.80927322396000645</v>
      </c>
      <c r="AN370" s="32">
        <f t="shared" si="809"/>
        <v>0.42097799487928311</v>
      </c>
      <c r="AO370" s="32">
        <f t="shared" si="809"/>
        <v>0.79056672048322341</v>
      </c>
      <c r="AP370" s="32">
        <f t="shared" si="809"/>
        <v>0.40227149140250001</v>
      </c>
      <c r="AQ370" s="32">
        <f t="shared" si="809"/>
        <v>1.3976262321776678E-2</v>
      </c>
      <c r="AR370" s="32">
        <f t="shared" si="809"/>
        <v>0.4671646554720229</v>
      </c>
      <c r="AS370" s="32">
        <f t="shared" si="809"/>
        <v>7.8869426391299569E-2</v>
      </c>
      <c r="AT370" s="32">
        <f t="shared" si="809"/>
        <v>-0.30942580268942377</v>
      </c>
      <c r="AU370" s="32">
        <f t="shared" si="809"/>
        <v>6.016292291451647E-2</v>
      </c>
      <c r="AV370" s="32">
        <f t="shared" si="809"/>
        <v>-0.32813230616620687</v>
      </c>
      <c r="AW370" s="32">
        <f t="shared" ref="AW370:CB370" si="810">SUMPRODUCT(AH$3:AH$6,$K370:$K373)</f>
        <v>-0.71642753524693026</v>
      </c>
      <c r="AX370" s="32">
        <f t="shared" si="810"/>
        <v>-0.34683880964298996</v>
      </c>
      <c r="AY370" s="32">
        <f t="shared" si="810"/>
        <v>-0.7351340387237133</v>
      </c>
      <c r="AZ370" s="32">
        <f t="shared" si="810"/>
        <v>-1.1234292678044366</v>
      </c>
      <c r="BA370" s="32">
        <f t="shared" si="810"/>
        <v>0.74842091790020016</v>
      </c>
      <c r="BB370" s="32">
        <f t="shared" si="810"/>
        <v>0.36012568881947687</v>
      </c>
      <c r="BC370" s="32">
        <f t="shared" si="810"/>
        <v>-2.8169540261246462E-2</v>
      </c>
      <c r="BD370" s="32">
        <f t="shared" si="810"/>
        <v>0.34141918534269378</v>
      </c>
      <c r="BE370" s="32">
        <f t="shared" si="810"/>
        <v>-4.6876043738029546E-2</v>
      </c>
      <c r="BF370" s="32">
        <f t="shared" si="810"/>
        <v>-0.4351712728187529</v>
      </c>
      <c r="BG370" s="32">
        <f t="shared" si="810"/>
        <v>-6.5582547214812659E-2</v>
      </c>
      <c r="BH370" s="32">
        <f t="shared" si="810"/>
        <v>-0.453877776295536</v>
      </c>
      <c r="BI370" s="32">
        <f t="shared" si="810"/>
        <v>-0.84217300537625928</v>
      </c>
      <c r="BJ370" s="32">
        <f t="shared" si="810"/>
        <v>1.1234292678044366</v>
      </c>
      <c r="BK370" s="32">
        <f t="shared" si="810"/>
        <v>0.7351340387237133</v>
      </c>
      <c r="BL370" s="32">
        <f t="shared" si="810"/>
        <v>0.34683880964298996</v>
      </c>
      <c r="BM370" s="32">
        <f t="shared" si="810"/>
        <v>0.71642753524693026</v>
      </c>
      <c r="BN370" s="32">
        <f t="shared" si="810"/>
        <v>0.32813230616620687</v>
      </c>
      <c r="BO370" s="32">
        <f t="shared" si="810"/>
        <v>-6.016292291451647E-2</v>
      </c>
      <c r="BP370" s="32">
        <f t="shared" si="810"/>
        <v>0.30942580268942377</v>
      </c>
      <c r="BQ370" s="32">
        <f t="shared" si="810"/>
        <v>-7.8869426391299569E-2</v>
      </c>
      <c r="BR370" s="32">
        <f t="shared" si="810"/>
        <v>-0.4671646554720229</v>
      </c>
      <c r="BS370" s="32">
        <f t="shared" si="810"/>
        <v>-1.3976262321776678E-2</v>
      </c>
      <c r="BT370" s="32">
        <f t="shared" si="810"/>
        <v>-0.40227149140250001</v>
      </c>
      <c r="BU370" s="32">
        <f t="shared" si="810"/>
        <v>-0.79056672048322341</v>
      </c>
      <c r="BV370" s="32">
        <f t="shared" si="810"/>
        <v>-0.42097799487928311</v>
      </c>
      <c r="BW370" s="32">
        <f t="shared" si="810"/>
        <v>-0.80927322396000645</v>
      </c>
      <c r="BX370" s="32">
        <f t="shared" si="810"/>
        <v>-1.1975684530407298</v>
      </c>
      <c r="BY370" s="32">
        <f t="shared" si="810"/>
        <v>-0.82797972743678949</v>
      </c>
      <c r="BZ370" s="32">
        <f t="shared" si="810"/>
        <v>-1.2162749565175128</v>
      </c>
      <c r="CA370" s="32">
        <f t="shared" si="810"/>
        <v>-1.6045701855982362</v>
      </c>
      <c r="CB370" s="32">
        <f t="shared" si="810"/>
        <v>0.26728000010640057</v>
      </c>
      <c r="CC370" s="32">
        <f t="shared" ref="CC370:CS370" si="811">SUMPRODUCT(BN$3:BN$6,$K370:$K373)</f>
        <v>-0.12101522897432276</v>
      </c>
      <c r="CD370" s="32">
        <f t="shared" si="811"/>
        <v>-0.50931045805504604</v>
      </c>
      <c r="CE370" s="32">
        <f t="shared" si="811"/>
        <v>-0.13972173245110586</v>
      </c>
      <c r="CF370" s="32">
        <f t="shared" si="811"/>
        <v>-0.5280169615318292</v>
      </c>
      <c r="CG370" s="32">
        <f t="shared" si="811"/>
        <v>-0.91631219061255254</v>
      </c>
      <c r="CH370" s="32">
        <f t="shared" si="811"/>
        <v>-0.54672346500861235</v>
      </c>
      <c r="CI370" s="32">
        <f t="shared" si="811"/>
        <v>-0.93501869408933569</v>
      </c>
      <c r="CJ370" s="32">
        <f t="shared" si="811"/>
        <v>-1.323313923170059</v>
      </c>
      <c r="CK370" s="32">
        <f t="shared" si="811"/>
        <v>0.642288350010637</v>
      </c>
      <c r="CL370" s="32">
        <f t="shared" si="811"/>
        <v>0.25399312092991366</v>
      </c>
      <c r="CM370" s="32">
        <f t="shared" si="811"/>
        <v>-0.13430210815080967</v>
      </c>
      <c r="CN370" s="32">
        <f t="shared" si="811"/>
        <v>0.23528661745313056</v>
      </c>
      <c r="CO370" s="32">
        <f t="shared" si="811"/>
        <v>-0.15300861162759277</v>
      </c>
      <c r="CP370" s="32">
        <f t="shared" si="811"/>
        <v>-0.54130384070831616</v>
      </c>
      <c r="CQ370" s="32">
        <f t="shared" si="811"/>
        <v>-0.17171511510437587</v>
      </c>
      <c r="CR370" s="32">
        <f t="shared" si="811"/>
        <v>-0.56001034418509921</v>
      </c>
      <c r="CS370" s="32">
        <f t="shared" si="811"/>
        <v>-0.94830557326582254</v>
      </c>
    </row>
    <row r="371" spans="1:111" ht="13.9" thickTop="1" thickBot="1" x14ac:dyDescent="0.4">
      <c r="H371" s="33">
        <f>H370</f>
        <v>6.5644694586808328E-5</v>
      </c>
      <c r="I371" s="33">
        <f t="shared" ref="I371:J371" si="812">I366</f>
        <v>0.32817780076102282</v>
      </c>
      <c r="J371" s="33">
        <f t="shared" si="812"/>
        <v>-0.69304298088848615</v>
      </c>
      <c r="K371" s="33">
        <f t="shared" ref="K371:K373" si="813">I371+J371*H371</f>
        <v>0.32813230616620687</v>
      </c>
      <c r="L371" s="33">
        <f>$CE$4-$CE$7*SUMPRODUCT($B$4:$CD$4,Q372:CS372)</f>
        <v>2.5807925803178478E-4</v>
      </c>
      <c r="M371" s="39" t="s">
        <v>375</v>
      </c>
      <c r="O371" s="47">
        <f t="shared" ref="O371:O372" si="814">SUM(Q371:CS371)</f>
        <v>98.989940716412121</v>
      </c>
      <c r="P371" s="39" t="s">
        <v>365</v>
      </c>
      <c r="Q371" s="33">
        <f>EXP(Q370)</f>
        <v>2.5813320735388339</v>
      </c>
      <c r="R371" s="33">
        <f>EXP(R370)</f>
        <v>1.7506906096701553</v>
      </c>
      <c r="S371" s="33">
        <f t="shared" ref="S371:CD371" si="815">EXP(S370)</f>
        <v>1.1873395299293916</v>
      </c>
      <c r="T371" s="33">
        <f t="shared" si="815"/>
        <v>1.7182457210280031</v>
      </c>
      <c r="U371" s="33">
        <f t="shared" si="815"/>
        <v>1.1653350143306915</v>
      </c>
      <c r="V371" s="33">
        <f t="shared" si="815"/>
        <v>0.79034429069471901</v>
      </c>
      <c r="W371" s="33">
        <f t="shared" si="815"/>
        <v>1.1437383001186447</v>
      </c>
      <c r="X371" s="33">
        <f t="shared" si="815"/>
        <v>0.77569713810310126</v>
      </c>
      <c r="Y371" s="33">
        <f t="shared" si="815"/>
        <v>0.52608717396184446</v>
      </c>
      <c r="Z371" s="33">
        <f t="shared" si="815"/>
        <v>3.4197308039937147</v>
      </c>
      <c r="AA371" s="33">
        <f t="shared" si="815"/>
        <v>2.3193027613622528</v>
      </c>
      <c r="AB371" s="33">
        <f t="shared" si="815"/>
        <v>1.5729791633249441</v>
      </c>
      <c r="AC371" s="33">
        <f t="shared" si="815"/>
        <v>2.2763199982148499</v>
      </c>
      <c r="AD371" s="33">
        <f t="shared" si="815"/>
        <v>1.543827733878413</v>
      </c>
      <c r="AE371" s="33">
        <f t="shared" si="815"/>
        <v>1.0470426274694613</v>
      </c>
      <c r="AF371" s="33">
        <f t="shared" si="815"/>
        <v>1.5152165568767904</v>
      </c>
      <c r="AG371" s="33">
        <f t="shared" si="815"/>
        <v>1.0276381814387412</v>
      </c>
      <c r="AH371" s="33">
        <f t="shared" si="815"/>
        <v>0.69695663445459222</v>
      </c>
      <c r="AI371" s="33">
        <f t="shared" si="815"/>
        <v>4.9757205067325359</v>
      </c>
      <c r="AJ371" s="33">
        <f t="shared" si="815"/>
        <v>3.3745937830996504</v>
      </c>
      <c r="AK371" s="33">
        <f t="shared" si="815"/>
        <v>2.2886902882760642</v>
      </c>
      <c r="AL371" s="33">
        <f t="shared" si="815"/>
        <v>3.3120537095421669</v>
      </c>
      <c r="AM371" s="33">
        <f t="shared" si="815"/>
        <v>2.2462748545441822</v>
      </c>
      <c r="AN371" s="33">
        <f t="shared" si="815"/>
        <v>1.5234507543221494</v>
      </c>
      <c r="AO371" s="33">
        <f t="shared" si="815"/>
        <v>2.2046454900449439</v>
      </c>
      <c r="AP371" s="33">
        <f t="shared" si="815"/>
        <v>1.4952172161956738</v>
      </c>
      <c r="AQ371" s="33">
        <f t="shared" si="815"/>
        <v>1.0140743868812958</v>
      </c>
      <c r="AR371" s="33">
        <f t="shared" si="815"/>
        <v>1.5954640836823297</v>
      </c>
      <c r="AS371" s="33">
        <f t="shared" si="815"/>
        <v>1.0820630239717328</v>
      </c>
      <c r="AT371" s="33">
        <f t="shared" si="815"/>
        <v>0.73386822042681532</v>
      </c>
      <c r="AU371" s="33">
        <f t="shared" si="815"/>
        <v>1.0620095581436571</v>
      </c>
      <c r="AV371" s="33">
        <f t="shared" si="815"/>
        <v>0.72026771754055796</v>
      </c>
      <c r="AW371" s="33">
        <f t="shared" si="815"/>
        <v>0.48849427102887644</v>
      </c>
      <c r="AX371" s="33">
        <f t="shared" si="815"/>
        <v>0.70691926764366642</v>
      </c>
      <c r="AY371" s="33">
        <f t="shared" si="815"/>
        <v>0.47944119098245558</v>
      </c>
      <c r="AZ371" s="33">
        <f t="shared" si="815"/>
        <v>0.32516281014219278</v>
      </c>
      <c r="BA371" s="33">
        <f t="shared" si="815"/>
        <v>2.1136597377625179</v>
      </c>
      <c r="BB371" s="33">
        <f t="shared" si="815"/>
        <v>1.4335095793644914</v>
      </c>
      <c r="BC371" s="33">
        <f t="shared" si="815"/>
        <v>0.97222352179783367</v>
      </c>
      <c r="BD371" s="33">
        <f t="shared" si="815"/>
        <v>1.4069428871042853</v>
      </c>
      <c r="BE371" s="33">
        <f t="shared" si="815"/>
        <v>0.95420567002792278</v>
      </c>
      <c r="BF371" s="33">
        <f t="shared" si="815"/>
        <v>0.6471538177270364</v>
      </c>
      <c r="BG371" s="33">
        <f t="shared" si="815"/>
        <v>0.93652173630784674</v>
      </c>
      <c r="BH371" s="33">
        <f t="shared" si="815"/>
        <v>0.63516036015405408</v>
      </c>
      <c r="BI371" s="33">
        <f t="shared" si="815"/>
        <v>0.43077343266106055</v>
      </c>
      <c r="BJ371" s="33">
        <f t="shared" si="815"/>
        <v>3.0753824509103693</v>
      </c>
      <c r="BK371" s="33">
        <f t="shared" si="815"/>
        <v>2.0857615465847479</v>
      </c>
      <c r="BL371" s="33">
        <f t="shared" si="815"/>
        <v>1.4145886889364934</v>
      </c>
      <c r="BM371" s="33">
        <f t="shared" si="815"/>
        <v>2.0471069146702168</v>
      </c>
      <c r="BN371" s="33">
        <f t="shared" si="815"/>
        <v>1.3883726504009122</v>
      </c>
      <c r="BO371" s="33">
        <f t="shared" si="815"/>
        <v>0.94161111106001072</v>
      </c>
      <c r="BP371" s="33">
        <f t="shared" si="815"/>
        <v>1.3626424638178274</v>
      </c>
      <c r="BQ371" s="33">
        <f t="shared" si="815"/>
        <v>0.92416058755014197</v>
      </c>
      <c r="BR371" s="33">
        <f t="shared" si="815"/>
        <v>0.62677687967252815</v>
      </c>
      <c r="BS371" s="33">
        <f t="shared" si="815"/>
        <v>0.98612095220688845</v>
      </c>
      <c r="BT371" s="33">
        <f t="shared" si="815"/>
        <v>0.66879914782169925</v>
      </c>
      <c r="BU371" s="33">
        <f t="shared" si="815"/>
        <v>0.45358766500804354</v>
      </c>
      <c r="BV371" s="33">
        <f t="shared" si="815"/>
        <v>0.65640454551151162</v>
      </c>
      <c r="BW371" s="33">
        <f t="shared" si="815"/>
        <v>0.44518149592291173</v>
      </c>
      <c r="BX371" s="33">
        <f t="shared" si="815"/>
        <v>0.30192747089787758</v>
      </c>
      <c r="BY371" s="33">
        <f t="shared" si="815"/>
        <v>0.43693111519830902</v>
      </c>
      <c r="BZ371" s="33">
        <f t="shared" si="815"/>
        <v>0.29633196297821496</v>
      </c>
      <c r="CA371" s="33">
        <f t="shared" si="815"/>
        <v>0.20097591869296566</v>
      </c>
      <c r="CB371" s="33">
        <f t="shared" si="815"/>
        <v>1.3064061889961935</v>
      </c>
      <c r="CC371" s="33">
        <f t="shared" si="815"/>
        <v>0.88602046630720055</v>
      </c>
      <c r="CD371" s="33">
        <f t="shared" si="815"/>
        <v>0.60090978849267873</v>
      </c>
      <c r="CE371" s="33">
        <f t="shared" ref="CE371:CS371" si="816">EXP(CE370)</f>
        <v>0.86960018324563715</v>
      </c>
      <c r="CF371" s="33">
        <f t="shared" si="816"/>
        <v>0.58977335406849596</v>
      </c>
      <c r="CG371" s="33">
        <f t="shared" si="816"/>
        <v>0.39999141659673587</v>
      </c>
      <c r="CH371" s="33">
        <f t="shared" si="816"/>
        <v>0.57884330698241127</v>
      </c>
      <c r="CI371" s="33">
        <f t="shared" si="816"/>
        <v>0.39257852656487408</v>
      </c>
      <c r="CJ371" s="33">
        <f t="shared" si="816"/>
        <v>0.26625150133165582</v>
      </c>
      <c r="CK371" s="33">
        <f t="shared" si="816"/>
        <v>1.900825660639518</v>
      </c>
      <c r="CL371" s="33">
        <f t="shared" si="816"/>
        <v>1.2891629359951122</v>
      </c>
      <c r="CM371" s="33">
        <f t="shared" si="816"/>
        <v>0.87432588372380804</v>
      </c>
      <c r="CN371" s="33">
        <f t="shared" si="816"/>
        <v>1.2652713656234449</v>
      </c>
      <c r="CO371" s="33">
        <f t="shared" si="816"/>
        <v>0.85812233194962273</v>
      </c>
      <c r="CP371" s="33">
        <f t="shared" si="816"/>
        <v>0.58198893660082185</v>
      </c>
      <c r="CQ371" s="33">
        <f t="shared" si="816"/>
        <v>0.84221907448787436</v>
      </c>
      <c r="CR371" s="33">
        <f t="shared" si="816"/>
        <v>0.57120315518708831</v>
      </c>
      <c r="CS371" s="33">
        <f t="shared" si="816"/>
        <v>0.38739688328013794</v>
      </c>
    </row>
    <row r="372" spans="1:111" ht="13.9" thickTop="1" thickBot="1" x14ac:dyDescent="0.4">
      <c r="H372" s="32">
        <f t="shared" ref="H372:H373" si="817">H371</f>
        <v>6.5644694586808328E-5</v>
      </c>
      <c r="I372" s="32">
        <f t="shared" ref="I372:J372" si="818">I367</f>
        <v>-0.40698454029636966</v>
      </c>
      <c r="J372" s="32">
        <f t="shared" si="818"/>
        <v>-0.26189871466413023</v>
      </c>
      <c r="K372" s="32">
        <f t="shared" si="813"/>
        <v>-0.40700173255750643</v>
      </c>
      <c r="L372" s="32">
        <f>$CE$5-$CE$7*SUMPRODUCT($B$5:$CD$5,Q372:CS372)</f>
        <v>5.1002986367620906E-6</v>
      </c>
      <c r="M372" s="32">
        <f>SUMPRODUCT($B$7:$CD$7, LN(Q372:CS372))</f>
        <v>-3263.3842564288948</v>
      </c>
      <c r="O372" s="48">
        <f t="shared" si="814"/>
        <v>1.0000000000000002</v>
      </c>
      <c r="P372" s="39" t="s">
        <v>366</v>
      </c>
      <c r="Q372" s="32">
        <f t="shared" ref="Q372:AV372" si="819">Q371/$O371</f>
        <v>2.6076710975450255E-2</v>
      </c>
      <c r="R372" s="32">
        <f t="shared" si="819"/>
        <v>1.7685540540786464E-2</v>
      </c>
      <c r="S372" s="32">
        <f t="shared" si="819"/>
        <v>1.1994547338207828E-2</v>
      </c>
      <c r="T372" s="32">
        <f t="shared" si="819"/>
        <v>1.7357781089600403E-2</v>
      </c>
      <c r="U372" s="32">
        <f t="shared" si="819"/>
        <v>1.1772256917186776E-2</v>
      </c>
      <c r="V372" s="32">
        <f t="shared" si="819"/>
        <v>7.9840869180729107E-3</v>
      </c>
      <c r="W372" s="32">
        <f t="shared" si="819"/>
        <v>1.1554086120682136E-2</v>
      </c>
      <c r="X372" s="32">
        <f t="shared" si="819"/>
        <v>7.8361208471205181E-3</v>
      </c>
      <c r="Y372" s="32">
        <f t="shared" si="819"/>
        <v>5.3145518641029088E-3</v>
      </c>
      <c r="Z372" s="32">
        <f t="shared" si="819"/>
        <v>3.4546245600758675E-2</v>
      </c>
      <c r="AA372" s="32">
        <f t="shared" si="819"/>
        <v>2.3429681284552199E-2</v>
      </c>
      <c r="AB372" s="32">
        <f t="shared" si="819"/>
        <v>1.5890293013016733E-2</v>
      </c>
      <c r="AC372" s="32">
        <f t="shared" si="819"/>
        <v>2.2995467839869565E-2</v>
      </c>
      <c r="AD372" s="32">
        <f t="shared" si="819"/>
        <v>1.5595804207027398E-2</v>
      </c>
      <c r="AE372" s="32">
        <f t="shared" si="819"/>
        <v>1.057726290057133E-2</v>
      </c>
      <c r="AF372" s="32">
        <f t="shared" si="819"/>
        <v>1.5306773050987127E-2</v>
      </c>
      <c r="AG372" s="32">
        <f t="shared" si="819"/>
        <v>1.0381238477379581E-2</v>
      </c>
      <c r="AH372" s="32">
        <f t="shared" si="819"/>
        <v>7.0406814006611449E-3</v>
      </c>
      <c r="AI372" s="32">
        <f t="shared" si="819"/>
        <v>5.0264910461832228E-2</v>
      </c>
      <c r="AJ372" s="32">
        <f t="shared" si="819"/>
        <v>3.409026976556373E-2</v>
      </c>
      <c r="AK372" s="32">
        <f t="shared" si="819"/>
        <v>2.3120432962302085E-2</v>
      </c>
      <c r="AL372" s="32">
        <f t="shared" si="819"/>
        <v>3.3458487656140623E-2</v>
      </c>
      <c r="AM372" s="32">
        <f t="shared" si="819"/>
        <v>2.2691950700115524E-2</v>
      </c>
      <c r="AN372" s="32">
        <f t="shared" si="819"/>
        <v>1.5389955214606645E-2</v>
      </c>
      <c r="AO372" s="32">
        <f t="shared" si="819"/>
        <v>2.2271409338054316E-2</v>
      </c>
      <c r="AP372" s="32">
        <f t="shared" si="819"/>
        <v>1.5104738980288863E-2</v>
      </c>
      <c r="AQ372" s="32">
        <f t="shared" si="819"/>
        <v>1.0244216528893894E-2</v>
      </c>
      <c r="AR372" s="32">
        <f t="shared" si="819"/>
        <v>1.6117436500472704E-2</v>
      </c>
      <c r="AS372" s="32">
        <f t="shared" si="819"/>
        <v>1.0931040226315959E-2</v>
      </c>
      <c r="AT372" s="32">
        <f t="shared" si="819"/>
        <v>7.4135635915694919E-3</v>
      </c>
      <c r="AU372" s="32">
        <f t="shared" si="819"/>
        <v>1.07284593814044E-2</v>
      </c>
      <c r="AV372" s="32">
        <f t="shared" si="819"/>
        <v>7.2761708142041609E-3</v>
      </c>
      <c r="AW372" s="32">
        <f t="shared" ref="AW372:CB372" si="820">AW371/$O371</f>
        <v>4.9347869843494726E-3</v>
      </c>
      <c r="AX372" s="32">
        <f t="shared" si="820"/>
        <v>7.1413242853519774E-3</v>
      </c>
      <c r="AY372" s="32">
        <f t="shared" si="820"/>
        <v>4.8433324387572464E-3</v>
      </c>
      <c r="AZ372" s="32">
        <f t="shared" si="820"/>
        <v>3.2848065953865364E-3</v>
      </c>
      <c r="BA372" s="32">
        <f t="shared" si="820"/>
        <v>2.1352267942232255E-2</v>
      </c>
      <c r="BB372" s="32">
        <f t="shared" si="820"/>
        <v>1.448136617710714E-2</v>
      </c>
      <c r="BC372" s="32">
        <f t="shared" si="820"/>
        <v>9.8214375598332185E-3</v>
      </c>
      <c r="BD372" s="32">
        <f t="shared" si="820"/>
        <v>1.4212988480667106E-2</v>
      </c>
      <c r="BE372" s="32">
        <f t="shared" si="820"/>
        <v>9.6394205625553973E-3</v>
      </c>
      <c r="BF372" s="32">
        <f t="shared" si="820"/>
        <v>6.5375715253836999E-3</v>
      </c>
      <c r="BG372" s="32">
        <f t="shared" si="820"/>
        <v>9.4607768176244132E-3</v>
      </c>
      <c r="BH372" s="32">
        <f t="shared" si="820"/>
        <v>6.4164131785235745E-3</v>
      </c>
      <c r="BI372" s="32">
        <f t="shared" si="820"/>
        <v>4.3516889649944006E-3</v>
      </c>
      <c r="BJ372" s="32">
        <f t="shared" si="820"/>
        <v>3.1067625949193881E-2</v>
      </c>
      <c r="BK372" s="32">
        <f t="shared" si="820"/>
        <v>2.1070439395049937E-2</v>
      </c>
      <c r="BL372" s="32">
        <f t="shared" si="820"/>
        <v>1.4290226650291957E-2</v>
      </c>
      <c r="BM372" s="32">
        <f t="shared" si="820"/>
        <v>2.0679948890309972E-2</v>
      </c>
      <c r="BN372" s="32">
        <f t="shared" si="820"/>
        <v>1.4025391270597314E-2</v>
      </c>
      <c r="BO372" s="32">
        <f t="shared" si="820"/>
        <v>9.5121898674285742E-3</v>
      </c>
      <c r="BP372" s="32">
        <f t="shared" si="820"/>
        <v>1.3765463985088607E-2</v>
      </c>
      <c r="BQ372" s="32">
        <f t="shared" si="820"/>
        <v>9.3359040409741346E-3</v>
      </c>
      <c r="BR372" s="32">
        <f t="shared" si="820"/>
        <v>6.3317229522151953E-3</v>
      </c>
      <c r="BS372" s="32">
        <f t="shared" si="820"/>
        <v>9.9618299098889525E-3</v>
      </c>
      <c r="BT372" s="32">
        <f t="shared" si="820"/>
        <v>6.7562334413118312E-3</v>
      </c>
      <c r="BU372" s="32">
        <f t="shared" si="820"/>
        <v>4.5821591742083003E-3</v>
      </c>
      <c r="BV372" s="32">
        <f t="shared" si="820"/>
        <v>6.6310227156513735E-3</v>
      </c>
      <c r="BW372" s="32">
        <f t="shared" si="820"/>
        <v>4.4972397467968432E-3</v>
      </c>
      <c r="BX372" s="32">
        <f t="shared" si="820"/>
        <v>3.050082348900925E-3</v>
      </c>
      <c r="BY372" s="32">
        <f t="shared" si="820"/>
        <v>4.413894099098775E-3</v>
      </c>
      <c r="BZ372" s="32">
        <f t="shared" si="820"/>
        <v>2.993556323335431E-3</v>
      </c>
      <c r="CA372" s="32">
        <f t="shared" si="820"/>
        <v>2.0302660779313378E-3</v>
      </c>
      <c r="CB372" s="32">
        <f t="shared" si="820"/>
        <v>1.3197363080949868E-2</v>
      </c>
      <c r="CC372" s="32">
        <f t="shared" ref="CC372:CS372" si="821">CC371/$O371</f>
        <v>8.950611141848093E-3</v>
      </c>
      <c r="CD372" s="32">
        <f t="shared" si="821"/>
        <v>6.0704126514650025E-3</v>
      </c>
      <c r="CE372" s="32">
        <f t="shared" si="821"/>
        <v>8.7847328420660523E-3</v>
      </c>
      <c r="CF372" s="32">
        <f t="shared" si="821"/>
        <v>5.9579119837851763E-3</v>
      </c>
      <c r="CG372" s="32">
        <f t="shared" si="821"/>
        <v>4.0407279133809898E-3</v>
      </c>
      <c r="CH372" s="32">
        <f t="shared" si="821"/>
        <v>5.8474962485399436E-3</v>
      </c>
      <c r="CI372" s="32">
        <f t="shared" si="821"/>
        <v>3.9658426272780479E-3</v>
      </c>
      <c r="CJ372" s="32">
        <f t="shared" si="821"/>
        <v>2.6896824000977749E-3</v>
      </c>
      <c r="CK372" s="32">
        <f t="shared" si="821"/>
        <v>1.920221031432913E-2</v>
      </c>
      <c r="CL372" s="32">
        <f t="shared" si="821"/>
        <v>1.3023171108752613E-2</v>
      </c>
      <c r="CM372" s="32">
        <f t="shared" si="821"/>
        <v>8.8324720410591015E-3</v>
      </c>
      <c r="CN372" s="32">
        <f t="shared" si="821"/>
        <v>1.2781817591427935E-2</v>
      </c>
      <c r="CO372" s="32">
        <f t="shared" si="821"/>
        <v>8.6687831686654351E-3</v>
      </c>
      <c r="CP372" s="32">
        <f t="shared" si="821"/>
        <v>5.8792735139433262E-3</v>
      </c>
      <c r="CQ372" s="32">
        <f t="shared" si="821"/>
        <v>8.5081278803941941E-3</v>
      </c>
      <c r="CR372" s="32">
        <f t="shared" si="821"/>
        <v>5.770315155794261E-3</v>
      </c>
      <c r="CS372" s="32">
        <f t="shared" si="821"/>
        <v>3.9134974773846806E-3</v>
      </c>
    </row>
    <row r="373" spans="1:111" ht="13.15" thickTop="1" x14ac:dyDescent="0.35">
      <c r="H373" s="34">
        <f t="shared" si="817"/>
        <v>6.5644694586808328E-5</v>
      </c>
      <c r="I373" s="34">
        <f t="shared" ref="I373:J373" si="822">I368</f>
        <v>-0.38828477768085234</v>
      </c>
      <c r="J373" s="34">
        <f t="shared" si="822"/>
        <v>-0.15921164591868786</v>
      </c>
      <c r="K373" s="34">
        <f t="shared" si="813"/>
        <v>-0.38829522908072334</v>
      </c>
      <c r="L373" s="34">
        <f>$CE$6-$CE$7*SUMPRODUCT($B$6:$CD$6,Q372:CS372)</f>
        <v>-3.1158110232354375E-5</v>
      </c>
    </row>
    <row r="374" spans="1:111" ht="13.5" thickBot="1" x14ac:dyDescent="0.4">
      <c r="B374" s="39" t="s">
        <v>367</v>
      </c>
      <c r="D374" s="39" t="s">
        <v>368</v>
      </c>
      <c r="E374" s="39" t="s">
        <v>369</v>
      </c>
      <c r="F374" s="39" t="s">
        <v>370</v>
      </c>
      <c r="H374" s="39" t="s">
        <v>347</v>
      </c>
      <c r="I374" s="39" t="s">
        <v>371</v>
      </c>
      <c r="J374" s="39" t="s">
        <v>372</v>
      </c>
      <c r="K374" s="39" t="s">
        <v>349</v>
      </c>
      <c r="L374" s="39" t="s">
        <v>373</v>
      </c>
      <c r="M374" s="39" t="s">
        <v>374</v>
      </c>
      <c r="O374" s="45" t="s">
        <v>336</v>
      </c>
    </row>
    <row r="375" spans="1:111" ht="13.9" thickTop="1" thickBot="1" x14ac:dyDescent="0.4">
      <c r="B375" s="32">
        <f>1+B370</f>
        <v>10</v>
      </c>
      <c r="D375" s="32">
        <f>IF(F370,IF(M375&lt;0,D370,H375),E370)</f>
        <v>6.3119898641161853E-5</v>
      </c>
      <c r="E375" s="32">
        <f>IF(F370,IF(M375&lt;0,H375,E370),H375)</f>
        <v>6.5644694586808328E-5</v>
      </c>
      <c r="F375" s="32" t="b">
        <f>OR(F370,M375*M370&lt;=0)</f>
        <v>1</v>
      </c>
      <c r="H375" s="32">
        <f>IF(F370,(D370+E370)/2,2*H370)</f>
        <v>6.3119898641161853E-5</v>
      </c>
      <c r="I375" s="32">
        <f>I370</f>
        <v>-0.48107527309921283</v>
      </c>
      <c r="J375" s="32">
        <f>J370</f>
        <v>-1</v>
      </c>
      <c r="K375" s="32">
        <f>I375+J375*H375</f>
        <v>-0.48113839299785399</v>
      </c>
      <c r="L375" s="32">
        <f>$CE$3-$CE$7*SUMPRODUCT($B$3:$CD$3,Q377:CS377)</f>
        <v>-8.5293234235450655E-4</v>
      </c>
      <c r="M375" s="32">
        <f>SUMPRODUCT(L375:L378,J375:J378)</f>
        <v>1.420321760791473E-3</v>
      </c>
      <c r="O375" s="46">
        <f>SUM(Q375:CS375)</f>
        <v>-1.2656599301249336</v>
      </c>
      <c r="P375" s="39" t="s">
        <v>363</v>
      </c>
      <c r="Q375" s="32">
        <f t="shared" ref="Q375:AV375" si="823">SUMPRODUCT(B$3:B$6,$K375:$K378)</f>
        <v>0.9483002354600375</v>
      </c>
      <c r="R375" s="32">
        <f t="shared" si="823"/>
        <v>0.56000540835623225</v>
      </c>
      <c r="S375" s="32">
        <f t="shared" si="823"/>
        <v>0.171710581252427</v>
      </c>
      <c r="T375" s="32">
        <f t="shared" si="823"/>
        <v>0.541299164143344</v>
      </c>
      <c r="U375" s="32">
        <f t="shared" si="823"/>
        <v>0.15300433703953881</v>
      </c>
      <c r="V375" s="32">
        <f t="shared" si="823"/>
        <v>-0.23529049006426644</v>
      </c>
      <c r="W375" s="32">
        <f t="shared" si="823"/>
        <v>0.13429809282665056</v>
      </c>
      <c r="X375" s="32">
        <f t="shared" si="823"/>
        <v>-0.25399673427715469</v>
      </c>
      <c r="Y375" s="32">
        <f t="shared" si="823"/>
        <v>-0.64229156138095989</v>
      </c>
      <c r="Z375" s="32">
        <f t="shared" si="823"/>
        <v>1.2295579977100219</v>
      </c>
      <c r="AA375" s="32">
        <f t="shared" si="823"/>
        <v>0.8412631706062168</v>
      </c>
      <c r="AB375" s="32">
        <f t="shared" si="823"/>
        <v>0.45296834350241155</v>
      </c>
      <c r="AC375" s="32">
        <f t="shared" si="823"/>
        <v>0.82255692639332856</v>
      </c>
      <c r="AD375" s="32">
        <f t="shared" si="823"/>
        <v>0.43426209928952325</v>
      </c>
      <c r="AE375" s="32">
        <f t="shared" si="823"/>
        <v>4.5967272185718E-2</v>
      </c>
      <c r="AF375" s="32">
        <f t="shared" si="823"/>
        <v>0.41555585507663501</v>
      </c>
      <c r="AG375" s="32">
        <f t="shared" si="823"/>
        <v>2.7261027972829754E-2</v>
      </c>
      <c r="AH375" s="32">
        <f t="shared" si="823"/>
        <v>-0.3610337991309755</v>
      </c>
      <c r="AI375" s="32">
        <f t="shared" si="823"/>
        <v>1.6045683473766679</v>
      </c>
      <c r="AJ375" s="32">
        <f t="shared" si="823"/>
        <v>1.2162735202728627</v>
      </c>
      <c r="AK375" s="32">
        <f t="shared" si="823"/>
        <v>0.82797869316905748</v>
      </c>
      <c r="AL375" s="32">
        <f t="shared" si="823"/>
        <v>1.1975672760599743</v>
      </c>
      <c r="AM375" s="32">
        <f t="shared" si="823"/>
        <v>0.80927244895616912</v>
      </c>
      <c r="AN375" s="32">
        <f t="shared" si="823"/>
        <v>0.42097762185236387</v>
      </c>
      <c r="AO375" s="32">
        <f t="shared" si="823"/>
        <v>0.79056620474328088</v>
      </c>
      <c r="AP375" s="32">
        <f t="shared" si="823"/>
        <v>0.40227137763947562</v>
      </c>
      <c r="AQ375" s="32">
        <f t="shared" si="823"/>
        <v>1.3976550535670373E-2</v>
      </c>
      <c r="AR375" s="32">
        <f t="shared" si="823"/>
        <v>0.46716184246218356</v>
      </c>
      <c r="AS375" s="32">
        <f t="shared" si="823"/>
        <v>7.8867015358378312E-2</v>
      </c>
      <c r="AT375" s="32">
        <f t="shared" si="823"/>
        <v>-0.30942781174542694</v>
      </c>
      <c r="AU375" s="32">
        <f t="shared" si="823"/>
        <v>6.0160771145490066E-2</v>
      </c>
      <c r="AV375" s="32">
        <f t="shared" si="823"/>
        <v>-0.32813405595831519</v>
      </c>
      <c r="AW375" s="32">
        <f t="shared" ref="AW375:CB375" si="824">SUMPRODUCT(AH$3:AH$6,$K375:$K378)</f>
        <v>-0.71642888306212038</v>
      </c>
      <c r="AX375" s="32">
        <f t="shared" si="824"/>
        <v>-0.34684030017120338</v>
      </c>
      <c r="AY375" s="32">
        <f t="shared" si="824"/>
        <v>-0.73513512727500863</v>
      </c>
      <c r="AZ375" s="32">
        <f t="shared" si="824"/>
        <v>-1.123429954378814</v>
      </c>
      <c r="BA375" s="32">
        <f t="shared" si="824"/>
        <v>0.74841960471216806</v>
      </c>
      <c r="BB375" s="32">
        <f t="shared" si="824"/>
        <v>0.36012477760836276</v>
      </c>
      <c r="BC375" s="32">
        <f t="shared" si="824"/>
        <v>-2.8170049495442495E-2</v>
      </c>
      <c r="BD375" s="32">
        <f t="shared" si="824"/>
        <v>0.34141853339547451</v>
      </c>
      <c r="BE375" s="32">
        <f t="shared" si="824"/>
        <v>-4.6876293708330741E-2</v>
      </c>
      <c r="BF375" s="32">
        <f t="shared" si="824"/>
        <v>-0.43517112081213599</v>
      </c>
      <c r="BG375" s="32">
        <f t="shared" si="824"/>
        <v>-6.5582537921218986E-2</v>
      </c>
      <c r="BH375" s="32">
        <f t="shared" si="824"/>
        <v>-0.45387736502502424</v>
      </c>
      <c r="BI375" s="32">
        <f t="shared" si="824"/>
        <v>-0.84217219212882943</v>
      </c>
      <c r="BJ375" s="32">
        <f t="shared" si="824"/>
        <v>1.123429954378814</v>
      </c>
      <c r="BK375" s="32">
        <f t="shared" si="824"/>
        <v>0.73513512727500863</v>
      </c>
      <c r="BL375" s="32">
        <f t="shared" si="824"/>
        <v>0.34684030017120338</v>
      </c>
      <c r="BM375" s="32">
        <f t="shared" si="824"/>
        <v>0.71642888306212038</v>
      </c>
      <c r="BN375" s="32">
        <f t="shared" si="824"/>
        <v>0.32813405595831519</v>
      </c>
      <c r="BO375" s="32">
        <f t="shared" si="824"/>
        <v>-6.0160771145490066E-2</v>
      </c>
      <c r="BP375" s="32">
        <f t="shared" si="824"/>
        <v>0.30942781174542694</v>
      </c>
      <c r="BQ375" s="32">
        <f t="shared" si="824"/>
        <v>-7.8867015358378312E-2</v>
      </c>
      <c r="BR375" s="32">
        <f t="shared" si="824"/>
        <v>-0.46716184246218356</v>
      </c>
      <c r="BS375" s="32">
        <f t="shared" si="824"/>
        <v>-1.3976550535670373E-2</v>
      </c>
      <c r="BT375" s="32">
        <f t="shared" si="824"/>
        <v>-0.40227137763947562</v>
      </c>
      <c r="BU375" s="32">
        <f t="shared" si="824"/>
        <v>-0.79056620474328088</v>
      </c>
      <c r="BV375" s="32">
        <f t="shared" si="824"/>
        <v>-0.42097762185236387</v>
      </c>
      <c r="BW375" s="32">
        <f t="shared" si="824"/>
        <v>-0.80927244895616912</v>
      </c>
      <c r="BX375" s="32">
        <f t="shared" si="824"/>
        <v>-1.1975672760599743</v>
      </c>
      <c r="BY375" s="32">
        <f t="shared" si="824"/>
        <v>-0.82797869316905748</v>
      </c>
      <c r="BZ375" s="32">
        <f t="shared" si="824"/>
        <v>-1.2162735202728627</v>
      </c>
      <c r="CA375" s="32">
        <f t="shared" si="824"/>
        <v>-1.6045683473766679</v>
      </c>
      <c r="CB375" s="32">
        <f t="shared" si="824"/>
        <v>0.26728121171431396</v>
      </c>
      <c r="CC375" s="32">
        <f t="shared" ref="CC375:CS375" si="825">SUMPRODUCT(BN$3:BN$6,$K375:$K378)</f>
        <v>-0.12101361538949129</v>
      </c>
      <c r="CD375" s="32">
        <f t="shared" si="825"/>
        <v>-0.50930844249329654</v>
      </c>
      <c r="CE375" s="32">
        <f t="shared" si="825"/>
        <v>-0.13971985960237954</v>
      </c>
      <c r="CF375" s="32">
        <f t="shared" si="825"/>
        <v>-0.52801468670618479</v>
      </c>
      <c r="CG375" s="32">
        <f t="shared" si="825"/>
        <v>-0.91630951380999004</v>
      </c>
      <c r="CH375" s="32">
        <f t="shared" si="825"/>
        <v>-0.54672093091907303</v>
      </c>
      <c r="CI375" s="32">
        <f t="shared" si="825"/>
        <v>-0.93501575802287828</v>
      </c>
      <c r="CJ375" s="32">
        <f t="shared" si="825"/>
        <v>-1.3233105851266835</v>
      </c>
      <c r="CK375" s="32">
        <f t="shared" si="825"/>
        <v>0.64229156138095989</v>
      </c>
      <c r="CL375" s="32">
        <f t="shared" si="825"/>
        <v>0.25399673427715469</v>
      </c>
      <c r="CM375" s="32">
        <f t="shared" si="825"/>
        <v>-0.13429809282665056</v>
      </c>
      <c r="CN375" s="32">
        <f t="shared" si="825"/>
        <v>0.23529049006426644</v>
      </c>
      <c r="CO375" s="32">
        <f t="shared" si="825"/>
        <v>-0.15300433703953881</v>
      </c>
      <c r="CP375" s="32">
        <f t="shared" si="825"/>
        <v>-0.541299164143344</v>
      </c>
      <c r="CQ375" s="32">
        <f t="shared" si="825"/>
        <v>-0.171710581252427</v>
      </c>
      <c r="CR375" s="32">
        <f t="shared" si="825"/>
        <v>-0.56000540835623225</v>
      </c>
      <c r="CS375" s="32">
        <f t="shared" si="825"/>
        <v>-0.9483002354600375</v>
      </c>
    </row>
    <row r="376" spans="1:111" ht="13.9" thickTop="1" thickBot="1" x14ac:dyDescent="0.4">
      <c r="H376" s="33">
        <f>H375</f>
        <v>6.3119898641161853E-5</v>
      </c>
      <c r="I376" s="33">
        <f t="shared" ref="I376:J376" si="826">I371</f>
        <v>0.32817780076102282</v>
      </c>
      <c r="J376" s="33">
        <f t="shared" si="826"/>
        <v>-0.69304298088848615</v>
      </c>
      <c r="K376" s="33">
        <f t="shared" ref="K376:K378" si="827">I376+J376*H376</f>
        <v>0.32813405595831519</v>
      </c>
      <c r="L376" s="33">
        <f>$CE$4-$CE$7*SUMPRODUCT($B$4:$CD$4,Q377:CS377)</f>
        <v>-6.4908713426348186E-4</v>
      </c>
      <c r="M376" s="39" t="s">
        <v>375</v>
      </c>
      <c r="O376" s="47">
        <f t="shared" ref="O376:O377" si="828">SUM(Q376:CS376)</f>
        <v>98.989866231856553</v>
      </c>
      <c r="P376" s="39" t="s">
        <v>365</v>
      </c>
      <c r="Q376" s="33">
        <f>EXP(Q375)</f>
        <v>2.5813182949263322</v>
      </c>
      <c r="R376" s="33">
        <f>EXP(R375)</f>
        <v>1.7506819685822326</v>
      </c>
      <c r="S376" s="33">
        <f t="shared" ref="S376:CD376" si="829">EXP(S375)</f>
        <v>1.1873341467199532</v>
      </c>
      <c r="T376" s="33">
        <f t="shared" si="829"/>
        <v>1.7182376855590398</v>
      </c>
      <c r="U376" s="33">
        <f t="shared" si="829"/>
        <v>1.1653300330142069</v>
      </c>
      <c r="V376" s="33">
        <f t="shared" si="829"/>
        <v>0.79034123000454415</v>
      </c>
      <c r="W376" s="33">
        <f t="shared" si="829"/>
        <v>1.1437337076478367</v>
      </c>
      <c r="X376" s="33">
        <f t="shared" si="829"/>
        <v>0.77569433524505127</v>
      </c>
      <c r="Y376" s="33">
        <f t="shared" si="829"/>
        <v>0.52608548450381953</v>
      </c>
      <c r="Z376" s="33">
        <f t="shared" si="829"/>
        <v>3.4197176791468662</v>
      </c>
      <c r="AA376" s="33">
        <f t="shared" si="829"/>
        <v>2.319294792235282</v>
      </c>
      <c r="AB376" s="33">
        <f t="shared" si="829"/>
        <v>1.5729743908659901</v>
      </c>
      <c r="AC376" s="33">
        <f t="shared" si="829"/>
        <v>2.2763127669423402</v>
      </c>
      <c r="AD376" s="33">
        <f t="shared" si="829"/>
        <v>1.5438234501232693</v>
      </c>
      <c r="AE376" s="33">
        <f t="shared" si="829"/>
        <v>1.0470401430608356</v>
      </c>
      <c r="AF376" s="33">
        <f t="shared" si="829"/>
        <v>1.5152127453507716</v>
      </c>
      <c r="AG376" s="33">
        <f t="shared" si="829"/>
        <v>1.0276360095016031</v>
      </c>
      <c r="AH376" s="33">
        <f t="shared" si="829"/>
        <v>0.69695544158051981</v>
      </c>
      <c r="AI376" s="33">
        <f t="shared" si="829"/>
        <v>4.9757113602641896</v>
      </c>
      <c r="AJ376" s="33">
        <f t="shared" si="829"/>
        <v>3.3745889363608641</v>
      </c>
      <c r="AK376" s="33">
        <f t="shared" si="829"/>
        <v>2.2886879211587745</v>
      </c>
      <c r="AL376" s="33">
        <f t="shared" si="829"/>
        <v>3.3120498113209833</v>
      </c>
      <c r="AM376" s="33">
        <f t="shared" si="829"/>
        <v>2.246273113673225</v>
      </c>
      <c r="AN376" s="33">
        <f t="shared" si="829"/>
        <v>1.5234501860341139</v>
      </c>
      <c r="AO376" s="33">
        <f t="shared" si="829"/>
        <v>2.2046443530214987</v>
      </c>
      <c r="AP376" s="33">
        <f t="shared" si="829"/>
        <v>1.4952170460952507</v>
      </c>
      <c r="AQ376" s="33">
        <f t="shared" si="829"/>
        <v>1.0140746791516655</v>
      </c>
      <c r="AR376" s="33">
        <f t="shared" si="829"/>
        <v>1.5954595956324766</v>
      </c>
      <c r="AS376" s="33">
        <f t="shared" si="829"/>
        <v>1.0820604150853042</v>
      </c>
      <c r="AT376" s="33">
        <f t="shared" si="829"/>
        <v>0.7338667460459426</v>
      </c>
      <c r="AU376" s="33">
        <f t="shared" si="829"/>
        <v>1.0620072729468428</v>
      </c>
      <c r="AV376" s="33">
        <f t="shared" si="829"/>
        <v>0.72026645722289262</v>
      </c>
      <c r="AW376" s="33">
        <f t="shared" si="829"/>
        <v>0.48849361262932139</v>
      </c>
      <c r="AX376" s="33">
        <f t="shared" si="829"/>
        <v>0.70691821396133858</v>
      </c>
      <c r="AY376" s="33">
        <f t="shared" si="829"/>
        <v>0.4794406690864102</v>
      </c>
      <c r="AZ376" s="33">
        <f t="shared" si="829"/>
        <v>0.3251625868938155</v>
      </c>
      <c r="BA376" s="33">
        <f t="shared" si="829"/>
        <v>2.1136569621316692</v>
      </c>
      <c r="BB376" s="33">
        <f t="shared" si="829"/>
        <v>1.4335082731352256</v>
      </c>
      <c r="BC376" s="33">
        <f t="shared" si="829"/>
        <v>0.97222302670849625</v>
      </c>
      <c r="BD376" s="33">
        <f t="shared" si="829"/>
        <v>1.4069419698520813</v>
      </c>
      <c r="BE376" s="33">
        <f t="shared" si="829"/>
        <v>0.9542054315048738</v>
      </c>
      <c r="BF376" s="33">
        <f t="shared" si="829"/>
        <v>0.64715391609870632</v>
      </c>
      <c r="BG376" s="33">
        <f t="shared" si="829"/>
        <v>0.93652174501149932</v>
      </c>
      <c r="BH376" s="33">
        <f t="shared" si="829"/>
        <v>0.63516062137683416</v>
      </c>
      <c r="BI376" s="33">
        <f t="shared" si="829"/>
        <v>0.43077378298658997</v>
      </c>
      <c r="BJ376" s="33">
        <f t="shared" si="829"/>
        <v>3.0753845623898854</v>
      </c>
      <c r="BK376" s="33">
        <f t="shared" si="829"/>
        <v>2.0857638170444166</v>
      </c>
      <c r="BL376" s="33">
        <f t="shared" si="829"/>
        <v>1.4145907974224159</v>
      </c>
      <c r="BM376" s="33">
        <f t="shared" si="829"/>
        <v>2.0471096737938717</v>
      </c>
      <c r="BN376" s="33">
        <f t="shared" si="829"/>
        <v>1.3883750797665446</v>
      </c>
      <c r="BO376" s="33">
        <f t="shared" si="829"/>
        <v>0.94161313719181428</v>
      </c>
      <c r="BP376" s="33">
        <f t="shared" si="829"/>
        <v>1.3626452014455994</v>
      </c>
      <c r="BQ376" s="33">
        <f t="shared" si="829"/>
        <v>0.92416281573442915</v>
      </c>
      <c r="BR376" s="33">
        <f t="shared" si="829"/>
        <v>0.62677864280453754</v>
      </c>
      <c r="BS376" s="33">
        <f t="shared" si="829"/>
        <v>0.98612066799317011</v>
      </c>
      <c r="BT376" s="33">
        <f t="shared" si="829"/>
        <v>0.6687992239063173</v>
      </c>
      <c r="BU376" s="33">
        <f t="shared" si="829"/>
        <v>0.45358789894138019</v>
      </c>
      <c r="BV376" s="33">
        <f t="shared" si="829"/>
        <v>0.65640479036812271</v>
      </c>
      <c r="BW376" s="33">
        <f t="shared" si="829"/>
        <v>0.44518184094041308</v>
      </c>
      <c r="BX376" s="33">
        <f t="shared" si="829"/>
        <v>0.30192782626090953</v>
      </c>
      <c r="BY376" s="33">
        <f t="shared" si="829"/>
        <v>0.43693156710229625</v>
      </c>
      <c r="BZ376" s="33">
        <f t="shared" si="829"/>
        <v>0.29633238858371708</v>
      </c>
      <c r="CA376" s="33">
        <f t="shared" si="829"/>
        <v>0.20097628813157364</v>
      </c>
      <c r="CB376" s="33">
        <f t="shared" si="829"/>
        <v>1.3064077718492291</v>
      </c>
      <c r="CC376" s="33">
        <f t="shared" si="829"/>
        <v>0.88602189597753878</v>
      </c>
      <c r="CD376" s="33">
        <f t="shared" si="829"/>
        <v>0.60091099966468398</v>
      </c>
      <c r="CE376" s="33">
        <f t="shared" ref="CE376:CS376" si="830">EXP(CE375)</f>
        <v>0.86960181187675778</v>
      </c>
      <c r="CF376" s="33">
        <f t="shared" si="830"/>
        <v>0.58977469570157215</v>
      </c>
      <c r="CG376" s="33">
        <f t="shared" si="830"/>
        <v>0.39999248729621778</v>
      </c>
      <c r="CH376" s="33">
        <f t="shared" si="830"/>
        <v>0.57884477382503896</v>
      </c>
      <c r="CI376" s="33">
        <f t="shared" si="830"/>
        <v>0.39257967920320991</v>
      </c>
      <c r="CJ376" s="33">
        <f t="shared" si="830"/>
        <v>0.26625239009219942</v>
      </c>
      <c r="CK376" s="33">
        <f t="shared" si="830"/>
        <v>1.9008317649044351</v>
      </c>
      <c r="CL376" s="33">
        <f t="shared" si="830"/>
        <v>1.2891675941968661</v>
      </c>
      <c r="CM376" s="33">
        <f t="shared" si="830"/>
        <v>0.87432939443270019</v>
      </c>
      <c r="CN376" s="33">
        <f t="shared" si="830"/>
        <v>1.265276265536913</v>
      </c>
      <c r="CO376" s="33">
        <f t="shared" si="830"/>
        <v>0.85812600007693152</v>
      </c>
      <c r="CP376" s="33">
        <f t="shared" si="830"/>
        <v>0.5819916583162611</v>
      </c>
      <c r="CQ376" s="33">
        <f t="shared" si="830"/>
        <v>0.84222289299312281</v>
      </c>
      <c r="CR376" s="33">
        <f t="shared" si="830"/>
        <v>0.5712059745550685</v>
      </c>
      <c r="CS376" s="33">
        <f t="shared" si="830"/>
        <v>0.38739895113498152</v>
      </c>
    </row>
    <row r="377" spans="1:111" ht="13.9" thickTop="1" thickBot="1" x14ac:dyDescent="0.4">
      <c r="H377" s="32">
        <f t="shared" ref="H377:H378" si="831">H376</f>
        <v>6.3119898641161853E-5</v>
      </c>
      <c r="I377" s="32">
        <f t="shared" ref="I377:J377" si="832">I372</f>
        <v>-0.40698454029636966</v>
      </c>
      <c r="J377" s="32">
        <f t="shared" si="832"/>
        <v>-0.26189871466413023</v>
      </c>
      <c r="K377" s="32">
        <f t="shared" si="827"/>
        <v>-0.4070010713166935</v>
      </c>
      <c r="L377" s="32">
        <f>$CE$5-$CE$7*SUMPRODUCT($B$5:$CD$5,Q377:CS377)</f>
        <v>-3.1188459783493272E-4</v>
      </c>
      <c r="M377" s="32">
        <f>SUMPRODUCT($B$7:$CD$7, LN(Q377:CS377))</f>
        <v>-3263.3842564300598</v>
      </c>
      <c r="O377" s="48">
        <f t="shared" si="828"/>
        <v>0.99999999999999956</v>
      </c>
      <c r="P377" s="39" t="s">
        <v>366</v>
      </c>
      <c r="Q377" s="32">
        <f t="shared" ref="Q377:AV377" si="833">Q376/$O376</f>
        <v>2.6076591404622203E-2</v>
      </c>
      <c r="R377" s="32">
        <f t="shared" si="833"/>
        <v>1.768546655555369E-2</v>
      </c>
      <c r="S377" s="32">
        <f t="shared" si="833"/>
        <v>1.1994501982040761E-2</v>
      </c>
      <c r="T377" s="32">
        <f t="shared" si="833"/>
        <v>1.7357712975735722E-2</v>
      </c>
      <c r="U377" s="32">
        <f t="shared" si="833"/>
        <v>1.1772215453698479E-2</v>
      </c>
      <c r="V377" s="32">
        <f t="shared" si="833"/>
        <v>7.9840620064420241E-3</v>
      </c>
      <c r="W377" s="32">
        <f t="shared" si="833"/>
        <v>1.1554048421168231E-2</v>
      </c>
      <c r="X377" s="32">
        <f t="shared" si="833"/>
        <v>7.8360984287846238E-3</v>
      </c>
      <c r="Y377" s="32">
        <f t="shared" si="833"/>
        <v>5.3145387960380598E-3</v>
      </c>
      <c r="Z377" s="32">
        <f t="shared" si="833"/>
        <v>3.4546139007169858E-2</v>
      </c>
      <c r="AA377" s="32">
        <f t="shared" si="833"/>
        <v>2.3429618409655909E-2</v>
      </c>
      <c r="AB377" s="32">
        <f t="shared" si="833"/>
        <v>1.5890256758017331E-2</v>
      </c>
      <c r="AC377" s="32">
        <f t="shared" si="833"/>
        <v>2.2995412092089339E-2</v>
      </c>
      <c r="AD377" s="32">
        <f t="shared" si="833"/>
        <v>1.5595772667348465E-2</v>
      </c>
      <c r="AE377" s="32">
        <f t="shared" si="833"/>
        <v>1.0577245761787694E-2</v>
      </c>
      <c r="AF377" s="32">
        <f t="shared" si="833"/>
        <v>1.5306746064307252E-2</v>
      </c>
      <c r="AG377" s="32">
        <f t="shared" si="833"/>
        <v>1.0381224347698866E-2</v>
      </c>
      <c r="AH377" s="32">
        <f t="shared" si="833"/>
        <v>7.040674647929044E-3</v>
      </c>
      <c r="AI377" s="32">
        <f t="shared" si="833"/>
        <v>5.0264855885449461E-2</v>
      </c>
      <c r="AJ377" s="32">
        <f t="shared" si="833"/>
        <v>3.4090246454690797E-2</v>
      </c>
      <c r="AK377" s="32">
        <f t="shared" si="833"/>
        <v>2.3120426446462228E-2</v>
      </c>
      <c r="AL377" s="32">
        <f t="shared" si="833"/>
        <v>3.3458473451852301E-2</v>
      </c>
      <c r="AM377" s="32">
        <f t="shared" si="833"/>
        <v>2.2691950188233893E-2</v>
      </c>
      <c r="AN377" s="32">
        <f t="shared" si="833"/>
        <v>1.5389961053850204E-2</v>
      </c>
      <c r="AO377" s="32">
        <f t="shared" si="833"/>
        <v>2.2271414609832136E-2</v>
      </c>
      <c r="AP377" s="32">
        <f t="shared" si="833"/>
        <v>1.5104748627431375E-2</v>
      </c>
      <c r="AQ377" s="32">
        <f t="shared" si="833"/>
        <v>1.0244227189644588E-2</v>
      </c>
      <c r="AR377" s="32">
        <f t="shared" si="833"/>
        <v>1.6117403289499867E-2</v>
      </c>
      <c r="AS377" s="32">
        <f t="shared" si="833"/>
        <v>1.0931022096250489E-2</v>
      </c>
      <c r="AT377" s="32">
        <f t="shared" si="833"/>
        <v>7.4135542756170762E-3</v>
      </c>
      <c r="AU377" s="32">
        <f t="shared" si="833"/>
        <v>1.072844436883451E-2</v>
      </c>
      <c r="AV377" s="32">
        <f t="shared" si="833"/>
        <v>7.2761635573470361E-3</v>
      </c>
      <c r="AW377" s="32">
        <f t="shared" ref="AW377:CB377" si="834">AW376/$O376</f>
        <v>4.93478404633015E-3</v>
      </c>
      <c r="AX377" s="32">
        <f t="shared" si="834"/>
        <v>7.1413190144693902E-3</v>
      </c>
      <c r="AY377" s="32">
        <f t="shared" si="834"/>
        <v>4.8433308108877752E-3</v>
      </c>
      <c r="AZ377" s="32">
        <f t="shared" si="834"/>
        <v>3.2848068117620395E-3</v>
      </c>
      <c r="BA377" s="32">
        <f t="shared" si="834"/>
        <v>2.1352255969121211E-2</v>
      </c>
      <c r="BB377" s="32">
        <f t="shared" si="834"/>
        <v>1.4481363877971372E-2</v>
      </c>
      <c r="BC377" s="32">
        <f t="shared" si="834"/>
        <v>9.8214399485229229E-3</v>
      </c>
      <c r="BD377" s="32">
        <f t="shared" si="834"/>
        <v>1.4212989909054998E-2</v>
      </c>
      <c r="BE377" s="32">
        <f t="shared" si="834"/>
        <v>9.6394254061310664E-3</v>
      </c>
      <c r="BF377" s="32">
        <f t="shared" si="834"/>
        <v>6.5375774383099597E-3</v>
      </c>
      <c r="BG377" s="32">
        <f t="shared" si="834"/>
        <v>9.4607840242753195E-3</v>
      </c>
      <c r="BH377" s="32">
        <f t="shared" si="834"/>
        <v>6.4164206454137944E-3</v>
      </c>
      <c r="BI377" s="32">
        <f t="shared" si="834"/>
        <v>4.3516957784104967E-3</v>
      </c>
      <c r="BJ377" s="32">
        <f t="shared" si="834"/>
        <v>3.1067670656172445E-2</v>
      </c>
      <c r="BK377" s="32">
        <f t="shared" si="834"/>
        <v>2.1070478185707293E-2</v>
      </c>
      <c r="BL377" s="32">
        <f t="shared" si="834"/>
        <v>1.4290258702937588E-2</v>
      </c>
      <c r="BM377" s="32">
        <f t="shared" si="834"/>
        <v>2.0679992323649372E-2</v>
      </c>
      <c r="BN377" s="32">
        <f t="shared" si="834"/>
        <v>1.4025426365509552E-2</v>
      </c>
      <c r="BO377" s="32">
        <f t="shared" si="834"/>
        <v>9.5122174929133073E-3</v>
      </c>
      <c r="BP377" s="32">
        <f t="shared" si="834"/>
        <v>1.3765501998497276E-2</v>
      </c>
      <c r="BQ377" s="32">
        <f t="shared" si="834"/>
        <v>9.3359335749563684E-3</v>
      </c>
      <c r="BR377" s="32">
        <f t="shared" si="834"/>
        <v>6.3317455277339283E-3</v>
      </c>
      <c r="BS377" s="32">
        <f t="shared" si="834"/>
        <v>9.9618345344911728E-3</v>
      </c>
      <c r="BT377" s="32">
        <f t="shared" si="834"/>
        <v>6.7562392936246522E-3</v>
      </c>
      <c r="BU377" s="32">
        <f t="shared" si="834"/>
        <v>4.5821649852417741E-3</v>
      </c>
      <c r="BV377" s="32">
        <f t="shared" si="834"/>
        <v>6.6310301786919774E-3</v>
      </c>
      <c r="BW377" s="32">
        <f t="shared" si="834"/>
        <v>4.497246616110148E-3</v>
      </c>
      <c r="BX377" s="32">
        <f t="shared" si="834"/>
        <v>3.0500882338170515E-3</v>
      </c>
      <c r="BY377" s="32">
        <f t="shared" si="834"/>
        <v>4.4139019854709588E-3</v>
      </c>
      <c r="BZ377" s="32">
        <f t="shared" si="834"/>
        <v>2.9935628753112961E-3</v>
      </c>
      <c r="CA377" s="32">
        <f t="shared" si="834"/>
        <v>2.030271337682606E-3</v>
      </c>
      <c r="CB377" s="32">
        <f t="shared" si="834"/>
        <v>1.3197389001307749E-2</v>
      </c>
      <c r="CC377" s="32">
        <f t="shared" ref="CC377:CS377" si="835">CC376/$O376</f>
        <v>8.9506323192949464E-3</v>
      </c>
      <c r="CD377" s="32">
        <f t="shared" si="835"/>
        <v>6.0704294544374387E-3</v>
      </c>
      <c r="CE377" s="32">
        <f t="shared" si="835"/>
        <v>8.7847559046090092E-3</v>
      </c>
      <c r="CF377" s="32">
        <f t="shared" si="835"/>
        <v>5.9579300200304046E-3</v>
      </c>
      <c r="CG377" s="32">
        <f t="shared" si="835"/>
        <v>4.0407417700650825E-3</v>
      </c>
      <c r="CH377" s="32">
        <f t="shared" si="835"/>
        <v>5.847515466575681E-3</v>
      </c>
      <c r="CI377" s="32">
        <f t="shared" si="835"/>
        <v>3.9658572553649069E-3</v>
      </c>
      <c r="CJ377" s="32">
        <f t="shared" si="835"/>
        <v>2.6896934022375219E-3</v>
      </c>
      <c r="CK377" s="32">
        <f t="shared" si="835"/>
        <v>1.92022864285144E-2</v>
      </c>
      <c r="CL377" s="32">
        <f t="shared" si="835"/>
        <v>1.3023227965348952E-2</v>
      </c>
      <c r="CM377" s="32">
        <f t="shared" si="835"/>
        <v>8.832514152355999E-3</v>
      </c>
      <c r="CN377" s="32">
        <f t="shared" si="835"/>
        <v>1.2781876708201131E-2</v>
      </c>
      <c r="CO377" s="32">
        <f t="shared" si="835"/>
        <v>8.6688267470430482E-3</v>
      </c>
      <c r="CP377" s="32">
        <f t="shared" si="835"/>
        <v>5.8793054326703063E-3</v>
      </c>
      <c r="CQ377" s="32">
        <f t="shared" si="835"/>
        <v>8.5081728570119211E-3</v>
      </c>
      <c r="CR377" s="32">
        <f t="shared" si="835"/>
        <v>5.770347979026212E-3</v>
      </c>
      <c r="CS377" s="32">
        <f t="shared" si="835"/>
        <v>3.913521311642203E-3</v>
      </c>
    </row>
    <row r="378" spans="1:111" ht="13.15" thickTop="1" x14ac:dyDescent="0.35">
      <c r="H378" s="34">
        <f t="shared" si="831"/>
        <v>6.3119898641161853E-5</v>
      </c>
      <c r="I378" s="34">
        <f t="shared" ref="I378:J378" si="836">I373</f>
        <v>-0.38828477768085234</v>
      </c>
      <c r="J378" s="34">
        <f t="shared" si="836"/>
        <v>-0.15921164591868786</v>
      </c>
      <c r="K378" s="34">
        <f t="shared" si="827"/>
        <v>-0.38829482710380525</v>
      </c>
      <c r="L378" s="34">
        <f>$CE$6-$CE$7*SUMPRODUCT($B$6:$CD$6,Q377:CS377)</f>
        <v>-2.2524709513049856E-4</v>
      </c>
    </row>
    <row r="380" spans="1:111" ht="27.75" customHeight="1" x14ac:dyDescent="0.35">
      <c r="A380" s="40" t="s">
        <v>354</v>
      </c>
      <c r="B380" s="40"/>
      <c r="C380" s="40">
        <f>1+C322</f>
        <v>7</v>
      </c>
      <c r="D380" s="40"/>
    </row>
    <row r="381" spans="1:111" ht="13.15" x14ac:dyDescent="0.35">
      <c r="B381" s="37" t="s">
        <v>349</v>
      </c>
      <c r="D381" s="37" t="s">
        <v>350</v>
      </c>
      <c r="F381" s="37" t="s">
        <v>348</v>
      </c>
      <c r="H381" s="37" t="s">
        <v>355</v>
      </c>
      <c r="I381" s="37"/>
      <c r="J381" s="37"/>
      <c r="K381" s="37"/>
      <c r="M381" s="37" t="s">
        <v>356</v>
      </c>
      <c r="N381" s="37" t="s">
        <v>357</v>
      </c>
      <c r="P381" s="37" t="s">
        <v>358</v>
      </c>
      <c r="R381" s="37" t="s">
        <v>359</v>
      </c>
      <c r="T381" s="37" t="s">
        <v>360</v>
      </c>
      <c r="V381" s="37" t="s">
        <v>361</v>
      </c>
      <c r="X381" s="37" t="s">
        <v>362</v>
      </c>
      <c r="Y381" s="37"/>
      <c r="Z381" s="37"/>
      <c r="AA381" s="37"/>
      <c r="AC381" s="37" t="s">
        <v>336</v>
      </c>
    </row>
    <row r="382" spans="1:111" ht="13.15" x14ac:dyDescent="0.35">
      <c r="B382" s="36">
        <f>K375</f>
        <v>-0.48113839299785399</v>
      </c>
      <c r="D382" s="36">
        <f>$CE$3-$CE$7*SUMPRODUCT($B$3:$CD$3,AE384:DG384)</f>
        <v>-8.5293234235450655E-4</v>
      </c>
      <c r="F382" s="36">
        <f>SUMPRODUCT(D382:D385,D382:D385)</f>
        <v>1.2968159447321099E-6</v>
      </c>
      <c r="H382" s="36">
        <f t="shared" ref="H382:K385" si="837">X324</f>
        <v>-2.1524399762670003E-3</v>
      </c>
      <c r="I382" s="36">
        <f t="shared" si="837"/>
        <v>-2.9965126049002686E-7</v>
      </c>
      <c r="J382" s="36">
        <f t="shared" si="837"/>
        <v>-2.8502198765880619E-7</v>
      </c>
      <c r="K382" s="36">
        <f t="shared" si="837"/>
        <v>-4.6744833804543461E-7</v>
      </c>
      <c r="M382" s="36">
        <f t="array" ref="M382:M385">MMULT(H382:K385,D382:D385)</f>
        <v>1.8362743558611042E-6</v>
      </c>
      <c r="N382" s="36">
        <f>IFERROR(M382/(MAX(ABS(M382),ABS(M383),ABS(M384),ABS(M385))),0)</f>
        <v>1</v>
      </c>
      <c r="P382" s="36">
        <f>L433</f>
        <v>-5.1237734709275173E-5</v>
      </c>
      <c r="R382" s="36">
        <f>H433*J433</f>
        <v>-1.7259347284692694E-6</v>
      </c>
      <c r="T382" s="36">
        <f>P382-D382</f>
        <v>8.0169460764523137E-4</v>
      </c>
      <c r="V382" s="36">
        <f t="array" ref="V382:V385">MMULT(H382:K385,T382:T385)</f>
        <v>-1.725964793918799E-6</v>
      </c>
      <c r="X382" s="36">
        <f t="array" ref="X382:AA385">H382:K385+MMULT(R382:R385,TRANSPOSE(R382:R385))*((SUMPRODUCT(R382:R385,T382:T385)+SUMPRODUCT(V382:V385,T382:T385))/SUMPRODUCT(R382:R385,T382:T385)^2)-(MMULT(V382:V385,TRANSPOSE(R382:R385))+MMULT(R382:R385,TRANSPOSE(V382:V385)))/SUMPRODUCT(R382:R385,T382:T385)</f>
        <v>-2.1523731141325228E-3</v>
      </c>
      <c r="Y382" s="36">
        <v>-2.5188911427303194E-7</v>
      </c>
      <c r="Z382" s="36">
        <v>-3.776127914006033E-7</v>
      </c>
      <c r="AA382" s="36">
        <v>-5.8813992339875644E-7</v>
      </c>
      <c r="AC382" s="43">
        <f>SUM(AE382:DG382)</f>
        <v>-1.2656599301249336</v>
      </c>
      <c r="AD382" s="37" t="s">
        <v>363</v>
      </c>
      <c r="AE382" s="36">
        <f t="shared" ref="AE382:BJ382" si="838">SUMPRODUCT(B$3:B$6,$B382:$B385)</f>
        <v>0.9483002354600375</v>
      </c>
      <c r="AF382" s="36">
        <f t="shared" si="838"/>
        <v>0.56000540835623225</v>
      </c>
      <c r="AG382" s="36">
        <f t="shared" si="838"/>
        <v>0.171710581252427</v>
      </c>
      <c r="AH382" s="36">
        <f t="shared" si="838"/>
        <v>0.541299164143344</v>
      </c>
      <c r="AI382" s="36">
        <f t="shared" si="838"/>
        <v>0.15300433703953881</v>
      </c>
      <c r="AJ382" s="36">
        <f t="shared" si="838"/>
        <v>-0.23529049006426644</v>
      </c>
      <c r="AK382" s="36">
        <f t="shared" si="838"/>
        <v>0.13429809282665056</v>
      </c>
      <c r="AL382" s="36">
        <f t="shared" si="838"/>
        <v>-0.25399673427715469</v>
      </c>
      <c r="AM382" s="36">
        <f t="shared" si="838"/>
        <v>-0.64229156138095989</v>
      </c>
      <c r="AN382" s="36">
        <f t="shared" si="838"/>
        <v>1.2295579977100219</v>
      </c>
      <c r="AO382" s="36">
        <f t="shared" si="838"/>
        <v>0.8412631706062168</v>
      </c>
      <c r="AP382" s="36">
        <f t="shared" si="838"/>
        <v>0.45296834350241155</v>
      </c>
      <c r="AQ382" s="36">
        <f t="shared" si="838"/>
        <v>0.82255692639332856</v>
      </c>
      <c r="AR382" s="36">
        <f t="shared" si="838"/>
        <v>0.43426209928952325</v>
      </c>
      <c r="AS382" s="36">
        <f t="shared" si="838"/>
        <v>4.5967272185718E-2</v>
      </c>
      <c r="AT382" s="36">
        <f t="shared" si="838"/>
        <v>0.41555585507663501</v>
      </c>
      <c r="AU382" s="36">
        <f t="shared" si="838"/>
        <v>2.7261027972829754E-2</v>
      </c>
      <c r="AV382" s="36">
        <f t="shared" si="838"/>
        <v>-0.3610337991309755</v>
      </c>
      <c r="AW382" s="36">
        <f t="shared" si="838"/>
        <v>1.6045683473766679</v>
      </c>
      <c r="AX382" s="36">
        <f t="shared" si="838"/>
        <v>1.2162735202728627</v>
      </c>
      <c r="AY382" s="36">
        <f t="shared" si="838"/>
        <v>0.82797869316905748</v>
      </c>
      <c r="AZ382" s="36">
        <f t="shared" si="838"/>
        <v>1.1975672760599743</v>
      </c>
      <c r="BA382" s="36">
        <f t="shared" si="838"/>
        <v>0.80927244895616912</v>
      </c>
      <c r="BB382" s="36">
        <f t="shared" si="838"/>
        <v>0.42097762185236387</v>
      </c>
      <c r="BC382" s="36">
        <f t="shared" si="838"/>
        <v>0.79056620474328088</v>
      </c>
      <c r="BD382" s="36">
        <f t="shared" si="838"/>
        <v>0.40227137763947562</v>
      </c>
      <c r="BE382" s="36">
        <f t="shared" si="838"/>
        <v>1.3976550535670373E-2</v>
      </c>
      <c r="BF382" s="36">
        <f t="shared" si="838"/>
        <v>0.46716184246218356</v>
      </c>
      <c r="BG382" s="36">
        <f t="shared" si="838"/>
        <v>7.8867015358378312E-2</v>
      </c>
      <c r="BH382" s="36">
        <f t="shared" si="838"/>
        <v>-0.30942781174542694</v>
      </c>
      <c r="BI382" s="36">
        <f t="shared" si="838"/>
        <v>6.0160771145490066E-2</v>
      </c>
      <c r="BJ382" s="36">
        <f t="shared" si="838"/>
        <v>-0.32813405595831519</v>
      </c>
      <c r="BK382" s="36">
        <f t="shared" ref="BK382:CP382" si="839">SUMPRODUCT(AH$3:AH$6,$B382:$B385)</f>
        <v>-0.71642888306212038</v>
      </c>
      <c r="BL382" s="36">
        <f t="shared" si="839"/>
        <v>-0.34684030017120338</v>
      </c>
      <c r="BM382" s="36">
        <f t="shared" si="839"/>
        <v>-0.73513512727500863</v>
      </c>
      <c r="BN382" s="36">
        <f t="shared" si="839"/>
        <v>-1.123429954378814</v>
      </c>
      <c r="BO382" s="36">
        <f t="shared" si="839"/>
        <v>0.74841960471216806</v>
      </c>
      <c r="BP382" s="36">
        <f t="shared" si="839"/>
        <v>0.36012477760836276</v>
      </c>
      <c r="BQ382" s="36">
        <f t="shared" si="839"/>
        <v>-2.8170049495442495E-2</v>
      </c>
      <c r="BR382" s="36">
        <f t="shared" si="839"/>
        <v>0.34141853339547451</v>
      </c>
      <c r="BS382" s="36">
        <f t="shared" si="839"/>
        <v>-4.6876293708330741E-2</v>
      </c>
      <c r="BT382" s="36">
        <f t="shared" si="839"/>
        <v>-0.43517112081213599</v>
      </c>
      <c r="BU382" s="36">
        <f t="shared" si="839"/>
        <v>-6.5582537921218986E-2</v>
      </c>
      <c r="BV382" s="36">
        <f t="shared" si="839"/>
        <v>-0.45387736502502424</v>
      </c>
      <c r="BW382" s="36">
        <f t="shared" si="839"/>
        <v>-0.84217219212882943</v>
      </c>
      <c r="BX382" s="36">
        <f t="shared" si="839"/>
        <v>1.123429954378814</v>
      </c>
      <c r="BY382" s="36">
        <f t="shared" si="839"/>
        <v>0.73513512727500863</v>
      </c>
      <c r="BZ382" s="36">
        <f t="shared" si="839"/>
        <v>0.34684030017120338</v>
      </c>
      <c r="CA382" s="36">
        <f t="shared" si="839"/>
        <v>0.71642888306212038</v>
      </c>
      <c r="CB382" s="36">
        <f t="shared" si="839"/>
        <v>0.32813405595831519</v>
      </c>
      <c r="CC382" s="36">
        <f t="shared" si="839"/>
        <v>-6.0160771145490066E-2</v>
      </c>
      <c r="CD382" s="36">
        <f t="shared" si="839"/>
        <v>0.30942781174542694</v>
      </c>
      <c r="CE382" s="36">
        <f t="shared" si="839"/>
        <v>-7.8867015358378312E-2</v>
      </c>
      <c r="CF382" s="36">
        <f t="shared" si="839"/>
        <v>-0.46716184246218356</v>
      </c>
      <c r="CG382" s="36">
        <f t="shared" si="839"/>
        <v>-1.3976550535670373E-2</v>
      </c>
      <c r="CH382" s="36">
        <f t="shared" si="839"/>
        <v>-0.40227137763947562</v>
      </c>
      <c r="CI382" s="36">
        <f t="shared" si="839"/>
        <v>-0.79056620474328088</v>
      </c>
      <c r="CJ382" s="36">
        <f t="shared" si="839"/>
        <v>-0.42097762185236387</v>
      </c>
      <c r="CK382" s="36">
        <f t="shared" si="839"/>
        <v>-0.80927244895616912</v>
      </c>
      <c r="CL382" s="36">
        <f t="shared" si="839"/>
        <v>-1.1975672760599743</v>
      </c>
      <c r="CM382" s="36">
        <f t="shared" si="839"/>
        <v>-0.82797869316905748</v>
      </c>
      <c r="CN382" s="36">
        <f t="shared" si="839"/>
        <v>-1.2162735202728627</v>
      </c>
      <c r="CO382" s="36">
        <f t="shared" si="839"/>
        <v>-1.6045683473766679</v>
      </c>
      <c r="CP382" s="36">
        <f t="shared" si="839"/>
        <v>0.26728121171431396</v>
      </c>
      <c r="CQ382" s="36">
        <f t="shared" ref="CQ382:DG382" si="840">SUMPRODUCT(BN$3:BN$6,$B382:$B385)</f>
        <v>-0.12101361538949129</v>
      </c>
      <c r="CR382" s="36">
        <f t="shared" si="840"/>
        <v>-0.50930844249329654</v>
      </c>
      <c r="CS382" s="36">
        <f t="shared" si="840"/>
        <v>-0.13971985960237954</v>
      </c>
      <c r="CT382" s="36">
        <f t="shared" si="840"/>
        <v>-0.52801468670618479</v>
      </c>
      <c r="CU382" s="36">
        <f t="shared" si="840"/>
        <v>-0.91630951380999004</v>
      </c>
      <c r="CV382" s="36">
        <f t="shared" si="840"/>
        <v>-0.54672093091907303</v>
      </c>
      <c r="CW382" s="36">
        <f t="shared" si="840"/>
        <v>-0.93501575802287828</v>
      </c>
      <c r="CX382" s="36">
        <f t="shared" si="840"/>
        <v>-1.3233105851266835</v>
      </c>
      <c r="CY382" s="36">
        <f t="shared" si="840"/>
        <v>0.64229156138095989</v>
      </c>
      <c r="CZ382" s="36">
        <f t="shared" si="840"/>
        <v>0.25399673427715469</v>
      </c>
      <c r="DA382" s="36">
        <f t="shared" si="840"/>
        <v>-0.13429809282665056</v>
      </c>
      <c r="DB382" s="36">
        <f t="shared" si="840"/>
        <v>0.23529049006426644</v>
      </c>
      <c r="DC382" s="36">
        <f t="shared" si="840"/>
        <v>-0.15300433703953881</v>
      </c>
      <c r="DD382" s="36">
        <f t="shared" si="840"/>
        <v>-0.541299164143344</v>
      </c>
      <c r="DE382" s="36">
        <f t="shared" si="840"/>
        <v>-0.171710581252427</v>
      </c>
      <c r="DF382" s="36">
        <f t="shared" si="840"/>
        <v>-0.56000540835623225</v>
      </c>
      <c r="DG382" s="36">
        <f t="shared" si="840"/>
        <v>-0.9483002354600375</v>
      </c>
    </row>
    <row r="383" spans="1:111" ht="13.15" x14ac:dyDescent="0.35">
      <c r="B383" s="35">
        <f t="shared" ref="B383:B385" si="841">K376</f>
        <v>0.32813405595831519</v>
      </c>
      <c r="D383" s="35">
        <f>$CE$4-$CE$7*SUMPRODUCT($B$4:$CD$4,AE384:DG384)</f>
        <v>-6.4908713426348186E-4</v>
      </c>
      <c r="F383" s="37" t="s">
        <v>364</v>
      </c>
      <c r="H383" s="35">
        <f t="shared" si="837"/>
        <v>-2.9965126049002686E-7</v>
      </c>
      <c r="I383" s="35">
        <f t="shared" si="837"/>
        <v>-1.9284178372665128E-3</v>
      </c>
      <c r="J383" s="35">
        <f t="shared" si="837"/>
        <v>-1.4882142185718194E-7</v>
      </c>
      <c r="K383" s="35">
        <f t="shared" si="837"/>
        <v>-2.932955717383683E-8</v>
      </c>
      <c r="M383" s="35">
        <v>1.2520198114122615E-6</v>
      </c>
      <c r="N383" s="35">
        <f>IFERROR(M383/(MAX(ABS(M382),ABS(M383),ABS(M384),ABS(M385))),0)</f>
        <v>0.68182611569780283</v>
      </c>
      <c r="P383" s="35">
        <f>L434</f>
        <v>-3.8990718991271933E-5</v>
      </c>
      <c r="R383" s="35">
        <f>H434*J434</f>
        <v>-1.1767873718601441E-6</v>
      </c>
      <c r="T383" s="35">
        <f>P383-D383</f>
        <v>6.1009641527220992E-4</v>
      </c>
      <c r="V383" s="35">
        <v>-1.1768108607330483E-6</v>
      </c>
      <c r="X383" s="35">
        <v>-2.5188911427303194E-7</v>
      </c>
      <c r="Y383" s="35">
        <v>-1.9283837896364659E-3</v>
      </c>
      <c r="Z383" s="35">
        <v>-2.1118225076164395E-7</v>
      </c>
      <c r="AA383" s="35">
        <v>-1.1106820464409396E-7</v>
      </c>
      <c r="AC383" s="43">
        <f t="shared" ref="AC383:AC384" si="842">SUM(AE383:DG383)</f>
        <v>98.989866231856553</v>
      </c>
      <c r="AD383" s="37" t="s">
        <v>365</v>
      </c>
      <c r="AE383" s="35">
        <f>EXP(AE382)</f>
        <v>2.5813182949263322</v>
      </c>
      <c r="AF383" s="35">
        <f t="shared" ref="AF383:CQ383" si="843">EXP(AF382)</f>
        <v>1.7506819685822326</v>
      </c>
      <c r="AG383" s="35">
        <f t="shared" si="843"/>
        <v>1.1873341467199532</v>
      </c>
      <c r="AH383" s="35">
        <f t="shared" si="843"/>
        <v>1.7182376855590398</v>
      </c>
      <c r="AI383" s="35">
        <f t="shared" si="843"/>
        <v>1.1653300330142069</v>
      </c>
      <c r="AJ383" s="35">
        <f t="shared" si="843"/>
        <v>0.79034123000454415</v>
      </c>
      <c r="AK383" s="35">
        <f t="shared" si="843"/>
        <v>1.1437337076478367</v>
      </c>
      <c r="AL383" s="35">
        <f t="shared" si="843"/>
        <v>0.77569433524505127</v>
      </c>
      <c r="AM383" s="35">
        <f t="shared" si="843"/>
        <v>0.52608548450381953</v>
      </c>
      <c r="AN383" s="35">
        <f t="shared" si="843"/>
        <v>3.4197176791468662</v>
      </c>
      <c r="AO383" s="35">
        <f t="shared" si="843"/>
        <v>2.319294792235282</v>
      </c>
      <c r="AP383" s="35">
        <f t="shared" si="843"/>
        <v>1.5729743908659901</v>
      </c>
      <c r="AQ383" s="35">
        <f t="shared" si="843"/>
        <v>2.2763127669423402</v>
      </c>
      <c r="AR383" s="35">
        <f t="shared" si="843"/>
        <v>1.5438234501232693</v>
      </c>
      <c r="AS383" s="35">
        <f t="shared" si="843"/>
        <v>1.0470401430608356</v>
      </c>
      <c r="AT383" s="35">
        <f t="shared" si="843"/>
        <v>1.5152127453507716</v>
      </c>
      <c r="AU383" s="35">
        <f t="shared" si="843"/>
        <v>1.0276360095016031</v>
      </c>
      <c r="AV383" s="35">
        <f t="shared" si="843"/>
        <v>0.69695544158051981</v>
      </c>
      <c r="AW383" s="35">
        <f t="shared" si="843"/>
        <v>4.9757113602641896</v>
      </c>
      <c r="AX383" s="35">
        <f t="shared" si="843"/>
        <v>3.3745889363608641</v>
      </c>
      <c r="AY383" s="35">
        <f t="shared" si="843"/>
        <v>2.2886879211587745</v>
      </c>
      <c r="AZ383" s="35">
        <f t="shared" si="843"/>
        <v>3.3120498113209833</v>
      </c>
      <c r="BA383" s="35">
        <f t="shared" si="843"/>
        <v>2.246273113673225</v>
      </c>
      <c r="BB383" s="35">
        <f t="shared" si="843"/>
        <v>1.5234501860341139</v>
      </c>
      <c r="BC383" s="35">
        <f t="shared" si="843"/>
        <v>2.2046443530214987</v>
      </c>
      <c r="BD383" s="35">
        <f t="shared" si="843"/>
        <v>1.4952170460952507</v>
      </c>
      <c r="BE383" s="35">
        <f t="shared" si="843"/>
        <v>1.0140746791516655</v>
      </c>
      <c r="BF383" s="35">
        <f t="shared" si="843"/>
        <v>1.5954595956324766</v>
      </c>
      <c r="BG383" s="35">
        <f t="shared" si="843"/>
        <v>1.0820604150853042</v>
      </c>
      <c r="BH383" s="35">
        <f t="shared" si="843"/>
        <v>0.7338667460459426</v>
      </c>
      <c r="BI383" s="35">
        <f t="shared" si="843"/>
        <v>1.0620072729468428</v>
      </c>
      <c r="BJ383" s="35">
        <f t="shared" si="843"/>
        <v>0.72026645722289262</v>
      </c>
      <c r="BK383" s="35">
        <f t="shared" si="843"/>
        <v>0.48849361262932139</v>
      </c>
      <c r="BL383" s="35">
        <f t="shared" si="843"/>
        <v>0.70691821396133858</v>
      </c>
      <c r="BM383" s="35">
        <f t="shared" si="843"/>
        <v>0.4794406690864102</v>
      </c>
      <c r="BN383" s="35">
        <f t="shared" si="843"/>
        <v>0.3251625868938155</v>
      </c>
      <c r="BO383" s="35">
        <f t="shared" si="843"/>
        <v>2.1136569621316692</v>
      </c>
      <c r="BP383" s="35">
        <f t="shared" si="843"/>
        <v>1.4335082731352256</v>
      </c>
      <c r="BQ383" s="35">
        <f t="shared" si="843"/>
        <v>0.97222302670849625</v>
      </c>
      <c r="BR383" s="35">
        <f t="shared" si="843"/>
        <v>1.4069419698520813</v>
      </c>
      <c r="BS383" s="35">
        <f t="shared" si="843"/>
        <v>0.9542054315048738</v>
      </c>
      <c r="BT383" s="35">
        <f t="shared" si="843"/>
        <v>0.64715391609870632</v>
      </c>
      <c r="BU383" s="35">
        <f t="shared" si="843"/>
        <v>0.93652174501149932</v>
      </c>
      <c r="BV383" s="35">
        <f t="shared" si="843"/>
        <v>0.63516062137683416</v>
      </c>
      <c r="BW383" s="35">
        <f t="shared" si="843"/>
        <v>0.43077378298658997</v>
      </c>
      <c r="BX383" s="35">
        <f t="shared" si="843"/>
        <v>3.0753845623898854</v>
      </c>
      <c r="BY383" s="35">
        <f t="shared" si="843"/>
        <v>2.0857638170444166</v>
      </c>
      <c r="BZ383" s="35">
        <f t="shared" si="843"/>
        <v>1.4145907974224159</v>
      </c>
      <c r="CA383" s="35">
        <f t="shared" si="843"/>
        <v>2.0471096737938717</v>
      </c>
      <c r="CB383" s="35">
        <f t="shared" si="843"/>
        <v>1.3883750797665446</v>
      </c>
      <c r="CC383" s="35">
        <f t="shared" si="843"/>
        <v>0.94161313719181428</v>
      </c>
      <c r="CD383" s="35">
        <f t="shared" si="843"/>
        <v>1.3626452014455994</v>
      </c>
      <c r="CE383" s="35">
        <f t="shared" si="843"/>
        <v>0.92416281573442915</v>
      </c>
      <c r="CF383" s="35">
        <f t="shared" si="843"/>
        <v>0.62677864280453754</v>
      </c>
      <c r="CG383" s="35">
        <f t="shared" si="843"/>
        <v>0.98612066799317011</v>
      </c>
      <c r="CH383" s="35">
        <f t="shared" si="843"/>
        <v>0.6687992239063173</v>
      </c>
      <c r="CI383" s="35">
        <f t="shared" si="843"/>
        <v>0.45358789894138019</v>
      </c>
      <c r="CJ383" s="35">
        <f t="shared" si="843"/>
        <v>0.65640479036812271</v>
      </c>
      <c r="CK383" s="35">
        <f t="shared" si="843"/>
        <v>0.44518184094041308</v>
      </c>
      <c r="CL383" s="35">
        <f t="shared" si="843"/>
        <v>0.30192782626090953</v>
      </c>
      <c r="CM383" s="35">
        <f t="shared" si="843"/>
        <v>0.43693156710229625</v>
      </c>
      <c r="CN383" s="35">
        <f t="shared" si="843"/>
        <v>0.29633238858371708</v>
      </c>
      <c r="CO383" s="35">
        <f t="shared" si="843"/>
        <v>0.20097628813157364</v>
      </c>
      <c r="CP383" s="35">
        <f t="shared" si="843"/>
        <v>1.3064077718492291</v>
      </c>
      <c r="CQ383" s="35">
        <f t="shared" si="843"/>
        <v>0.88602189597753878</v>
      </c>
      <c r="CR383" s="35">
        <f t="shared" ref="CR383:DG383" si="844">EXP(CR382)</f>
        <v>0.60091099966468398</v>
      </c>
      <c r="CS383" s="35">
        <f t="shared" si="844"/>
        <v>0.86960181187675778</v>
      </c>
      <c r="CT383" s="35">
        <f t="shared" si="844"/>
        <v>0.58977469570157215</v>
      </c>
      <c r="CU383" s="35">
        <f t="shared" si="844"/>
        <v>0.39999248729621778</v>
      </c>
      <c r="CV383" s="35">
        <f t="shared" si="844"/>
        <v>0.57884477382503896</v>
      </c>
      <c r="CW383" s="35">
        <f t="shared" si="844"/>
        <v>0.39257967920320991</v>
      </c>
      <c r="CX383" s="35">
        <f t="shared" si="844"/>
        <v>0.26625239009219942</v>
      </c>
      <c r="CY383" s="35">
        <f t="shared" si="844"/>
        <v>1.9008317649044351</v>
      </c>
      <c r="CZ383" s="35">
        <f t="shared" si="844"/>
        <v>1.2891675941968661</v>
      </c>
      <c r="DA383" s="35">
        <f t="shared" si="844"/>
        <v>0.87432939443270019</v>
      </c>
      <c r="DB383" s="35">
        <f t="shared" si="844"/>
        <v>1.265276265536913</v>
      </c>
      <c r="DC383" s="35">
        <f t="shared" si="844"/>
        <v>0.85812600007693152</v>
      </c>
      <c r="DD383" s="35">
        <f t="shared" si="844"/>
        <v>0.5819916583162611</v>
      </c>
      <c r="DE383" s="35">
        <f t="shared" si="844"/>
        <v>0.84222289299312281</v>
      </c>
      <c r="DF383" s="35">
        <f t="shared" si="844"/>
        <v>0.5712059745550685</v>
      </c>
      <c r="DG383" s="35">
        <f t="shared" si="844"/>
        <v>0.38739895113498152</v>
      </c>
    </row>
    <row r="384" spans="1:111" ht="13.15" x14ac:dyDescent="0.35">
      <c r="B384" s="36">
        <f t="shared" si="841"/>
        <v>-0.4070010713166935</v>
      </c>
      <c r="D384" s="36">
        <f>$CE$5-$CE$7*SUMPRODUCT($B$5:$CD$5,AE384:DG384)</f>
        <v>-3.1188459783493272E-4</v>
      </c>
      <c r="F384" s="36">
        <f>SUMPRODUCT($B$7:$CD$7, LN(AE384:DG384))</f>
        <v>-3263.3842564300598</v>
      </c>
      <c r="H384" s="36">
        <f t="shared" si="837"/>
        <v>-2.8502198765880619E-7</v>
      </c>
      <c r="I384" s="36">
        <f t="shared" si="837"/>
        <v>-1.4882142185718194E-7</v>
      </c>
      <c r="J384" s="36">
        <f t="shared" si="837"/>
        <v>-2.0851658534971518E-3</v>
      </c>
      <c r="K384" s="36">
        <f t="shared" si="837"/>
        <v>1.0138286892312346E-6</v>
      </c>
      <c r="M384" s="36">
        <v>6.5044245421167078E-7</v>
      </c>
      <c r="N384" s="36">
        <f>IFERROR(M384/(MAX(ABS(M382),ABS(M383),ABS(M384),ABS(M385))),0)</f>
        <v>0.35421855788355311</v>
      </c>
      <c r="P384" s="36">
        <f>L435</f>
        <v>-1.8812413600244327E-5</v>
      </c>
      <c r="R384" s="36">
        <f>H435*J435</f>
        <v>-6.1135811051952646E-7</v>
      </c>
      <c r="T384" s="36">
        <f>P384-D384</f>
        <v>2.9307218423468839E-4</v>
      </c>
      <c r="V384" s="36">
        <v>-6.112088562617226E-7</v>
      </c>
      <c r="X384" s="36">
        <v>-3.776127914006033E-7</v>
      </c>
      <c r="Y384" s="36">
        <v>-2.1118225076164395E-7</v>
      </c>
      <c r="Z384" s="36">
        <v>-2.0852398375037179E-3</v>
      </c>
      <c r="AA384" s="36">
        <v>9.4154999726820472E-7</v>
      </c>
      <c r="AC384" s="44">
        <f t="shared" si="842"/>
        <v>0.99999999999999956</v>
      </c>
      <c r="AD384" s="37" t="s">
        <v>366</v>
      </c>
      <c r="AE384" s="36">
        <f t="shared" ref="AE384:BJ384" si="845">AE383/$AC383</f>
        <v>2.6076591404622203E-2</v>
      </c>
      <c r="AF384" s="36">
        <f t="shared" si="845"/>
        <v>1.768546655555369E-2</v>
      </c>
      <c r="AG384" s="36">
        <f t="shared" si="845"/>
        <v>1.1994501982040761E-2</v>
      </c>
      <c r="AH384" s="36">
        <f t="shared" si="845"/>
        <v>1.7357712975735722E-2</v>
      </c>
      <c r="AI384" s="36">
        <f t="shared" si="845"/>
        <v>1.1772215453698479E-2</v>
      </c>
      <c r="AJ384" s="36">
        <f t="shared" si="845"/>
        <v>7.9840620064420241E-3</v>
      </c>
      <c r="AK384" s="36">
        <f t="shared" si="845"/>
        <v>1.1554048421168231E-2</v>
      </c>
      <c r="AL384" s="36">
        <f t="shared" si="845"/>
        <v>7.8360984287846238E-3</v>
      </c>
      <c r="AM384" s="36">
        <f t="shared" si="845"/>
        <v>5.3145387960380598E-3</v>
      </c>
      <c r="AN384" s="36">
        <f t="shared" si="845"/>
        <v>3.4546139007169858E-2</v>
      </c>
      <c r="AO384" s="36">
        <f t="shared" si="845"/>
        <v>2.3429618409655909E-2</v>
      </c>
      <c r="AP384" s="36">
        <f t="shared" si="845"/>
        <v>1.5890256758017331E-2</v>
      </c>
      <c r="AQ384" s="36">
        <f t="shared" si="845"/>
        <v>2.2995412092089339E-2</v>
      </c>
      <c r="AR384" s="36">
        <f t="shared" si="845"/>
        <v>1.5595772667348465E-2</v>
      </c>
      <c r="AS384" s="36">
        <f t="shared" si="845"/>
        <v>1.0577245761787694E-2</v>
      </c>
      <c r="AT384" s="36">
        <f t="shared" si="845"/>
        <v>1.5306746064307252E-2</v>
      </c>
      <c r="AU384" s="36">
        <f t="shared" si="845"/>
        <v>1.0381224347698866E-2</v>
      </c>
      <c r="AV384" s="36">
        <f t="shared" si="845"/>
        <v>7.040674647929044E-3</v>
      </c>
      <c r="AW384" s="36">
        <f t="shared" si="845"/>
        <v>5.0264855885449461E-2</v>
      </c>
      <c r="AX384" s="36">
        <f t="shared" si="845"/>
        <v>3.4090246454690797E-2</v>
      </c>
      <c r="AY384" s="36">
        <f t="shared" si="845"/>
        <v>2.3120426446462228E-2</v>
      </c>
      <c r="AZ384" s="36">
        <f t="shared" si="845"/>
        <v>3.3458473451852301E-2</v>
      </c>
      <c r="BA384" s="36">
        <f t="shared" si="845"/>
        <v>2.2691950188233893E-2</v>
      </c>
      <c r="BB384" s="36">
        <f t="shared" si="845"/>
        <v>1.5389961053850204E-2</v>
      </c>
      <c r="BC384" s="36">
        <f t="shared" si="845"/>
        <v>2.2271414609832136E-2</v>
      </c>
      <c r="BD384" s="36">
        <f t="shared" si="845"/>
        <v>1.5104748627431375E-2</v>
      </c>
      <c r="BE384" s="36">
        <f t="shared" si="845"/>
        <v>1.0244227189644588E-2</v>
      </c>
      <c r="BF384" s="36">
        <f t="shared" si="845"/>
        <v>1.6117403289499867E-2</v>
      </c>
      <c r="BG384" s="36">
        <f t="shared" si="845"/>
        <v>1.0931022096250489E-2</v>
      </c>
      <c r="BH384" s="36">
        <f t="shared" si="845"/>
        <v>7.4135542756170762E-3</v>
      </c>
      <c r="BI384" s="36">
        <f t="shared" si="845"/>
        <v>1.072844436883451E-2</v>
      </c>
      <c r="BJ384" s="36">
        <f t="shared" si="845"/>
        <v>7.2761635573470361E-3</v>
      </c>
      <c r="BK384" s="36">
        <f t="shared" ref="BK384:CP384" si="846">BK383/$AC383</f>
        <v>4.93478404633015E-3</v>
      </c>
      <c r="BL384" s="36">
        <f t="shared" si="846"/>
        <v>7.1413190144693902E-3</v>
      </c>
      <c r="BM384" s="36">
        <f t="shared" si="846"/>
        <v>4.8433308108877752E-3</v>
      </c>
      <c r="BN384" s="36">
        <f t="shared" si="846"/>
        <v>3.2848068117620395E-3</v>
      </c>
      <c r="BO384" s="36">
        <f t="shared" si="846"/>
        <v>2.1352255969121211E-2</v>
      </c>
      <c r="BP384" s="36">
        <f t="shared" si="846"/>
        <v>1.4481363877971372E-2</v>
      </c>
      <c r="BQ384" s="36">
        <f t="shared" si="846"/>
        <v>9.8214399485229229E-3</v>
      </c>
      <c r="BR384" s="36">
        <f t="shared" si="846"/>
        <v>1.4212989909054998E-2</v>
      </c>
      <c r="BS384" s="36">
        <f t="shared" si="846"/>
        <v>9.6394254061310664E-3</v>
      </c>
      <c r="BT384" s="36">
        <f t="shared" si="846"/>
        <v>6.5375774383099597E-3</v>
      </c>
      <c r="BU384" s="36">
        <f t="shared" si="846"/>
        <v>9.4607840242753195E-3</v>
      </c>
      <c r="BV384" s="36">
        <f t="shared" si="846"/>
        <v>6.4164206454137944E-3</v>
      </c>
      <c r="BW384" s="36">
        <f t="shared" si="846"/>
        <v>4.3516957784104967E-3</v>
      </c>
      <c r="BX384" s="36">
        <f t="shared" si="846"/>
        <v>3.1067670656172445E-2</v>
      </c>
      <c r="BY384" s="36">
        <f t="shared" si="846"/>
        <v>2.1070478185707293E-2</v>
      </c>
      <c r="BZ384" s="36">
        <f t="shared" si="846"/>
        <v>1.4290258702937588E-2</v>
      </c>
      <c r="CA384" s="36">
        <f t="shared" si="846"/>
        <v>2.0679992323649372E-2</v>
      </c>
      <c r="CB384" s="36">
        <f t="shared" si="846"/>
        <v>1.4025426365509552E-2</v>
      </c>
      <c r="CC384" s="36">
        <f t="shared" si="846"/>
        <v>9.5122174929133073E-3</v>
      </c>
      <c r="CD384" s="36">
        <f t="shared" si="846"/>
        <v>1.3765501998497276E-2</v>
      </c>
      <c r="CE384" s="36">
        <f t="shared" si="846"/>
        <v>9.3359335749563684E-3</v>
      </c>
      <c r="CF384" s="36">
        <f t="shared" si="846"/>
        <v>6.3317455277339283E-3</v>
      </c>
      <c r="CG384" s="36">
        <f t="shared" si="846"/>
        <v>9.9618345344911728E-3</v>
      </c>
      <c r="CH384" s="36">
        <f t="shared" si="846"/>
        <v>6.7562392936246522E-3</v>
      </c>
      <c r="CI384" s="36">
        <f t="shared" si="846"/>
        <v>4.5821649852417741E-3</v>
      </c>
      <c r="CJ384" s="36">
        <f t="shared" si="846"/>
        <v>6.6310301786919774E-3</v>
      </c>
      <c r="CK384" s="36">
        <f t="shared" si="846"/>
        <v>4.497246616110148E-3</v>
      </c>
      <c r="CL384" s="36">
        <f t="shared" si="846"/>
        <v>3.0500882338170515E-3</v>
      </c>
      <c r="CM384" s="36">
        <f t="shared" si="846"/>
        <v>4.4139019854709588E-3</v>
      </c>
      <c r="CN384" s="36">
        <f t="shared" si="846"/>
        <v>2.9935628753112961E-3</v>
      </c>
      <c r="CO384" s="36">
        <f t="shared" si="846"/>
        <v>2.030271337682606E-3</v>
      </c>
      <c r="CP384" s="36">
        <f t="shared" si="846"/>
        <v>1.3197389001307749E-2</v>
      </c>
      <c r="CQ384" s="36">
        <f t="shared" ref="CQ384:DG384" si="847">CQ383/$AC383</f>
        <v>8.9506323192949464E-3</v>
      </c>
      <c r="CR384" s="36">
        <f t="shared" si="847"/>
        <v>6.0704294544374387E-3</v>
      </c>
      <c r="CS384" s="36">
        <f t="shared" si="847"/>
        <v>8.7847559046090092E-3</v>
      </c>
      <c r="CT384" s="36">
        <f t="shared" si="847"/>
        <v>5.9579300200304046E-3</v>
      </c>
      <c r="CU384" s="36">
        <f t="shared" si="847"/>
        <v>4.0407417700650825E-3</v>
      </c>
      <c r="CV384" s="36">
        <f t="shared" si="847"/>
        <v>5.847515466575681E-3</v>
      </c>
      <c r="CW384" s="36">
        <f t="shared" si="847"/>
        <v>3.9658572553649069E-3</v>
      </c>
      <c r="CX384" s="36">
        <f t="shared" si="847"/>
        <v>2.6896934022375219E-3</v>
      </c>
      <c r="CY384" s="36">
        <f t="shared" si="847"/>
        <v>1.92022864285144E-2</v>
      </c>
      <c r="CZ384" s="36">
        <f t="shared" si="847"/>
        <v>1.3023227965348952E-2</v>
      </c>
      <c r="DA384" s="36">
        <f t="shared" si="847"/>
        <v>8.832514152355999E-3</v>
      </c>
      <c r="DB384" s="36">
        <f t="shared" si="847"/>
        <v>1.2781876708201131E-2</v>
      </c>
      <c r="DC384" s="36">
        <f t="shared" si="847"/>
        <v>8.6688267470430482E-3</v>
      </c>
      <c r="DD384" s="36">
        <f t="shared" si="847"/>
        <v>5.8793054326703063E-3</v>
      </c>
      <c r="DE384" s="36">
        <f t="shared" si="847"/>
        <v>8.5081728570119211E-3</v>
      </c>
      <c r="DF384" s="36">
        <f t="shared" si="847"/>
        <v>5.770347979026212E-3</v>
      </c>
      <c r="DG384" s="36">
        <f t="shared" si="847"/>
        <v>3.913521311642203E-3</v>
      </c>
    </row>
    <row r="385" spans="2:97" x14ac:dyDescent="0.35">
      <c r="B385" s="35">
        <f t="shared" si="841"/>
        <v>-0.38829482710380525</v>
      </c>
      <c r="D385" s="35">
        <f>$CE$6-$CE$7*SUMPRODUCT($B$6:$CD$6,AE384:DG384)</f>
        <v>-2.2524709513049856E-4</v>
      </c>
      <c r="H385" s="35">
        <f t="shared" si="837"/>
        <v>-4.6744833804543461E-7</v>
      </c>
      <c r="I385" s="35">
        <f t="shared" si="837"/>
        <v>-2.932955717383683E-8</v>
      </c>
      <c r="J385" s="35">
        <f t="shared" si="837"/>
        <v>1.0138286892312346E-6</v>
      </c>
      <c r="K385" s="35">
        <f t="shared" si="837"/>
        <v>-2.0697860701920615E-3</v>
      </c>
      <c r="M385" s="35">
        <v>4.6631484154343165E-7</v>
      </c>
      <c r="N385" s="35">
        <f>IFERROR(M385/(MAX(ABS(M382),ABS(M383),ABS(M384),ABS(M385))),0)</f>
        <v>0.25394617098203581</v>
      </c>
      <c r="P385" s="35">
        <f>L436</f>
        <v>-1.3622662805801156E-5</v>
      </c>
      <c r="R385" s="35">
        <f>H436*J436</f>
        <v>-4.3829451565969066E-7</v>
      </c>
      <c r="T385" s="35">
        <f>P385-D385</f>
        <v>2.1162443232469741E-4</v>
      </c>
      <c r="V385" s="35">
        <v>-4.3811282181922556E-7</v>
      </c>
      <c r="X385" s="35">
        <v>-5.8813992339875644E-7</v>
      </c>
      <c r="Y385" s="35">
        <v>-1.1106820464409396E-7</v>
      </c>
      <c r="Z385" s="35">
        <v>9.4154999726820472E-7</v>
      </c>
      <c r="AA385" s="35">
        <v>-2.0698516803733091E-3</v>
      </c>
    </row>
    <row r="386" spans="2:97" x14ac:dyDescent="0.35">
      <c r="B386" s="3"/>
    </row>
    <row r="387" spans="2:97" ht="13.5" thickBot="1" x14ac:dyDescent="0.4">
      <c r="B387" s="39" t="s">
        <v>367</v>
      </c>
      <c r="D387" s="39" t="s">
        <v>368</v>
      </c>
      <c r="E387" s="39" t="s">
        <v>369</v>
      </c>
      <c r="F387" s="39" t="s">
        <v>370</v>
      </c>
      <c r="H387" s="39" t="s">
        <v>347</v>
      </c>
      <c r="I387" s="39" t="s">
        <v>371</v>
      </c>
      <c r="J387" s="39" t="s">
        <v>372</v>
      </c>
      <c r="K387" s="39" t="s">
        <v>349</v>
      </c>
      <c r="L387" s="39" t="s">
        <v>373</v>
      </c>
      <c r="M387" s="39" t="s">
        <v>374</v>
      </c>
    </row>
    <row r="388" spans="2:97" ht="13.15" thickTop="1" x14ac:dyDescent="0.35">
      <c r="B388" s="32">
        <v>1</v>
      </c>
      <c r="D388" s="32">
        <v>0</v>
      </c>
      <c r="E388" s="32"/>
      <c r="F388" s="32" t="b">
        <v>0</v>
      </c>
      <c r="H388" s="32">
        <v>0</v>
      </c>
      <c r="I388" s="32">
        <f>B382</f>
        <v>-0.48113839299785399</v>
      </c>
      <c r="J388" s="32">
        <f>IF(SUMPRODUCT(L388:L391,N382:N385)&gt;0,N382,-N382)</f>
        <v>-1</v>
      </c>
      <c r="K388" s="32">
        <f>I388+J388*H388</f>
        <v>-0.48113839299785399</v>
      </c>
      <c r="L388" s="32">
        <f>D382</f>
        <v>-8.5293234235450655E-4</v>
      </c>
      <c r="M388" s="32">
        <f>SUMPRODUCT(L388:L391,J388:J391)</f>
        <v>1.4631728516631929E-3</v>
      </c>
    </row>
    <row r="389" spans="2:97" ht="13.5" thickBot="1" x14ac:dyDescent="0.4">
      <c r="H389" s="33">
        <f>H388</f>
        <v>0</v>
      </c>
      <c r="I389" s="33">
        <f>B383</f>
        <v>0.32813405595831519</v>
      </c>
      <c r="J389" s="32">
        <f>IF(SUMPRODUCT(L388:L391,N382:N385)&gt;0,N383,-N383)</f>
        <v>-0.68182611569780283</v>
      </c>
      <c r="K389" s="33">
        <f t="shared" ref="K389:K391" si="848">I389+J389*H389</f>
        <v>0.32813405595831519</v>
      </c>
      <c r="L389" s="32">
        <f>D383</f>
        <v>-6.4908713426348186E-4</v>
      </c>
      <c r="M389" s="39" t="s">
        <v>375</v>
      </c>
    </row>
    <row r="390" spans="2:97" ht="13.15" thickTop="1" x14ac:dyDescent="0.35">
      <c r="H390" s="33">
        <f t="shared" ref="H390:H391" si="849">H389</f>
        <v>0</v>
      </c>
      <c r="I390" s="32">
        <f>B384</f>
        <v>-0.4070010713166935</v>
      </c>
      <c r="J390" s="32">
        <f>IF(SUMPRODUCT(L388:L391,N382:N385)&gt;0,N384,-N384)</f>
        <v>-0.35421855788355311</v>
      </c>
      <c r="K390" s="32">
        <f t="shared" si="848"/>
        <v>-0.4070010713166935</v>
      </c>
      <c r="L390" s="32">
        <f>D384</f>
        <v>-3.1188459783493272E-4</v>
      </c>
      <c r="M390" s="32">
        <f>F384</f>
        <v>-3263.3842564300598</v>
      </c>
    </row>
    <row r="391" spans="2:97" x14ac:dyDescent="0.35">
      <c r="H391" s="33">
        <f t="shared" si="849"/>
        <v>0</v>
      </c>
      <c r="I391" s="34">
        <f>B385</f>
        <v>-0.38829482710380525</v>
      </c>
      <c r="J391" s="32">
        <f>IF(SUMPRODUCT(L388:L391,N382:N385)&gt;0,N385,-N385)</f>
        <v>-0.25394617098203581</v>
      </c>
      <c r="K391" s="34">
        <f t="shared" si="848"/>
        <v>-0.38829482710380525</v>
      </c>
      <c r="L391" s="32">
        <f>D385</f>
        <v>-2.2524709513049856E-4</v>
      </c>
    </row>
    <row r="392" spans="2:97" ht="13.5" thickBot="1" x14ac:dyDescent="0.4">
      <c r="B392" s="39" t="s">
        <v>367</v>
      </c>
      <c r="D392" s="39" t="s">
        <v>368</v>
      </c>
      <c r="E392" s="39" t="s">
        <v>369</v>
      </c>
      <c r="F392" s="39" t="s">
        <v>370</v>
      </c>
      <c r="H392" s="39" t="s">
        <v>347</v>
      </c>
      <c r="I392" s="39" t="s">
        <v>371</v>
      </c>
      <c r="J392" s="39" t="s">
        <v>372</v>
      </c>
      <c r="K392" s="39" t="s">
        <v>349</v>
      </c>
      <c r="L392" s="39" t="s">
        <v>373</v>
      </c>
      <c r="M392" s="39" t="s">
        <v>374</v>
      </c>
      <c r="O392" s="45" t="s">
        <v>336</v>
      </c>
    </row>
    <row r="393" spans="2:97" ht="13.9" thickTop="1" thickBot="1" x14ac:dyDescent="0.4">
      <c r="B393" s="32">
        <f>1+B388</f>
        <v>2</v>
      </c>
      <c r="D393" s="32">
        <v>0</v>
      </c>
      <c r="E393" s="32">
        <f>H393</f>
        <v>6.3119898641161853E-5</v>
      </c>
      <c r="F393" s="32" t="b">
        <f>OR(F388,M393*M388&lt;=0)</f>
        <v>1</v>
      </c>
      <c r="H393" s="32">
        <f>ABS(H375)</f>
        <v>6.3119898641161853E-5</v>
      </c>
      <c r="I393" s="32">
        <f>I388</f>
        <v>-0.48113839299785399</v>
      </c>
      <c r="J393" s="32">
        <f>J388</f>
        <v>-1</v>
      </c>
      <c r="K393" s="32">
        <f>I393+J393*H393</f>
        <v>-0.48120151289649515</v>
      </c>
      <c r="L393" s="32">
        <f>$CE$3-$CE$7*SUMPRODUCT($B$3:$CD$3,Q395:CS395)</f>
        <v>2.8465772860869265E-2</v>
      </c>
      <c r="M393" s="32">
        <f>SUMPRODUCT(L393:L396,J393:J396)</f>
        <v>-4.8830477165075603E-2</v>
      </c>
      <c r="O393" s="46">
        <f>SUM(Q393:CS393)</f>
        <v>-1.265493931057291</v>
      </c>
      <c r="P393" s="39" t="s">
        <v>363</v>
      </c>
      <c r="Q393" s="32">
        <f t="shared" ref="Q393:AV393" si="850">SUMPRODUCT(B$3:B$6,$K393:$K396)</f>
        <v>0.94844477945003558</v>
      </c>
      <c r="R393" s="32">
        <f t="shared" si="850"/>
        <v>0.56013392328965761</v>
      </c>
      <c r="S393" s="32">
        <f t="shared" si="850"/>
        <v>0.17182306712927964</v>
      </c>
      <c r="T393" s="32">
        <f t="shared" si="850"/>
        <v>0.5414213498938717</v>
      </c>
      <c r="U393" s="32">
        <f t="shared" si="850"/>
        <v>0.15311049373349372</v>
      </c>
      <c r="V393" s="32">
        <f t="shared" si="850"/>
        <v>-0.23520036242688425</v>
      </c>
      <c r="W393" s="32">
        <f t="shared" si="850"/>
        <v>0.13439792033770775</v>
      </c>
      <c r="X393" s="32">
        <f t="shared" si="850"/>
        <v>-0.25391293582267022</v>
      </c>
      <c r="Y393" s="32">
        <f t="shared" si="850"/>
        <v>-0.64222379198304824</v>
      </c>
      <c r="Z393" s="32">
        <f t="shared" si="850"/>
        <v>1.2296656530183228</v>
      </c>
      <c r="AA393" s="32">
        <f t="shared" si="850"/>
        <v>0.84135479685794468</v>
      </c>
      <c r="AB393" s="32">
        <f t="shared" si="850"/>
        <v>0.4530439406975667</v>
      </c>
      <c r="AC393" s="32">
        <f t="shared" si="850"/>
        <v>0.82264222346215865</v>
      </c>
      <c r="AD393" s="32">
        <f t="shared" si="850"/>
        <v>0.43433136730178068</v>
      </c>
      <c r="AE393" s="32">
        <f t="shared" si="850"/>
        <v>4.6020511141402709E-2</v>
      </c>
      <c r="AF393" s="32">
        <f t="shared" si="850"/>
        <v>0.41561879390599471</v>
      </c>
      <c r="AG393" s="32">
        <f t="shared" si="850"/>
        <v>2.7307937745616739E-2</v>
      </c>
      <c r="AH393" s="32">
        <f t="shared" si="850"/>
        <v>-0.36100291841476123</v>
      </c>
      <c r="AI393" s="32">
        <f t="shared" si="850"/>
        <v>1.6046268177760385</v>
      </c>
      <c r="AJ393" s="32">
        <f t="shared" si="850"/>
        <v>1.2163159616156605</v>
      </c>
      <c r="AK393" s="32">
        <f t="shared" si="850"/>
        <v>0.8280051054552825</v>
      </c>
      <c r="AL393" s="32">
        <f t="shared" si="850"/>
        <v>1.1976033882198744</v>
      </c>
      <c r="AM393" s="32">
        <f t="shared" si="850"/>
        <v>0.80929253205949658</v>
      </c>
      <c r="AN393" s="32">
        <f t="shared" si="850"/>
        <v>0.42098167589911861</v>
      </c>
      <c r="AO393" s="32">
        <f t="shared" si="850"/>
        <v>0.79057995866371056</v>
      </c>
      <c r="AP393" s="32">
        <f t="shared" si="850"/>
        <v>0.40226910250333264</v>
      </c>
      <c r="AQ393" s="32">
        <f t="shared" si="850"/>
        <v>1.3958246342954672E-2</v>
      </c>
      <c r="AR393" s="32">
        <f t="shared" si="850"/>
        <v>0.46724326655354048</v>
      </c>
      <c r="AS393" s="32">
        <f t="shared" si="850"/>
        <v>7.8932410393162511E-2</v>
      </c>
      <c r="AT393" s="32">
        <f t="shared" si="850"/>
        <v>-0.30937844576721546</v>
      </c>
      <c r="AU393" s="32">
        <f t="shared" si="850"/>
        <v>6.0219836997376541E-2</v>
      </c>
      <c r="AV393" s="32">
        <f t="shared" si="850"/>
        <v>-0.32809101916300143</v>
      </c>
      <c r="AW393" s="32">
        <f t="shared" ref="AW393:CB393" si="851">SUMPRODUCT(AH$3:AH$6,$K393:$K396)</f>
        <v>-0.7164018753233794</v>
      </c>
      <c r="AX393" s="32">
        <f t="shared" si="851"/>
        <v>-0.34680359255878745</v>
      </c>
      <c r="AY393" s="32">
        <f t="shared" si="851"/>
        <v>-0.73511444871916543</v>
      </c>
      <c r="AZ393" s="32">
        <f t="shared" si="851"/>
        <v>-1.1234253048795435</v>
      </c>
      <c r="BA393" s="32">
        <f t="shared" si="851"/>
        <v>0.74846414012182749</v>
      </c>
      <c r="BB393" s="32">
        <f t="shared" si="851"/>
        <v>0.36015328396144947</v>
      </c>
      <c r="BC393" s="32">
        <f t="shared" si="851"/>
        <v>-2.8157572198928504E-2</v>
      </c>
      <c r="BD393" s="32">
        <f t="shared" si="851"/>
        <v>0.3414407105656635</v>
      </c>
      <c r="BE393" s="32">
        <f t="shared" si="851"/>
        <v>-4.6870145594714488E-2</v>
      </c>
      <c r="BF393" s="32">
        <f t="shared" si="851"/>
        <v>-0.43518100175509244</v>
      </c>
      <c r="BG393" s="32">
        <f t="shared" si="851"/>
        <v>-6.5582718990500444E-2</v>
      </c>
      <c r="BH393" s="32">
        <f t="shared" si="851"/>
        <v>-0.45389357515087841</v>
      </c>
      <c r="BI393" s="32">
        <f t="shared" si="851"/>
        <v>-0.84220443131125644</v>
      </c>
      <c r="BJ393" s="32">
        <f t="shared" si="851"/>
        <v>1.1234253048795435</v>
      </c>
      <c r="BK393" s="32">
        <f t="shared" si="851"/>
        <v>0.73511444871916543</v>
      </c>
      <c r="BL393" s="32">
        <f t="shared" si="851"/>
        <v>0.34680359255878745</v>
      </c>
      <c r="BM393" s="32">
        <f t="shared" si="851"/>
        <v>0.7164018753233794</v>
      </c>
      <c r="BN393" s="32">
        <f t="shared" si="851"/>
        <v>0.32809101916300143</v>
      </c>
      <c r="BO393" s="32">
        <f t="shared" si="851"/>
        <v>-6.0219836997376541E-2</v>
      </c>
      <c r="BP393" s="32">
        <f t="shared" si="851"/>
        <v>0.30937844576721546</v>
      </c>
      <c r="BQ393" s="32">
        <f t="shared" si="851"/>
        <v>-7.8932410393162511E-2</v>
      </c>
      <c r="BR393" s="32">
        <f t="shared" si="851"/>
        <v>-0.46724326655354048</v>
      </c>
      <c r="BS393" s="32">
        <f t="shared" si="851"/>
        <v>-1.3958246342954672E-2</v>
      </c>
      <c r="BT393" s="32">
        <f t="shared" si="851"/>
        <v>-0.40226910250333264</v>
      </c>
      <c r="BU393" s="32">
        <f t="shared" si="851"/>
        <v>-0.79057995866371056</v>
      </c>
      <c r="BV393" s="32">
        <f t="shared" si="851"/>
        <v>-0.42098167589911861</v>
      </c>
      <c r="BW393" s="32">
        <f t="shared" si="851"/>
        <v>-0.80929253205949658</v>
      </c>
      <c r="BX393" s="32">
        <f t="shared" si="851"/>
        <v>-1.1976033882198744</v>
      </c>
      <c r="BY393" s="32">
        <f t="shared" si="851"/>
        <v>-0.8280051054552825</v>
      </c>
      <c r="BZ393" s="32">
        <f t="shared" si="851"/>
        <v>-1.2163159616156605</v>
      </c>
      <c r="CA393" s="32">
        <f t="shared" si="851"/>
        <v>-1.6046268177760385</v>
      </c>
      <c r="CB393" s="32">
        <f t="shared" si="851"/>
        <v>0.26726262722533228</v>
      </c>
      <c r="CC393" s="32">
        <f t="shared" ref="CC393:CS393" si="852">SUMPRODUCT(BN$3:BN$6,$K393:$K396)</f>
        <v>-0.12104822893504569</v>
      </c>
      <c r="CD393" s="32">
        <f t="shared" si="852"/>
        <v>-0.50935908509542371</v>
      </c>
      <c r="CE393" s="32">
        <f t="shared" si="852"/>
        <v>-0.13976080233083166</v>
      </c>
      <c r="CF393" s="32">
        <f t="shared" si="852"/>
        <v>-0.52807165849120963</v>
      </c>
      <c r="CG393" s="32">
        <f t="shared" si="852"/>
        <v>-0.9163825146515876</v>
      </c>
      <c r="CH393" s="32">
        <f t="shared" si="852"/>
        <v>-0.54678423188699565</v>
      </c>
      <c r="CI393" s="32">
        <f t="shared" si="852"/>
        <v>-0.93509508804737362</v>
      </c>
      <c r="CJ393" s="32">
        <f t="shared" si="852"/>
        <v>-1.3234059442077517</v>
      </c>
      <c r="CK393" s="32">
        <f t="shared" si="852"/>
        <v>0.64222379198304824</v>
      </c>
      <c r="CL393" s="32">
        <f t="shared" si="852"/>
        <v>0.25391293582267022</v>
      </c>
      <c r="CM393" s="32">
        <f t="shared" si="852"/>
        <v>-0.13439792033770775</v>
      </c>
      <c r="CN393" s="32">
        <f t="shared" si="852"/>
        <v>0.23520036242688425</v>
      </c>
      <c r="CO393" s="32">
        <f t="shared" si="852"/>
        <v>-0.15311049373349372</v>
      </c>
      <c r="CP393" s="32">
        <f t="shared" si="852"/>
        <v>-0.5414213498938717</v>
      </c>
      <c r="CQ393" s="32">
        <f t="shared" si="852"/>
        <v>-0.17182306712927964</v>
      </c>
      <c r="CR393" s="32">
        <f t="shared" si="852"/>
        <v>-0.56013392328965761</v>
      </c>
      <c r="CS393" s="32">
        <f t="shared" si="852"/>
        <v>-0.94844477945003558</v>
      </c>
    </row>
    <row r="394" spans="2:97" ht="13.9" thickTop="1" thickBot="1" x14ac:dyDescent="0.4">
      <c r="H394" s="33">
        <f>H393</f>
        <v>6.3119898641161853E-5</v>
      </c>
      <c r="I394" s="33">
        <f t="shared" ref="I394:J394" si="853">I389</f>
        <v>0.32813405595831519</v>
      </c>
      <c r="J394" s="33">
        <f t="shared" si="853"/>
        <v>-0.68182611569780283</v>
      </c>
      <c r="K394" s="33">
        <f t="shared" ref="K394:K396" si="854">I394+J394*H394</f>
        <v>0.32809101916300143</v>
      </c>
      <c r="L394" s="33">
        <f>$CE$4-$CE$7*SUMPRODUCT($B$4:$CD$4,Q395:CS395)</f>
        <v>2.1663104639912945E-2</v>
      </c>
      <c r="M394" s="39" t="s">
        <v>375</v>
      </c>
      <c r="O394" s="47">
        <f t="shared" ref="O394:O395" si="855">SUM(Q394:CS394)</f>
        <v>98.992042573403452</v>
      </c>
      <c r="P394" s="39" t="s">
        <v>365</v>
      </c>
      <c r="Q394" s="33">
        <f>EXP(Q393)</f>
        <v>2.5816914359391316</v>
      </c>
      <c r="R394" s="33">
        <f>EXP(R393)</f>
        <v>1.7509069718167021</v>
      </c>
      <c r="S394" s="33">
        <f t="shared" ref="S394:CD394" si="856">EXP(S393)</f>
        <v>1.1874677125545583</v>
      </c>
      <c r="T394" s="33">
        <f t="shared" si="856"/>
        <v>1.7184476425468496</v>
      </c>
      <c r="U394" s="33">
        <f t="shared" si="856"/>
        <v>1.1654537471643045</v>
      </c>
      <c r="V394" s="33">
        <f t="shared" si="856"/>
        <v>0.79041246480239391</v>
      </c>
      <c r="W394" s="33">
        <f t="shared" si="856"/>
        <v>1.1438478894363304</v>
      </c>
      <c r="X394" s="33">
        <f t="shared" si="856"/>
        <v>0.77575933995510626</v>
      </c>
      <c r="Y394" s="33">
        <f t="shared" si="856"/>
        <v>0.52612113820845574</v>
      </c>
      <c r="Z394" s="33">
        <f t="shared" si="856"/>
        <v>3.4200858497253197</v>
      </c>
      <c r="AA394" s="33">
        <f t="shared" si="856"/>
        <v>2.3195073102597128</v>
      </c>
      <c r="AB394" s="33">
        <f t="shared" si="856"/>
        <v>1.5730933078128277</v>
      </c>
      <c r="AC394" s="33">
        <f t="shared" si="856"/>
        <v>2.2765069380300957</v>
      </c>
      <c r="AD394" s="33">
        <f t="shared" si="856"/>
        <v>1.5439303914086981</v>
      </c>
      <c r="AE394" s="33">
        <f t="shared" si="856"/>
        <v>1.0470958878684966</v>
      </c>
      <c r="AF394" s="33">
        <f t="shared" si="856"/>
        <v>1.5153081140683611</v>
      </c>
      <c r="AG394" s="33">
        <f t="shared" si="856"/>
        <v>1.0276842168040043</v>
      </c>
      <c r="AH394" s="33">
        <f t="shared" si="856"/>
        <v>0.69697696439604351</v>
      </c>
      <c r="AI394" s="33">
        <f t="shared" si="856"/>
        <v>4.976002300600193</v>
      </c>
      <c r="AJ394" s="33">
        <f t="shared" si="856"/>
        <v>3.3747321614860253</v>
      </c>
      <c r="AK394" s="33">
        <f t="shared" si="856"/>
        <v>2.2887483714375394</v>
      </c>
      <c r="AL394" s="33">
        <f t="shared" si="856"/>
        <v>3.3121694187529958</v>
      </c>
      <c r="AM394" s="33">
        <f t="shared" si="856"/>
        <v>2.2463182262612675</v>
      </c>
      <c r="AN394" s="33">
        <f t="shared" si="856"/>
        <v>1.5234563621849158</v>
      </c>
      <c r="AO394" s="33">
        <f t="shared" si="856"/>
        <v>2.2046746757330333</v>
      </c>
      <c r="AP394" s="33">
        <f t="shared" si="856"/>
        <v>1.4952136442767774</v>
      </c>
      <c r="AQ394" s="33">
        <f t="shared" si="856"/>
        <v>1.0140561175031886</v>
      </c>
      <c r="AR394" s="33">
        <f t="shared" si="856"/>
        <v>1.5955895097693462</v>
      </c>
      <c r="AS394" s="33">
        <f t="shared" si="856"/>
        <v>1.0821311787775592</v>
      </c>
      <c r="AT394" s="33">
        <f t="shared" si="856"/>
        <v>0.73390297498996926</v>
      </c>
      <c r="AU394" s="33">
        <f t="shared" si="856"/>
        <v>1.0620700031637176</v>
      </c>
      <c r="AV394" s="33">
        <f t="shared" si="856"/>
        <v>0.72029745585001947</v>
      </c>
      <c r="AW394" s="33">
        <f t="shared" si="856"/>
        <v>0.48850680591534751</v>
      </c>
      <c r="AX394" s="33">
        <f t="shared" si="856"/>
        <v>0.7069441637174203</v>
      </c>
      <c r="AY394" s="33">
        <f t="shared" si="856"/>
        <v>0.47945058332956514</v>
      </c>
      <c r="AZ394" s="33">
        <f t="shared" si="856"/>
        <v>0.32516409874054075</v>
      </c>
      <c r="BA394" s="33">
        <f t="shared" si="856"/>
        <v>2.1137510968065047</v>
      </c>
      <c r="BB394" s="33">
        <f t="shared" si="856"/>
        <v>1.4335491378106611</v>
      </c>
      <c r="BC394" s="33">
        <f t="shared" si="856"/>
        <v>0.97223515749915779</v>
      </c>
      <c r="BD394" s="33">
        <f t="shared" si="856"/>
        <v>1.4069731721895813</v>
      </c>
      <c r="BE394" s="33">
        <f t="shared" si="856"/>
        <v>0.95421129808631411</v>
      </c>
      <c r="BF394" s="33">
        <f t="shared" si="856"/>
        <v>0.64714752163936895</v>
      </c>
      <c r="BG394" s="33">
        <f t="shared" si="856"/>
        <v>0.93652157543619519</v>
      </c>
      <c r="BH394" s="33">
        <f t="shared" si="856"/>
        <v>0.6351503254266736</v>
      </c>
      <c r="BI394" s="33">
        <f t="shared" si="856"/>
        <v>0.43075989541587861</v>
      </c>
      <c r="BJ394" s="33">
        <f t="shared" si="856"/>
        <v>3.0753702634248476</v>
      </c>
      <c r="BK394" s="33">
        <f t="shared" si="856"/>
        <v>2.0857206869067864</v>
      </c>
      <c r="BL394" s="33">
        <f t="shared" si="856"/>
        <v>1.4145388721247296</v>
      </c>
      <c r="BM394" s="33">
        <f t="shared" si="856"/>
        <v>2.0470543867372202</v>
      </c>
      <c r="BN394" s="33">
        <f t="shared" si="856"/>
        <v>1.3883153298381499</v>
      </c>
      <c r="BO394" s="33">
        <f t="shared" si="856"/>
        <v>0.94155752165222428</v>
      </c>
      <c r="BP394" s="33">
        <f t="shared" si="856"/>
        <v>1.3625779347926306</v>
      </c>
      <c r="BQ394" s="33">
        <f t="shared" si="856"/>
        <v>0.92410238205100093</v>
      </c>
      <c r="BR394" s="33">
        <f t="shared" si="856"/>
        <v>0.62672761000074328</v>
      </c>
      <c r="BS394" s="33">
        <f t="shared" si="856"/>
        <v>0.98613871830111566</v>
      </c>
      <c r="BT394" s="33">
        <f t="shared" si="856"/>
        <v>0.66880074551733493</v>
      </c>
      <c r="BU394" s="33">
        <f t="shared" si="856"/>
        <v>0.45358166037241276</v>
      </c>
      <c r="BV394" s="33">
        <f t="shared" si="856"/>
        <v>0.65640212927780661</v>
      </c>
      <c r="BW394" s="33">
        <f t="shared" si="856"/>
        <v>0.44517290039727919</v>
      </c>
      <c r="BX394" s="33">
        <f t="shared" si="856"/>
        <v>0.30191692319183711</v>
      </c>
      <c r="BY394" s="33">
        <f t="shared" si="856"/>
        <v>0.43692002689308751</v>
      </c>
      <c r="BZ394" s="33">
        <f t="shared" si="856"/>
        <v>0.2963198121061143</v>
      </c>
      <c r="CA394" s="33">
        <f t="shared" si="856"/>
        <v>0.2009645373112835</v>
      </c>
      <c r="CB394" s="33">
        <f t="shared" si="856"/>
        <v>1.3063834931539919</v>
      </c>
      <c r="CC394" s="33">
        <f t="shared" si="856"/>
        <v>0.88599122814904441</v>
      </c>
      <c r="CD394" s="33">
        <f t="shared" si="856"/>
        <v>0.60088056873857121</v>
      </c>
      <c r="CE394" s="33">
        <f t="shared" ref="CE394:CS394" si="857">EXP(CE393)</f>
        <v>0.86956620873476254</v>
      </c>
      <c r="CF394" s="33">
        <f t="shared" si="857"/>
        <v>0.58974109614151804</v>
      </c>
      <c r="CG394" s="33">
        <f t="shared" si="857"/>
        <v>0.3999632885737911</v>
      </c>
      <c r="CH394" s="33">
        <f t="shared" si="857"/>
        <v>0.5788081335502735</v>
      </c>
      <c r="CI394" s="33">
        <f t="shared" si="857"/>
        <v>0.39254853708291126</v>
      </c>
      <c r="CJ394" s="33">
        <f t="shared" si="857"/>
        <v>0.26622700171947322</v>
      </c>
      <c r="CK394" s="33">
        <f t="shared" si="857"/>
        <v>1.9007029510450641</v>
      </c>
      <c r="CL394" s="33">
        <f t="shared" si="857"/>
        <v>1.2890595684711585</v>
      </c>
      <c r="CM394" s="33">
        <f t="shared" si="857"/>
        <v>0.87424211666184359</v>
      </c>
      <c r="CN394" s="33">
        <f t="shared" si="857"/>
        <v>1.2651622343152238</v>
      </c>
      <c r="CO394" s="33">
        <f t="shared" si="857"/>
        <v>0.85803490909281099</v>
      </c>
      <c r="CP394" s="33">
        <f t="shared" si="857"/>
        <v>0.5819205515728928</v>
      </c>
      <c r="CQ394" s="33">
        <f t="shared" si="857"/>
        <v>0.84212816014065306</v>
      </c>
      <c r="CR394" s="33">
        <f t="shared" si="857"/>
        <v>0.57113257077411839</v>
      </c>
      <c r="CS394" s="33">
        <f t="shared" si="857"/>
        <v>0.3873429589916248</v>
      </c>
    </row>
    <row r="395" spans="2:97" ht="13.9" thickTop="1" thickBot="1" x14ac:dyDescent="0.4">
      <c r="H395" s="32">
        <f t="shared" ref="H395:H396" si="858">H394</f>
        <v>6.3119898641161853E-5</v>
      </c>
      <c r="I395" s="32">
        <f t="shared" ref="I395:J395" si="859">I390</f>
        <v>-0.4070010713166935</v>
      </c>
      <c r="J395" s="32">
        <f t="shared" si="859"/>
        <v>-0.35421855788355311</v>
      </c>
      <c r="K395" s="32">
        <f t="shared" si="854"/>
        <v>-0.40702342955616394</v>
      </c>
      <c r="L395" s="32">
        <f>$CE$5-$CE$7*SUMPRODUCT($B$5:$CD$5,Q395:CS395)</f>
        <v>1.0406138097494022E-2</v>
      </c>
      <c r="M395" s="32">
        <f>SUMPRODUCT($B$7:$CD$7, LN(Q395:CS395))</f>
        <v>-3263.3842579249749</v>
      </c>
      <c r="O395" s="48">
        <f t="shared" si="855"/>
        <v>1.0000000000000007</v>
      </c>
      <c r="P395" s="39" t="s">
        <v>366</v>
      </c>
      <c r="Q395" s="32">
        <f t="shared" ref="Q395:AV395" si="860">Q394/$O394</f>
        <v>2.607978751448416E-2</v>
      </c>
      <c r="R395" s="32">
        <f t="shared" si="860"/>
        <v>1.7687350682943928E-2</v>
      </c>
      <c r="S395" s="32">
        <f t="shared" si="860"/>
        <v>1.1995587541029277E-2</v>
      </c>
      <c r="T395" s="32">
        <f t="shared" si="860"/>
        <v>1.7359452314286837E-2</v>
      </c>
      <c r="U395" s="32">
        <f t="shared" si="860"/>
        <v>1.1773206379695726E-2</v>
      </c>
      <c r="V395" s="32">
        <f t="shared" si="860"/>
        <v>7.9846060779713308E-3</v>
      </c>
      <c r="W395" s="32">
        <f t="shared" si="860"/>
        <v>1.1554947849350187E-2</v>
      </c>
      <c r="X395" s="32">
        <f t="shared" si="860"/>
        <v>7.8365828180570578E-3</v>
      </c>
      <c r="Y395" s="32">
        <f t="shared" si="860"/>
        <v>5.3147821232028061E-3</v>
      </c>
      <c r="Z395" s="32">
        <f t="shared" si="860"/>
        <v>3.4549098703456863E-2</v>
      </c>
      <c r="AA395" s="32">
        <f t="shared" si="860"/>
        <v>2.3431250128410859E-2</v>
      </c>
      <c r="AB395" s="32">
        <f t="shared" si="860"/>
        <v>1.5891108688320735E-2</v>
      </c>
      <c r="AC395" s="32">
        <f t="shared" si="860"/>
        <v>2.2996868019386975E-2</v>
      </c>
      <c r="AD395" s="32">
        <f t="shared" si="860"/>
        <v>1.5596510095888369E-2</v>
      </c>
      <c r="AE395" s="32">
        <f t="shared" si="860"/>
        <v>1.0577576345008399E-2</v>
      </c>
      <c r="AF395" s="32">
        <f t="shared" si="860"/>
        <v>1.5307372943080218E-2</v>
      </c>
      <c r="AG395" s="32">
        <f t="shared" si="860"/>
        <v>1.0381483097916356E-2</v>
      </c>
      <c r="AH395" s="32">
        <f t="shared" si="860"/>
        <v>7.0407372782436434E-3</v>
      </c>
      <c r="AI395" s="32">
        <f t="shared" si="860"/>
        <v>5.0266689839341828E-2</v>
      </c>
      <c r="AJ395" s="32">
        <f t="shared" si="860"/>
        <v>3.4090943814838778E-2</v>
      </c>
      <c r="AK395" s="32">
        <f t="shared" si="860"/>
        <v>2.312052880149849E-2</v>
      </c>
      <c r="AL395" s="32">
        <f t="shared" si="860"/>
        <v>3.3458946119805474E-2</v>
      </c>
      <c r="AM395" s="32">
        <f t="shared" si="860"/>
        <v>2.2691907024704569E-2</v>
      </c>
      <c r="AN395" s="32">
        <f t="shared" si="860"/>
        <v>1.5389685095701098E-2</v>
      </c>
      <c r="AO395" s="32">
        <f t="shared" si="860"/>
        <v>2.2271231287082981E-2</v>
      </c>
      <c r="AP395" s="32">
        <f t="shared" si="860"/>
        <v>1.5104382184740391E-2</v>
      </c>
      <c r="AQ395" s="32">
        <f t="shared" si="860"/>
        <v>1.0243814463685373E-2</v>
      </c>
      <c r="AR395" s="32">
        <f t="shared" si="860"/>
        <v>1.6118361317640283E-2</v>
      </c>
      <c r="AS395" s="32">
        <f t="shared" si="860"/>
        <v>1.0931496619792945E-2</v>
      </c>
      <c r="AT395" s="32">
        <f t="shared" si="860"/>
        <v>7.4137572668608581E-3</v>
      </c>
      <c r="AU395" s="32">
        <f t="shared" si="860"/>
        <v>1.0728842193312493E-2</v>
      </c>
      <c r="AV395" s="32">
        <f t="shared" si="860"/>
        <v>7.2763167333971587E-3</v>
      </c>
      <c r="AW395" s="32">
        <f t="shared" ref="AW395:CB395" si="861">AW394/$O394</f>
        <v>4.934808831256467E-3</v>
      </c>
      <c r="AX395" s="32">
        <f t="shared" si="861"/>
        <v>7.141424152281888E-3</v>
      </c>
      <c r="AY395" s="32">
        <f t="shared" si="861"/>
        <v>4.84332448210722E-3</v>
      </c>
      <c r="AZ395" s="32">
        <f t="shared" si="861"/>
        <v>3.2847498676414197E-3</v>
      </c>
      <c r="BA395" s="32">
        <f t="shared" si="861"/>
        <v>2.1352737471187547E-2</v>
      </c>
      <c r="BB395" s="32">
        <f t="shared" si="861"/>
        <v>1.4481458312648434E-2</v>
      </c>
      <c r="BC395" s="32">
        <f t="shared" si="861"/>
        <v>9.8213465671065127E-3</v>
      </c>
      <c r="BD395" s="32">
        <f t="shared" si="861"/>
        <v>1.4212992636719246E-2</v>
      </c>
      <c r="BE395" s="32">
        <f t="shared" si="861"/>
        <v>9.6392727463801772E-3</v>
      </c>
      <c r="BF395" s="32">
        <f t="shared" si="861"/>
        <v>6.5373691138810829E-3</v>
      </c>
      <c r="BG395" s="32">
        <f t="shared" si="861"/>
        <v>9.4605743157765067E-3</v>
      </c>
      <c r="BH395" s="32">
        <f t="shared" si="861"/>
        <v>6.4161755724527472E-3</v>
      </c>
      <c r="BI395" s="32">
        <f t="shared" si="861"/>
        <v>4.3514598165450159E-3</v>
      </c>
      <c r="BJ395" s="32">
        <f t="shared" si="861"/>
        <v>3.1066843187364621E-2</v>
      </c>
      <c r="BK395" s="32">
        <f t="shared" si="861"/>
        <v>2.1069579257951027E-2</v>
      </c>
      <c r="BL395" s="32">
        <f t="shared" si="861"/>
        <v>1.4289419991266842E-2</v>
      </c>
      <c r="BM395" s="32">
        <f t="shared" si="861"/>
        <v>2.0678979173697841E-2</v>
      </c>
      <c r="BN395" s="32">
        <f t="shared" si="861"/>
        <v>1.4024514433154585E-2</v>
      </c>
      <c r="BO395" s="32">
        <f t="shared" si="861"/>
        <v>9.5114465483834339E-3</v>
      </c>
      <c r="BP395" s="32">
        <f t="shared" si="861"/>
        <v>1.3764519847969267E-2</v>
      </c>
      <c r="BQ395" s="32">
        <f t="shared" si="861"/>
        <v>9.335117833999344E-3</v>
      </c>
      <c r="BR395" s="32">
        <f t="shared" si="861"/>
        <v>6.3310907999096933E-3</v>
      </c>
      <c r="BS395" s="32">
        <f t="shared" si="861"/>
        <v>9.9617978644079928E-3</v>
      </c>
      <c r="BT395" s="32">
        <f t="shared" si="861"/>
        <v>6.7561061286457785E-3</v>
      </c>
      <c r="BU395" s="32">
        <f t="shared" si="861"/>
        <v>4.5820012253619076E-3</v>
      </c>
      <c r="BV395" s="32">
        <f t="shared" si="861"/>
        <v>6.6308575135327549E-3</v>
      </c>
      <c r="BW395" s="32">
        <f t="shared" si="861"/>
        <v>4.4970574282996497E-3</v>
      </c>
      <c r="BX395" s="32">
        <f t="shared" si="861"/>
        <v>3.0499110367175532E-3</v>
      </c>
      <c r="BY395" s="32">
        <f t="shared" si="861"/>
        <v>4.4136883686293022E-3</v>
      </c>
      <c r="BZ395" s="32">
        <f t="shared" si="861"/>
        <v>2.9933700164474393E-3</v>
      </c>
      <c r="CA395" s="32">
        <f t="shared" si="861"/>
        <v>2.0301079974409716E-3</v>
      </c>
      <c r="CB395" s="32">
        <f t="shared" si="861"/>
        <v>1.3196853597452516E-2</v>
      </c>
      <c r="CC395" s="32">
        <f t="shared" ref="CC395:CS395" si="862">CC394/$O394</f>
        <v>8.9501257385620082E-3</v>
      </c>
      <c r="CD395" s="32">
        <f t="shared" si="862"/>
        <v>6.0699885881535685E-3</v>
      </c>
      <c r="CE395" s="32">
        <f t="shared" si="862"/>
        <v>8.7842031150127207E-3</v>
      </c>
      <c r="CF395" s="32">
        <f t="shared" si="862"/>
        <v>5.9574596180720276E-3</v>
      </c>
      <c r="CG395" s="32">
        <f t="shared" si="862"/>
        <v>4.0403579739979089E-3</v>
      </c>
      <c r="CH395" s="32">
        <f t="shared" si="862"/>
        <v>5.8470167753239587E-3</v>
      </c>
      <c r="CI395" s="32">
        <f t="shared" si="862"/>
        <v>3.9654554737754109E-3</v>
      </c>
      <c r="CJ395" s="32">
        <f t="shared" si="862"/>
        <v>2.6893778004637454E-3</v>
      </c>
      <c r="CK395" s="32">
        <f t="shared" si="862"/>
        <v>1.9200563011271099E-2</v>
      </c>
      <c r="CL395" s="32">
        <f t="shared" si="862"/>
        <v>1.302185039282637E-2</v>
      </c>
      <c r="CM395" s="32">
        <f t="shared" si="862"/>
        <v>8.8314383048878446E-3</v>
      </c>
      <c r="CN395" s="32">
        <f t="shared" si="862"/>
        <v>1.2780443775337751E-2</v>
      </c>
      <c r="CO395" s="32">
        <f t="shared" si="862"/>
        <v>8.6677159778430751E-3</v>
      </c>
      <c r="CP395" s="32">
        <f t="shared" si="862"/>
        <v>5.8784578683826402E-3</v>
      </c>
      <c r="CQ395" s="32">
        <f t="shared" si="862"/>
        <v>8.5070288302840878E-3</v>
      </c>
      <c r="CR395" s="32">
        <f t="shared" si="862"/>
        <v>5.769479605904875E-3</v>
      </c>
      <c r="CS395" s="32">
        <f t="shared" si="862"/>
        <v>3.9128696501479565E-3</v>
      </c>
    </row>
    <row r="396" spans="2:97" ht="13.15" thickTop="1" x14ac:dyDescent="0.35">
      <c r="H396" s="34">
        <f t="shared" si="858"/>
        <v>6.3119898641161853E-5</v>
      </c>
      <c r="I396" s="34">
        <f t="shared" ref="I396:J396" si="863">I391</f>
        <v>-0.38829482710380525</v>
      </c>
      <c r="J396" s="34">
        <f t="shared" si="863"/>
        <v>-0.25394617098203581</v>
      </c>
      <c r="K396" s="34">
        <f t="shared" si="854"/>
        <v>-0.38831085616037797</v>
      </c>
      <c r="L396" s="34">
        <f>$CE$6-$CE$7*SUMPRODUCT($B$6:$CD$6,Q395:CS395)</f>
        <v>7.5141380403920266E-3</v>
      </c>
    </row>
    <row r="397" spans="2:97" ht="13.5" thickBot="1" x14ac:dyDescent="0.4">
      <c r="B397" s="39" t="s">
        <v>367</v>
      </c>
      <c r="D397" s="39" t="s">
        <v>368</v>
      </c>
      <c r="E397" s="39" t="s">
        <v>369</v>
      </c>
      <c r="F397" s="39" t="s">
        <v>370</v>
      </c>
      <c r="H397" s="39" t="s">
        <v>347</v>
      </c>
      <c r="I397" s="39" t="s">
        <v>371</v>
      </c>
      <c r="J397" s="39" t="s">
        <v>372</v>
      </c>
      <c r="K397" s="39" t="s">
        <v>349</v>
      </c>
      <c r="L397" s="39" t="s">
        <v>373</v>
      </c>
      <c r="M397" s="39" t="s">
        <v>374</v>
      </c>
      <c r="O397" s="45" t="s">
        <v>336</v>
      </c>
    </row>
    <row r="398" spans="2:97" ht="13.9" thickTop="1" thickBot="1" x14ac:dyDescent="0.4">
      <c r="B398" s="32">
        <f>1+B393</f>
        <v>3</v>
      </c>
      <c r="D398" s="32">
        <f>IF(F393,IF(M398&lt;0,D393,H398),E393)</f>
        <v>0</v>
      </c>
      <c r="E398" s="32">
        <f>IF(F393,IF(M398&lt;0,H398,E393),H398)</f>
        <v>3.1559949320580927E-5</v>
      </c>
      <c r="F398" s="32" t="b">
        <f>OR(F393,M398*M393&lt;=0)</f>
        <v>1</v>
      </c>
      <c r="H398" s="32">
        <f>IF(F393,(D393+E393)/2,2*H393)</f>
        <v>3.1559949320580927E-5</v>
      </c>
      <c r="I398" s="32">
        <f>I393</f>
        <v>-0.48113839299785399</v>
      </c>
      <c r="J398" s="32">
        <f>J393</f>
        <v>-1</v>
      </c>
      <c r="K398" s="32">
        <f>I398+J398*H398</f>
        <v>-0.48116995294717457</v>
      </c>
      <c r="L398" s="32">
        <f>$CE$3-$CE$7*SUMPRODUCT($B$3:$CD$3,Q400:CS400)</f>
        <v>1.3806526122579044E-2</v>
      </c>
      <c r="M398" s="32">
        <f>SUMPRODUCT(L398:L401,J398:J401)</f>
        <v>-2.3683747139963022E-2</v>
      </c>
      <c r="O398" s="46">
        <f>SUM(Q398:CS398)</f>
        <v>-1.2655769305911149</v>
      </c>
      <c r="P398" s="39" t="s">
        <v>363</v>
      </c>
      <c r="Q398" s="32">
        <f t="shared" ref="Q398:AV398" si="864">SUMPRODUCT(B$3:B$6,$K398:$K401)</f>
        <v>0.94837250745503654</v>
      </c>
      <c r="R398" s="32">
        <f t="shared" si="864"/>
        <v>0.56006966582294493</v>
      </c>
      <c r="S398" s="32">
        <f t="shared" si="864"/>
        <v>0.17176682419085332</v>
      </c>
      <c r="T398" s="32">
        <f t="shared" si="864"/>
        <v>0.54136025701860779</v>
      </c>
      <c r="U398" s="32">
        <f t="shared" si="864"/>
        <v>0.15305741538651624</v>
      </c>
      <c r="V398" s="32">
        <f t="shared" si="864"/>
        <v>-0.23524542624557537</v>
      </c>
      <c r="W398" s="32">
        <f t="shared" si="864"/>
        <v>0.13434800658217916</v>
      </c>
      <c r="X398" s="32">
        <f t="shared" si="864"/>
        <v>-0.25395483504991245</v>
      </c>
      <c r="Y398" s="32">
        <f t="shared" si="864"/>
        <v>-0.64225767668200406</v>
      </c>
      <c r="Z398" s="32">
        <f t="shared" si="864"/>
        <v>1.2296118253641724</v>
      </c>
      <c r="AA398" s="32">
        <f t="shared" si="864"/>
        <v>0.84130898373208063</v>
      </c>
      <c r="AB398" s="32">
        <f t="shared" si="864"/>
        <v>0.45300614209998902</v>
      </c>
      <c r="AC398" s="32">
        <f t="shared" si="864"/>
        <v>0.82259957492774349</v>
      </c>
      <c r="AD398" s="32">
        <f t="shared" si="864"/>
        <v>0.43429673329565194</v>
      </c>
      <c r="AE398" s="32">
        <f t="shared" si="864"/>
        <v>4.5993891663560327E-2</v>
      </c>
      <c r="AF398" s="32">
        <f t="shared" si="864"/>
        <v>0.41558732449131486</v>
      </c>
      <c r="AG398" s="32">
        <f t="shared" si="864"/>
        <v>2.7284482859223247E-2</v>
      </c>
      <c r="AH398" s="32">
        <f t="shared" si="864"/>
        <v>-0.36101835877286836</v>
      </c>
      <c r="AI398" s="32">
        <f t="shared" si="864"/>
        <v>1.604597582576353</v>
      </c>
      <c r="AJ398" s="32">
        <f t="shared" si="864"/>
        <v>1.2162947409442615</v>
      </c>
      <c r="AK398" s="32">
        <f t="shared" si="864"/>
        <v>0.82799189931216988</v>
      </c>
      <c r="AL398" s="32">
        <f t="shared" si="864"/>
        <v>1.1975853321399246</v>
      </c>
      <c r="AM398" s="32">
        <f t="shared" si="864"/>
        <v>0.80928249050783285</v>
      </c>
      <c r="AN398" s="32">
        <f t="shared" si="864"/>
        <v>0.42097964887574124</v>
      </c>
      <c r="AO398" s="32">
        <f t="shared" si="864"/>
        <v>0.79057308170349572</v>
      </c>
      <c r="AP398" s="32">
        <f t="shared" si="864"/>
        <v>0.40227024007140416</v>
      </c>
      <c r="AQ398" s="32">
        <f t="shared" si="864"/>
        <v>1.3967398439312551E-2</v>
      </c>
      <c r="AR398" s="32">
        <f t="shared" si="864"/>
        <v>0.46720255450786197</v>
      </c>
      <c r="AS398" s="32">
        <f t="shared" si="864"/>
        <v>7.8899712875770356E-2</v>
      </c>
      <c r="AT398" s="32">
        <f t="shared" si="864"/>
        <v>-0.30940312875632126</v>
      </c>
      <c r="AU398" s="32">
        <f t="shared" si="864"/>
        <v>6.0190304071433276E-2</v>
      </c>
      <c r="AV398" s="32">
        <f t="shared" si="864"/>
        <v>-0.32811253756065833</v>
      </c>
      <c r="AW398" s="32">
        <f t="shared" ref="AW398:CB398" si="865">SUMPRODUCT(AH$3:AH$6,$K398:$K401)</f>
        <v>-0.71641537919274989</v>
      </c>
      <c r="AX398" s="32">
        <f t="shared" si="865"/>
        <v>-0.34682194636499541</v>
      </c>
      <c r="AY398" s="32">
        <f t="shared" si="865"/>
        <v>-0.73512478799708703</v>
      </c>
      <c r="AZ398" s="32">
        <f t="shared" si="865"/>
        <v>-1.1234276296291785</v>
      </c>
      <c r="BA398" s="32">
        <f t="shared" si="865"/>
        <v>0.74844187241699767</v>
      </c>
      <c r="BB398" s="32">
        <f t="shared" si="865"/>
        <v>0.36013903078490606</v>
      </c>
      <c r="BC398" s="32">
        <f t="shared" si="865"/>
        <v>-2.8163810847185555E-2</v>
      </c>
      <c r="BD398" s="32">
        <f t="shared" si="865"/>
        <v>0.34142962198056898</v>
      </c>
      <c r="BE398" s="32">
        <f t="shared" si="865"/>
        <v>-4.6873219651522614E-2</v>
      </c>
      <c r="BF398" s="32">
        <f t="shared" si="865"/>
        <v>-0.43517606128361425</v>
      </c>
      <c r="BG398" s="32">
        <f t="shared" si="865"/>
        <v>-6.5582628455859715E-2</v>
      </c>
      <c r="BH398" s="32">
        <f t="shared" si="865"/>
        <v>-0.45388547008795133</v>
      </c>
      <c r="BI398" s="32">
        <f t="shared" si="865"/>
        <v>-0.84218831172004294</v>
      </c>
      <c r="BJ398" s="32">
        <f t="shared" si="865"/>
        <v>1.1234276296291785</v>
      </c>
      <c r="BK398" s="32">
        <f t="shared" si="865"/>
        <v>0.73512478799708703</v>
      </c>
      <c r="BL398" s="32">
        <f t="shared" si="865"/>
        <v>0.34682194636499541</v>
      </c>
      <c r="BM398" s="32">
        <f t="shared" si="865"/>
        <v>0.71641537919274989</v>
      </c>
      <c r="BN398" s="32">
        <f t="shared" si="865"/>
        <v>0.32811253756065833</v>
      </c>
      <c r="BO398" s="32">
        <f t="shared" si="865"/>
        <v>-6.0190304071433276E-2</v>
      </c>
      <c r="BP398" s="32">
        <f t="shared" si="865"/>
        <v>0.30940312875632126</v>
      </c>
      <c r="BQ398" s="32">
        <f t="shared" si="865"/>
        <v>-7.8899712875770356E-2</v>
      </c>
      <c r="BR398" s="32">
        <f t="shared" si="865"/>
        <v>-0.46720255450786197</v>
      </c>
      <c r="BS398" s="32">
        <f t="shared" si="865"/>
        <v>-1.3967398439312551E-2</v>
      </c>
      <c r="BT398" s="32">
        <f t="shared" si="865"/>
        <v>-0.40227024007140416</v>
      </c>
      <c r="BU398" s="32">
        <f t="shared" si="865"/>
        <v>-0.79057308170349572</v>
      </c>
      <c r="BV398" s="32">
        <f t="shared" si="865"/>
        <v>-0.42097964887574124</v>
      </c>
      <c r="BW398" s="32">
        <f t="shared" si="865"/>
        <v>-0.80928249050783285</v>
      </c>
      <c r="BX398" s="32">
        <f t="shared" si="865"/>
        <v>-1.1975853321399246</v>
      </c>
      <c r="BY398" s="32">
        <f t="shared" si="865"/>
        <v>-0.82799189931216988</v>
      </c>
      <c r="BZ398" s="32">
        <f t="shared" si="865"/>
        <v>-1.2162947409442615</v>
      </c>
      <c r="CA398" s="32">
        <f t="shared" si="865"/>
        <v>-1.604597582576353</v>
      </c>
      <c r="CB398" s="32">
        <f t="shared" si="865"/>
        <v>0.26727191946982315</v>
      </c>
      <c r="CC398" s="32">
        <f t="shared" ref="CC398:CS398" si="866">SUMPRODUCT(BN$3:BN$6,$K398:$K401)</f>
        <v>-0.12103092216226846</v>
      </c>
      <c r="CD398" s="32">
        <f t="shared" si="866"/>
        <v>-0.50933376379436002</v>
      </c>
      <c r="CE398" s="32">
        <f t="shared" si="866"/>
        <v>-0.13974033096660554</v>
      </c>
      <c r="CF398" s="32">
        <f t="shared" si="866"/>
        <v>-0.52804317259869715</v>
      </c>
      <c r="CG398" s="32">
        <f t="shared" si="866"/>
        <v>-0.91634601423078876</v>
      </c>
      <c r="CH398" s="32">
        <f t="shared" si="866"/>
        <v>-0.54675258140303418</v>
      </c>
      <c r="CI398" s="32">
        <f t="shared" si="866"/>
        <v>-0.93505542303512579</v>
      </c>
      <c r="CJ398" s="32">
        <f t="shared" si="866"/>
        <v>-1.3233582646672173</v>
      </c>
      <c r="CK398" s="32">
        <f t="shared" si="866"/>
        <v>0.64225767668200406</v>
      </c>
      <c r="CL398" s="32">
        <f t="shared" si="866"/>
        <v>0.25395483504991245</v>
      </c>
      <c r="CM398" s="32">
        <f t="shared" si="866"/>
        <v>-0.13434800658217916</v>
      </c>
      <c r="CN398" s="32">
        <f t="shared" si="866"/>
        <v>0.23524542624557537</v>
      </c>
      <c r="CO398" s="32">
        <f t="shared" si="866"/>
        <v>-0.15305741538651624</v>
      </c>
      <c r="CP398" s="32">
        <f t="shared" si="866"/>
        <v>-0.54136025701860779</v>
      </c>
      <c r="CQ398" s="32">
        <f t="shared" si="866"/>
        <v>-0.17176682419085332</v>
      </c>
      <c r="CR398" s="32">
        <f t="shared" si="866"/>
        <v>-0.56006966582294493</v>
      </c>
      <c r="CS398" s="32">
        <f t="shared" si="866"/>
        <v>-0.94837250745503654</v>
      </c>
    </row>
    <row r="399" spans="2:97" ht="13.9" thickTop="1" thickBot="1" x14ac:dyDescent="0.4">
      <c r="H399" s="33">
        <f>H398</f>
        <v>3.1559949320580927E-5</v>
      </c>
      <c r="I399" s="33">
        <f t="shared" ref="I399:J399" si="867">I394</f>
        <v>0.32813405595831519</v>
      </c>
      <c r="J399" s="33">
        <f t="shared" si="867"/>
        <v>-0.68182611569780283</v>
      </c>
      <c r="K399" s="33">
        <f t="shared" ref="K399:K401" si="868">I399+J399*H399</f>
        <v>0.32811253756065833</v>
      </c>
      <c r="L399" s="33">
        <f>$CE$4-$CE$7*SUMPRODUCT($B$4:$CD$4,Q400:CS400)</f>
        <v>1.0506984516524653E-2</v>
      </c>
      <c r="M399" s="39" t="s">
        <v>375</v>
      </c>
      <c r="O399" s="47">
        <f t="shared" ref="O399:O400" si="869">SUM(Q399:CS399)</f>
        <v>98.990954346288547</v>
      </c>
      <c r="P399" s="39" t="s">
        <v>365</v>
      </c>
      <c r="Q399" s="33">
        <f>EXP(Q398)</f>
        <v>2.5815048586908205</v>
      </c>
      <c r="R399" s="33">
        <f>EXP(R398)</f>
        <v>1.7507944665849329</v>
      </c>
      <c r="S399" s="33">
        <f t="shared" ref="S399:CD399" si="870">EXP(S398)</f>
        <v>1.1874009277592219</v>
      </c>
      <c r="T399" s="33">
        <f t="shared" si="870"/>
        <v>1.7183426608462256</v>
      </c>
      <c r="U399" s="33">
        <f t="shared" si="870"/>
        <v>1.16539188844762</v>
      </c>
      <c r="V399" s="33">
        <f t="shared" si="870"/>
        <v>0.79037684660094099</v>
      </c>
      <c r="W399" s="33">
        <f t="shared" si="870"/>
        <v>1.1437907971172732</v>
      </c>
      <c r="X399" s="33">
        <f t="shared" si="870"/>
        <v>0.775726836919167</v>
      </c>
      <c r="Y399" s="33">
        <f t="shared" si="870"/>
        <v>0.5261033110541089</v>
      </c>
      <c r="Z399" s="33">
        <f t="shared" si="870"/>
        <v>3.4199017594816534</v>
      </c>
      <c r="AA399" s="33">
        <f t="shared" si="870"/>
        <v>2.3194010488134684</v>
      </c>
      <c r="AB399" s="33">
        <f t="shared" si="870"/>
        <v>1.5730338482156854</v>
      </c>
      <c r="AC399" s="33">
        <f t="shared" si="870"/>
        <v>2.2764098504159396</v>
      </c>
      <c r="AD399" s="33">
        <f t="shared" si="870"/>
        <v>1.5438769198400324</v>
      </c>
      <c r="AE399" s="33">
        <f t="shared" si="870"/>
        <v>1.0470680150936917</v>
      </c>
      <c r="AF399" s="33">
        <f t="shared" si="870"/>
        <v>1.515260428959267</v>
      </c>
      <c r="AG399" s="33">
        <f t="shared" si="870"/>
        <v>1.0276601128701295</v>
      </c>
      <c r="AH399" s="33">
        <f t="shared" si="870"/>
        <v>0.69696620290520162</v>
      </c>
      <c r="AI399" s="33">
        <f t="shared" si="870"/>
        <v>4.9758568283057656</v>
      </c>
      <c r="AJ399" s="33">
        <f t="shared" si="870"/>
        <v>3.3746605481636109</v>
      </c>
      <c r="AK399" s="33">
        <f t="shared" si="870"/>
        <v>2.2887181460985779</v>
      </c>
      <c r="AL399" s="33">
        <f t="shared" si="870"/>
        <v>3.3121096144970799</v>
      </c>
      <c r="AM399" s="33">
        <f t="shared" si="870"/>
        <v>2.2462956698539962</v>
      </c>
      <c r="AN399" s="33">
        <f t="shared" si="870"/>
        <v>1.5234532741063851</v>
      </c>
      <c r="AO399" s="33">
        <f t="shared" si="870"/>
        <v>2.204659514325134</v>
      </c>
      <c r="AP399" s="33">
        <f t="shared" si="870"/>
        <v>1.4952153451850467</v>
      </c>
      <c r="AQ399" s="33">
        <f t="shared" si="870"/>
        <v>1.0140653982849577</v>
      </c>
      <c r="AR399" s="33">
        <f t="shared" si="870"/>
        <v>1.5955245513786436</v>
      </c>
      <c r="AS399" s="33">
        <f t="shared" si="870"/>
        <v>1.0820957963529825</v>
      </c>
      <c r="AT399" s="33">
        <f t="shared" si="870"/>
        <v>0.73388486029439626</v>
      </c>
      <c r="AU399" s="33">
        <f t="shared" si="870"/>
        <v>1.0620386375921285</v>
      </c>
      <c r="AV399" s="33">
        <f t="shared" si="870"/>
        <v>0.72028195636969583</v>
      </c>
      <c r="AW399" s="33">
        <f t="shared" si="870"/>
        <v>0.48850020922779436</v>
      </c>
      <c r="AX399" s="33">
        <f t="shared" si="870"/>
        <v>0.70693118872031024</v>
      </c>
      <c r="AY399" s="33">
        <f t="shared" si="870"/>
        <v>0.47944562618236114</v>
      </c>
      <c r="AZ399" s="33">
        <f t="shared" si="870"/>
        <v>0.32516334281629955</v>
      </c>
      <c r="BA399" s="33">
        <f t="shared" si="870"/>
        <v>2.1137040289450457</v>
      </c>
      <c r="BB399" s="33">
        <f t="shared" si="870"/>
        <v>1.4335287053273305</v>
      </c>
      <c r="BC399" s="33">
        <f t="shared" si="870"/>
        <v>0.97222909208490704</v>
      </c>
      <c r="BD399" s="33">
        <f t="shared" si="870"/>
        <v>1.4069575709343338</v>
      </c>
      <c r="BE399" s="33">
        <f t="shared" si="870"/>
        <v>0.95420836479108539</v>
      </c>
      <c r="BF399" s="33">
        <f t="shared" si="870"/>
        <v>0.64715071886113973</v>
      </c>
      <c r="BG399" s="33">
        <f t="shared" si="870"/>
        <v>0.93652166022384342</v>
      </c>
      <c r="BH399" s="33">
        <f t="shared" si="870"/>
        <v>0.63515547338089151</v>
      </c>
      <c r="BI399" s="33">
        <f t="shared" si="870"/>
        <v>0.43076683914526881</v>
      </c>
      <c r="BJ399" s="33">
        <f t="shared" si="870"/>
        <v>3.0753774128990559</v>
      </c>
      <c r="BK399" s="33">
        <f t="shared" si="870"/>
        <v>2.0857422518641178</v>
      </c>
      <c r="BL399" s="33">
        <f t="shared" si="870"/>
        <v>1.4145648345353161</v>
      </c>
      <c r="BM399" s="33">
        <f t="shared" si="870"/>
        <v>2.0470820300788986</v>
      </c>
      <c r="BN399" s="33">
        <f t="shared" si="870"/>
        <v>1.3883452044809166</v>
      </c>
      <c r="BO399" s="33">
        <f t="shared" si="870"/>
        <v>0.94158532901139691</v>
      </c>
      <c r="BP399" s="33">
        <f t="shared" si="870"/>
        <v>1.3626115677040296</v>
      </c>
      <c r="BQ399" s="33">
        <f t="shared" si="870"/>
        <v>0.92413259839870721</v>
      </c>
      <c r="BR399" s="33">
        <f t="shared" si="870"/>
        <v>0.62675312588322807</v>
      </c>
      <c r="BS399" s="33">
        <f t="shared" si="870"/>
        <v>0.98612969310584331</v>
      </c>
      <c r="BT399" s="33">
        <f t="shared" si="870"/>
        <v>0.66879998471139335</v>
      </c>
      <c r="BU399" s="33">
        <f t="shared" si="870"/>
        <v>0.45358477964617083</v>
      </c>
      <c r="BV399" s="33">
        <f t="shared" si="870"/>
        <v>0.65640345982161608</v>
      </c>
      <c r="BW399" s="33">
        <f t="shared" si="870"/>
        <v>0.44517737064640189</v>
      </c>
      <c r="BX399" s="33">
        <f t="shared" si="870"/>
        <v>0.30192237467715655</v>
      </c>
      <c r="BY399" s="33">
        <f t="shared" si="870"/>
        <v>0.43692579695959149</v>
      </c>
      <c r="BZ399" s="33">
        <f t="shared" si="870"/>
        <v>0.29632610027819539</v>
      </c>
      <c r="CA399" s="33">
        <f t="shared" si="870"/>
        <v>0.20097041263554422</v>
      </c>
      <c r="CB399" s="33">
        <f t="shared" si="870"/>
        <v>1.3063956324452097</v>
      </c>
      <c r="CC399" s="33">
        <f t="shared" si="870"/>
        <v>0.88600656193060134</v>
      </c>
      <c r="CD399" s="33">
        <f t="shared" si="870"/>
        <v>0.60089578400899002</v>
      </c>
      <c r="CE399" s="33">
        <f t="shared" ref="CE399:CS399" si="871">EXP(CE398)</f>
        <v>0.86958401012354902</v>
      </c>
      <c r="CF399" s="33">
        <f t="shared" si="871"/>
        <v>0.58975789568226678</v>
      </c>
      <c r="CG399" s="33">
        <f t="shared" si="871"/>
        <v>0.39997788766856307</v>
      </c>
      <c r="CH399" s="33">
        <f t="shared" si="871"/>
        <v>0.57882645339773564</v>
      </c>
      <c r="CI399" s="33">
        <f t="shared" si="871"/>
        <v>0.3925641078342475</v>
      </c>
      <c r="CJ399" s="33">
        <f t="shared" si="871"/>
        <v>0.26623969560320992</v>
      </c>
      <c r="CK399" s="33">
        <f t="shared" si="871"/>
        <v>1.9007673568835448</v>
      </c>
      <c r="CL399" s="33">
        <f t="shared" si="871"/>
        <v>1.2891135802024636</v>
      </c>
      <c r="CM399" s="33">
        <f t="shared" si="871"/>
        <v>0.87428575445818157</v>
      </c>
      <c r="CN399" s="33">
        <f t="shared" si="871"/>
        <v>1.265219248641398</v>
      </c>
      <c r="CO399" s="33">
        <f t="shared" si="871"/>
        <v>0.85808045337613159</v>
      </c>
      <c r="CP399" s="33">
        <f t="shared" si="871"/>
        <v>0.58195610385854812</v>
      </c>
      <c r="CQ399" s="33">
        <f t="shared" si="871"/>
        <v>0.84217552523487449</v>
      </c>
      <c r="CR399" s="33">
        <f t="shared" si="871"/>
        <v>0.57116927148540819</v>
      </c>
      <c r="CS399" s="33">
        <f t="shared" si="871"/>
        <v>0.38737095405163718</v>
      </c>
    </row>
    <row r="400" spans="2:97" ht="13.9" thickTop="1" thickBot="1" x14ac:dyDescent="0.4">
      <c r="H400" s="32">
        <f t="shared" ref="H400:H401" si="872">H399</f>
        <v>3.1559949320580927E-5</v>
      </c>
      <c r="I400" s="32">
        <f t="shared" ref="I400:J400" si="873">I395</f>
        <v>-0.4070010713166935</v>
      </c>
      <c r="J400" s="32">
        <f t="shared" si="873"/>
        <v>-0.35421855788355311</v>
      </c>
      <c r="K400" s="32">
        <f t="shared" si="868"/>
        <v>-0.40701225043642869</v>
      </c>
      <c r="L400" s="32">
        <f>$CE$5-$CE$7*SUMPRODUCT($B$5:$CD$5,Q400:CS400)</f>
        <v>5.047138509070237E-3</v>
      </c>
      <c r="M400" s="32">
        <f>SUMPRODUCT($B$7:$CD$7, LN(Q400:CS400))</f>
        <v>-3263.3842567807005</v>
      </c>
      <c r="O400" s="48">
        <f t="shared" si="869"/>
        <v>0.99999999999999978</v>
      </c>
      <c r="P400" s="39" t="s">
        <v>366</v>
      </c>
      <c r="Q400" s="32">
        <f t="shared" ref="Q400:AV400" si="874">Q399/$O399</f>
        <v>2.6078189423856268E-2</v>
      </c>
      <c r="R400" s="32">
        <f t="shared" si="874"/>
        <v>1.7686408603157136E-2</v>
      </c>
      <c r="S400" s="32">
        <f t="shared" si="874"/>
        <v>1.1995044755356891E-2</v>
      </c>
      <c r="T400" s="32">
        <f t="shared" si="874"/>
        <v>1.7358582632056939E-2</v>
      </c>
      <c r="U400" s="32">
        <f t="shared" si="874"/>
        <v>1.1772710912260377E-2</v>
      </c>
      <c r="V400" s="32">
        <f t="shared" si="874"/>
        <v>7.9843340416343254E-3</v>
      </c>
      <c r="W400" s="32">
        <f t="shared" si="874"/>
        <v>1.1554498132385741E-2</v>
      </c>
      <c r="X400" s="32">
        <f t="shared" si="874"/>
        <v>7.8363406236647837E-3</v>
      </c>
      <c r="Y400" s="32">
        <f t="shared" si="874"/>
        <v>5.3146604609316406E-3</v>
      </c>
      <c r="Z400" s="32">
        <f t="shared" si="874"/>
        <v>3.4547618841194408E-2</v>
      </c>
      <c r="AA400" s="32">
        <f t="shared" si="874"/>
        <v>2.3430434266749036E-2</v>
      </c>
      <c r="AB400" s="32">
        <f t="shared" si="874"/>
        <v>1.5890682725544031E-2</v>
      </c>
      <c r="AC400" s="32">
        <f t="shared" si="874"/>
        <v>2.2996140055915004E-2</v>
      </c>
      <c r="AD400" s="32">
        <f t="shared" si="874"/>
        <v>1.559614138519432E-2</v>
      </c>
      <c r="AE400" s="32">
        <f t="shared" si="874"/>
        <v>1.0577411057487692E-2</v>
      </c>
      <c r="AF400" s="32">
        <f t="shared" si="874"/>
        <v>1.5307059508271914E-2</v>
      </c>
      <c r="AG400" s="32">
        <f t="shared" si="874"/>
        <v>1.0381353727282855E-2</v>
      </c>
      <c r="AH400" s="32">
        <f t="shared" si="874"/>
        <v>7.040705966598582E-3</v>
      </c>
      <c r="AI400" s="32">
        <f t="shared" si="874"/>
        <v>5.0265772879603765E-2</v>
      </c>
      <c r="AJ400" s="32">
        <f t="shared" si="874"/>
        <v>3.409059515032483E-2</v>
      </c>
      <c r="AK400" s="32">
        <f t="shared" si="874"/>
        <v>2.3120477635685997E-2</v>
      </c>
      <c r="AL400" s="32">
        <f t="shared" si="874"/>
        <v>3.3458709802015971E-2</v>
      </c>
      <c r="AM400" s="32">
        <f t="shared" si="874"/>
        <v>2.2691928618003229E-2</v>
      </c>
      <c r="AN400" s="32">
        <f t="shared" si="874"/>
        <v>1.5389823081986519E-2</v>
      </c>
      <c r="AO400" s="32">
        <f t="shared" si="874"/>
        <v>2.2271322959599216E-2</v>
      </c>
      <c r="AP400" s="32">
        <f t="shared" si="874"/>
        <v>1.5104565412658906E-2</v>
      </c>
      <c r="AQ400" s="32">
        <f t="shared" si="874"/>
        <v>1.0244020829797949E-2</v>
      </c>
      <c r="AR400" s="32">
        <f t="shared" si="874"/>
        <v>1.6117882304651852E-2</v>
      </c>
      <c r="AS400" s="32">
        <f t="shared" si="874"/>
        <v>1.0931259361008002E-2</v>
      </c>
      <c r="AT400" s="32">
        <f t="shared" si="874"/>
        <v>7.4136557743158249E-3</v>
      </c>
      <c r="AU400" s="32">
        <f t="shared" si="874"/>
        <v>1.0728643284687631E-2</v>
      </c>
      <c r="AV400" s="32">
        <f t="shared" si="874"/>
        <v>7.2762401486707283E-3</v>
      </c>
      <c r="AW400" s="32">
        <f t="shared" ref="AW400:CB400" si="875">AW399/$O399</f>
        <v>4.9347964412882707E-3</v>
      </c>
      <c r="AX400" s="32">
        <f t="shared" si="875"/>
        <v>7.1413715868152462E-3</v>
      </c>
      <c r="AY400" s="32">
        <f t="shared" si="875"/>
        <v>4.8433276489604519E-3</v>
      </c>
      <c r="AZ400" s="32">
        <f t="shared" si="875"/>
        <v>3.2847783412494279E-3</v>
      </c>
      <c r="BA400" s="32">
        <f t="shared" si="875"/>
        <v>2.135249672965997E-2</v>
      </c>
      <c r="BB400" s="32">
        <f t="shared" si="875"/>
        <v>1.448141110260018E-2</v>
      </c>
      <c r="BC400" s="32">
        <f t="shared" si="875"/>
        <v>9.8213932627002568E-3</v>
      </c>
      <c r="BD400" s="32">
        <f t="shared" si="875"/>
        <v>1.4212991280117755E-2</v>
      </c>
      <c r="BE400" s="32">
        <f t="shared" si="875"/>
        <v>9.6393490808573193E-3</v>
      </c>
      <c r="BF400" s="32">
        <f t="shared" si="875"/>
        <v>6.5374732785915728E-3</v>
      </c>
      <c r="BG400" s="32">
        <f t="shared" si="875"/>
        <v>9.4606791742578682E-3</v>
      </c>
      <c r="BH400" s="32">
        <f t="shared" si="875"/>
        <v>6.4162981110274069E-3</v>
      </c>
      <c r="BI400" s="32">
        <f t="shared" si="875"/>
        <v>4.3515777980922101E-3</v>
      </c>
      <c r="BJ400" s="32">
        <f t="shared" si="875"/>
        <v>3.1067256934818717E-2</v>
      </c>
      <c r="BK400" s="32">
        <f t="shared" si="875"/>
        <v>2.1070028727754337E-2</v>
      </c>
      <c r="BL400" s="32">
        <f t="shared" si="875"/>
        <v>1.4289839348218711E-2</v>
      </c>
      <c r="BM400" s="32">
        <f t="shared" si="875"/>
        <v>2.0679485752989404E-2</v>
      </c>
      <c r="BN400" s="32">
        <f t="shared" si="875"/>
        <v>1.4024970399055149E-2</v>
      </c>
      <c r="BO400" s="32">
        <f t="shared" si="875"/>
        <v>9.5118320176766705E-3</v>
      </c>
      <c r="BP400" s="32">
        <f t="shared" si="875"/>
        <v>1.376501092147636E-2</v>
      </c>
      <c r="BQ400" s="32">
        <f t="shared" si="875"/>
        <v>9.335525700317239E-3</v>
      </c>
      <c r="BR400" s="32">
        <f t="shared" si="875"/>
        <v>6.3314181585797267E-3</v>
      </c>
      <c r="BS400" s="32">
        <f t="shared" si="875"/>
        <v>9.9618162045006699E-3</v>
      </c>
      <c r="BT400" s="32">
        <f t="shared" si="875"/>
        <v>6.7561727142442544E-3</v>
      </c>
      <c r="BU400" s="32">
        <f t="shared" si="875"/>
        <v>4.5820831069013426E-3</v>
      </c>
      <c r="BV400" s="32">
        <f t="shared" si="875"/>
        <v>6.6309438489237727E-3</v>
      </c>
      <c r="BW400" s="32">
        <f t="shared" si="875"/>
        <v>4.4971520234979214E-3</v>
      </c>
      <c r="BX400" s="32">
        <f t="shared" si="875"/>
        <v>3.0499996355321177E-3</v>
      </c>
      <c r="BY400" s="32">
        <f t="shared" si="875"/>
        <v>4.413795178003283E-3</v>
      </c>
      <c r="BZ400" s="32">
        <f t="shared" si="875"/>
        <v>2.9934664458491052E-3</v>
      </c>
      <c r="CA400" s="32">
        <f t="shared" si="875"/>
        <v>2.0301896669519194E-3</v>
      </c>
      <c r="CB400" s="32">
        <f t="shared" si="875"/>
        <v>1.319712130337887E-2</v>
      </c>
      <c r="CC400" s="32">
        <f t="shared" ref="CC400:CS400" si="876">CC399/$O399</f>
        <v>8.9503790298978998E-3</v>
      </c>
      <c r="CD400" s="32">
        <f t="shared" si="876"/>
        <v>6.0702090203812575E-3</v>
      </c>
      <c r="CE400" s="32">
        <f t="shared" si="876"/>
        <v>8.7844795099316277E-3</v>
      </c>
      <c r="CF400" s="32">
        <f t="shared" si="876"/>
        <v>5.9576948174394325E-3</v>
      </c>
      <c r="CG400" s="32">
        <f t="shared" si="876"/>
        <v>4.0405498695301684E-3</v>
      </c>
      <c r="CH400" s="32">
        <f t="shared" si="876"/>
        <v>5.8472661186081141E-3</v>
      </c>
      <c r="CI400" s="32">
        <f t="shared" si="876"/>
        <v>3.9656563614993154E-3</v>
      </c>
      <c r="CJ400" s="32">
        <f t="shared" si="876"/>
        <v>2.6895355980896454E-3</v>
      </c>
      <c r="CK400" s="32">
        <f t="shared" si="876"/>
        <v>1.9201424710325668E-2</v>
      </c>
      <c r="CL400" s="32">
        <f t="shared" si="876"/>
        <v>1.3022539167497137E-2</v>
      </c>
      <c r="CM400" s="32">
        <f t="shared" si="876"/>
        <v>8.8319762167335947E-3</v>
      </c>
      <c r="CN400" s="32">
        <f t="shared" si="876"/>
        <v>1.2781160228190433E-2</v>
      </c>
      <c r="CO400" s="32">
        <f t="shared" si="876"/>
        <v>8.6682713490609312E-3</v>
      </c>
      <c r="CP400" s="32">
        <f t="shared" si="876"/>
        <v>5.878881638243013E-3</v>
      </c>
      <c r="CQ400" s="32">
        <f t="shared" si="876"/>
        <v>8.5076008287463291E-3</v>
      </c>
      <c r="CR400" s="32">
        <f t="shared" si="876"/>
        <v>5.769913779064632E-3</v>
      </c>
      <c r="CS400" s="32">
        <f t="shared" si="876"/>
        <v>3.9131954693207866E-3</v>
      </c>
    </row>
    <row r="401" spans="2:97" ht="13.15" thickTop="1" x14ac:dyDescent="0.35">
      <c r="H401" s="34">
        <f t="shared" si="872"/>
        <v>3.1559949320580927E-5</v>
      </c>
      <c r="I401" s="34">
        <f t="shared" ref="I401:J401" si="877">I396</f>
        <v>-0.38829482710380525</v>
      </c>
      <c r="J401" s="34">
        <f t="shared" si="877"/>
        <v>-0.25394617098203581</v>
      </c>
      <c r="K401" s="34">
        <f t="shared" si="868"/>
        <v>-0.38830284163209161</v>
      </c>
      <c r="L401" s="34">
        <f>$CE$6-$CE$7*SUMPRODUCT($B$6:$CD$6,Q400:CS400)</f>
        <v>3.644451298811191E-3</v>
      </c>
    </row>
    <row r="402" spans="2:97" ht="13.5" thickBot="1" x14ac:dyDescent="0.4">
      <c r="B402" s="39" t="s">
        <v>367</v>
      </c>
      <c r="D402" s="39" t="s">
        <v>368</v>
      </c>
      <c r="E402" s="39" t="s">
        <v>369</v>
      </c>
      <c r="F402" s="39" t="s">
        <v>370</v>
      </c>
      <c r="H402" s="39" t="s">
        <v>347</v>
      </c>
      <c r="I402" s="39" t="s">
        <v>371</v>
      </c>
      <c r="J402" s="39" t="s">
        <v>372</v>
      </c>
      <c r="K402" s="39" t="s">
        <v>349</v>
      </c>
      <c r="L402" s="39" t="s">
        <v>373</v>
      </c>
      <c r="M402" s="39" t="s">
        <v>374</v>
      </c>
      <c r="O402" s="45" t="s">
        <v>336</v>
      </c>
    </row>
    <row r="403" spans="2:97" ht="13.9" thickTop="1" thickBot="1" x14ac:dyDescent="0.4">
      <c r="B403" s="32">
        <f>1+B398</f>
        <v>4</v>
      </c>
      <c r="D403" s="32">
        <f>IF(F398,IF(M403&lt;0,D398,H403),E398)</f>
        <v>0</v>
      </c>
      <c r="E403" s="32">
        <f>IF(F398,IF(M403&lt;0,H403,E398),H403)</f>
        <v>1.5779974660290463E-5</v>
      </c>
      <c r="F403" s="32" t="b">
        <f>OR(F398,M403*M398&lt;=0)</f>
        <v>1</v>
      </c>
      <c r="H403" s="32">
        <f>IF(F398,(D398+E398)/2,2*H398)</f>
        <v>1.5779974660290463E-5</v>
      </c>
      <c r="I403" s="32">
        <f>I398</f>
        <v>-0.48113839299785399</v>
      </c>
      <c r="J403" s="32">
        <f>J398</f>
        <v>-1</v>
      </c>
      <c r="K403" s="32">
        <f>I403+J403*H403</f>
        <v>-0.48115417297251428</v>
      </c>
      <c r="L403" s="32">
        <f>$CE$3-$CE$7*SUMPRODUCT($B$3:$CD$3,Q405:CS405)</f>
        <v>6.4768233554559629E-3</v>
      </c>
      <c r="M403" s="32">
        <f>SUMPRODUCT(L403:L406,J403:J406)</f>
        <v>-1.1110310889240253E-2</v>
      </c>
      <c r="O403" s="46">
        <f>SUM(Q403:CS403)</f>
        <v>-1.2656184303580194</v>
      </c>
      <c r="P403" s="39" t="s">
        <v>363</v>
      </c>
      <c r="Q403" s="32">
        <f t="shared" ref="Q403:AV403" si="878">SUMPRODUCT(B$3:B$6,$K403:$K406)</f>
        <v>0.94833637145753713</v>
      </c>
      <c r="R403" s="32">
        <f t="shared" si="878"/>
        <v>0.5600375370895887</v>
      </c>
      <c r="S403" s="32">
        <f t="shared" si="878"/>
        <v>0.17173870272164027</v>
      </c>
      <c r="T403" s="32">
        <f t="shared" si="878"/>
        <v>0.54132971058097601</v>
      </c>
      <c r="U403" s="32">
        <f t="shared" si="878"/>
        <v>0.15303087621302752</v>
      </c>
      <c r="V403" s="32">
        <f t="shared" si="878"/>
        <v>-0.23526795815492091</v>
      </c>
      <c r="W403" s="32">
        <f t="shared" si="878"/>
        <v>0.13432304970441483</v>
      </c>
      <c r="X403" s="32">
        <f t="shared" si="878"/>
        <v>-0.2539757846635336</v>
      </c>
      <c r="Y403" s="32">
        <f t="shared" si="878"/>
        <v>-0.64227461903148209</v>
      </c>
      <c r="Z403" s="32">
        <f t="shared" si="878"/>
        <v>1.2295849115370971</v>
      </c>
      <c r="AA403" s="32">
        <f t="shared" si="878"/>
        <v>0.84128607716914872</v>
      </c>
      <c r="AB403" s="32">
        <f t="shared" si="878"/>
        <v>0.45298724280120028</v>
      </c>
      <c r="AC403" s="32">
        <f t="shared" si="878"/>
        <v>0.82257825066053603</v>
      </c>
      <c r="AD403" s="32">
        <f t="shared" si="878"/>
        <v>0.43427941629258759</v>
      </c>
      <c r="AE403" s="32">
        <f t="shared" si="878"/>
        <v>4.5980581924639163E-2</v>
      </c>
      <c r="AF403" s="32">
        <f t="shared" si="878"/>
        <v>0.4155715897839749</v>
      </c>
      <c r="AG403" s="32">
        <f t="shared" si="878"/>
        <v>2.7272755416026473E-2</v>
      </c>
      <c r="AH403" s="32">
        <f t="shared" si="878"/>
        <v>-0.36102607895192196</v>
      </c>
      <c r="AI403" s="32">
        <f t="shared" si="878"/>
        <v>1.6045829649765104</v>
      </c>
      <c r="AJ403" s="32">
        <f t="shared" si="878"/>
        <v>1.2162841306085621</v>
      </c>
      <c r="AK403" s="32">
        <f t="shared" si="878"/>
        <v>0.82798529624061368</v>
      </c>
      <c r="AL403" s="32">
        <f t="shared" si="878"/>
        <v>1.1975763040999494</v>
      </c>
      <c r="AM403" s="32">
        <f t="shared" si="878"/>
        <v>0.8092774697320011</v>
      </c>
      <c r="AN403" s="32">
        <f t="shared" si="878"/>
        <v>0.42097863536405267</v>
      </c>
      <c r="AO403" s="32">
        <f t="shared" si="878"/>
        <v>0.79056964322338841</v>
      </c>
      <c r="AP403" s="32">
        <f t="shared" si="878"/>
        <v>0.40227080885543998</v>
      </c>
      <c r="AQ403" s="32">
        <f t="shared" si="878"/>
        <v>1.3971974487491545E-2</v>
      </c>
      <c r="AR403" s="32">
        <f t="shared" si="878"/>
        <v>0.46718219848502279</v>
      </c>
      <c r="AS403" s="32">
        <f t="shared" si="878"/>
        <v>7.8883364117074362E-2</v>
      </c>
      <c r="AT403" s="32">
        <f t="shared" si="878"/>
        <v>-0.30941547025087407</v>
      </c>
      <c r="AU403" s="32">
        <f t="shared" si="878"/>
        <v>6.0175537608461671E-2</v>
      </c>
      <c r="AV403" s="32">
        <f t="shared" si="878"/>
        <v>-0.32812329675948676</v>
      </c>
      <c r="AW403" s="32">
        <f t="shared" ref="AW403:CB403" si="879">SUMPRODUCT(AH$3:AH$6,$K403:$K406)</f>
        <v>-0.71642213112743525</v>
      </c>
      <c r="AX403" s="32">
        <f t="shared" si="879"/>
        <v>-0.34683112326809951</v>
      </c>
      <c r="AY403" s="32">
        <f t="shared" si="879"/>
        <v>-0.73512995763604794</v>
      </c>
      <c r="AZ403" s="32">
        <f t="shared" si="879"/>
        <v>-1.1234287920039963</v>
      </c>
      <c r="BA403" s="32">
        <f t="shared" si="879"/>
        <v>0.74843073856458286</v>
      </c>
      <c r="BB403" s="32">
        <f t="shared" si="879"/>
        <v>0.36013190419663443</v>
      </c>
      <c r="BC403" s="32">
        <f t="shared" si="879"/>
        <v>-2.8166930171313997E-2</v>
      </c>
      <c r="BD403" s="32">
        <f t="shared" si="879"/>
        <v>0.34142407768802174</v>
      </c>
      <c r="BE403" s="32">
        <f t="shared" si="879"/>
        <v>-4.6874756679926674E-2</v>
      </c>
      <c r="BF403" s="32">
        <f t="shared" si="879"/>
        <v>-0.43517359104787512</v>
      </c>
      <c r="BG403" s="32">
        <f t="shared" si="879"/>
        <v>-6.5582583188539378E-2</v>
      </c>
      <c r="BH403" s="32">
        <f t="shared" si="879"/>
        <v>-0.45388141755648781</v>
      </c>
      <c r="BI403" s="32">
        <f t="shared" si="879"/>
        <v>-0.84218025192443624</v>
      </c>
      <c r="BJ403" s="32">
        <f t="shared" si="879"/>
        <v>1.1234287920039963</v>
      </c>
      <c r="BK403" s="32">
        <f t="shared" si="879"/>
        <v>0.73512995763604794</v>
      </c>
      <c r="BL403" s="32">
        <f t="shared" si="879"/>
        <v>0.34683112326809951</v>
      </c>
      <c r="BM403" s="32">
        <f t="shared" si="879"/>
        <v>0.71642213112743525</v>
      </c>
      <c r="BN403" s="32">
        <f t="shared" si="879"/>
        <v>0.32812329675948676</v>
      </c>
      <c r="BO403" s="32">
        <f t="shared" si="879"/>
        <v>-6.0175537608461671E-2</v>
      </c>
      <c r="BP403" s="32">
        <f t="shared" si="879"/>
        <v>0.30941547025087407</v>
      </c>
      <c r="BQ403" s="32">
        <f t="shared" si="879"/>
        <v>-7.8883364117074362E-2</v>
      </c>
      <c r="BR403" s="32">
        <f t="shared" si="879"/>
        <v>-0.46718219848502279</v>
      </c>
      <c r="BS403" s="32">
        <f t="shared" si="879"/>
        <v>-1.3971974487491545E-2</v>
      </c>
      <c r="BT403" s="32">
        <f t="shared" si="879"/>
        <v>-0.40227080885543998</v>
      </c>
      <c r="BU403" s="32">
        <f t="shared" si="879"/>
        <v>-0.79056964322338841</v>
      </c>
      <c r="BV403" s="32">
        <f t="shared" si="879"/>
        <v>-0.42097863536405267</v>
      </c>
      <c r="BW403" s="32">
        <f t="shared" si="879"/>
        <v>-0.8092774697320011</v>
      </c>
      <c r="BX403" s="32">
        <f t="shared" si="879"/>
        <v>-1.1975763040999494</v>
      </c>
      <c r="BY403" s="32">
        <f t="shared" si="879"/>
        <v>-0.82798529624061368</v>
      </c>
      <c r="BZ403" s="32">
        <f t="shared" si="879"/>
        <v>-1.2162841306085621</v>
      </c>
      <c r="CA403" s="32">
        <f t="shared" si="879"/>
        <v>-1.6045829649765104</v>
      </c>
      <c r="CB403" s="32">
        <f t="shared" si="879"/>
        <v>0.26727656559206858</v>
      </c>
      <c r="CC403" s="32">
        <f t="shared" ref="CC403:CS403" si="880">SUMPRODUCT(BN$3:BN$6,$K403:$K406)</f>
        <v>-0.12102226877587985</v>
      </c>
      <c r="CD403" s="32">
        <f t="shared" si="880"/>
        <v>-0.50932110314382828</v>
      </c>
      <c r="CE403" s="32">
        <f t="shared" si="880"/>
        <v>-0.13973009528449254</v>
      </c>
      <c r="CF403" s="32">
        <f t="shared" si="880"/>
        <v>-0.52802892965244097</v>
      </c>
      <c r="CG403" s="32">
        <f t="shared" si="880"/>
        <v>-0.9163277640203894</v>
      </c>
      <c r="CH403" s="32">
        <f t="shared" si="880"/>
        <v>-0.54673675616105366</v>
      </c>
      <c r="CI403" s="32">
        <f t="shared" si="880"/>
        <v>-0.93503559052900209</v>
      </c>
      <c r="CJ403" s="32">
        <f t="shared" si="880"/>
        <v>-1.3233344248969505</v>
      </c>
      <c r="CK403" s="32">
        <f t="shared" si="880"/>
        <v>0.64227461903148209</v>
      </c>
      <c r="CL403" s="32">
        <f t="shared" si="880"/>
        <v>0.2539757846635336</v>
      </c>
      <c r="CM403" s="32">
        <f t="shared" si="880"/>
        <v>-0.13432304970441483</v>
      </c>
      <c r="CN403" s="32">
        <f t="shared" si="880"/>
        <v>0.23526795815492091</v>
      </c>
      <c r="CO403" s="32">
        <f t="shared" si="880"/>
        <v>-0.15303087621302752</v>
      </c>
      <c r="CP403" s="32">
        <f t="shared" si="880"/>
        <v>-0.54132971058097601</v>
      </c>
      <c r="CQ403" s="32">
        <f t="shared" si="880"/>
        <v>-0.17173870272164027</v>
      </c>
      <c r="CR403" s="32">
        <f t="shared" si="880"/>
        <v>-0.5600375370895887</v>
      </c>
      <c r="CS403" s="32">
        <f t="shared" si="880"/>
        <v>-0.94833637145753713</v>
      </c>
    </row>
    <row r="404" spans="2:97" ht="13.9" thickTop="1" thickBot="1" x14ac:dyDescent="0.4">
      <c r="H404" s="33">
        <f>H403</f>
        <v>1.5779974660290463E-5</v>
      </c>
      <c r="I404" s="33">
        <f t="shared" ref="I404:J404" si="881">I399</f>
        <v>0.32813405595831519</v>
      </c>
      <c r="J404" s="33">
        <f t="shared" si="881"/>
        <v>-0.68182611569780283</v>
      </c>
      <c r="K404" s="33">
        <f t="shared" ref="K404:K406" si="882">I404+J404*H404</f>
        <v>0.32812329675948676</v>
      </c>
      <c r="L404" s="33">
        <f>$CE$4-$CE$7*SUMPRODUCT($B$4:$CD$4,Q405:CS405)</f>
        <v>4.9289426316079243E-3</v>
      </c>
      <c r="M404" s="39" t="s">
        <v>375</v>
      </c>
      <c r="O404" s="47">
        <f t="shared" ref="O404:O405" si="883">SUM(Q404:CS404)</f>
        <v>98.990410274987312</v>
      </c>
      <c r="P404" s="39" t="s">
        <v>365</v>
      </c>
      <c r="Q404" s="33">
        <f>EXP(Q403)</f>
        <v>2.5814115751231599</v>
      </c>
      <c r="R404" s="33">
        <f>EXP(R403)</f>
        <v>1.7507382166799783</v>
      </c>
      <c r="S404" s="33">
        <f t="shared" ref="S404:CD404" si="884">EXP(S403)</f>
        <v>1.1873675367700924</v>
      </c>
      <c r="T404" s="33">
        <f t="shared" si="884"/>
        <v>1.7182901724009776</v>
      </c>
      <c r="U404" s="33">
        <f t="shared" si="884"/>
        <v>1.1653609603205155</v>
      </c>
      <c r="V404" s="33">
        <f t="shared" si="884"/>
        <v>0.79035903810211505</v>
      </c>
      <c r="W404" s="33">
        <f t="shared" si="884"/>
        <v>1.1437622520263611</v>
      </c>
      <c r="X404" s="33">
        <f t="shared" si="884"/>
        <v>0.77571058591188469</v>
      </c>
      <c r="Y404" s="33">
        <f t="shared" si="884"/>
        <v>0.52609439770345823</v>
      </c>
      <c r="Z404" s="33">
        <f t="shared" si="884"/>
        <v>3.4198097180756832</v>
      </c>
      <c r="AA404" s="33">
        <f t="shared" si="884"/>
        <v>2.3193479199158822</v>
      </c>
      <c r="AB404" s="33">
        <f t="shared" si="884"/>
        <v>1.5730041192599122</v>
      </c>
      <c r="AC404" s="33">
        <f t="shared" si="884"/>
        <v>2.2763613081615817</v>
      </c>
      <c r="AD404" s="33">
        <f t="shared" si="884"/>
        <v>1.5438501847501671</v>
      </c>
      <c r="AE404" s="33">
        <f t="shared" si="884"/>
        <v>1.0470540789845213</v>
      </c>
      <c r="AF404" s="33">
        <f t="shared" si="884"/>
        <v>1.5152365869674473</v>
      </c>
      <c r="AG404" s="33">
        <f t="shared" si="884"/>
        <v>1.0276480611151986</v>
      </c>
      <c r="AH404" s="33">
        <f t="shared" si="884"/>
        <v>0.69696082222209088</v>
      </c>
      <c r="AI404" s="33">
        <f t="shared" si="884"/>
        <v>4.9757840937533793</v>
      </c>
      <c r="AJ404" s="33">
        <f t="shared" si="884"/>
        <v>3.3746247420722812</v>
      </c>
      <c r="AK404" s="33">
        <f t="shared" si="884"/>
        <v>2.2887030335787819</v>
      </c>
      <c r="AL404" s="33">
        <f t="shared" si="884"/>
        <v>3.3120797127740556</v>
      </c>
      <c r="AM404" s="33">
        <f t="shared" si="884"/>
        <v>2.2462843917352981</v>
      </c>
      <c r="AN404" s="33">
        <f t="shared" si="884"/>
        <v>1.5234517300694672</v>
      </c>
      <c r="AO404" s="33">
        <f t="shared" si="884"/>
        <v>2.2046519336602834</v>
      </c>
      <c r="AP404" s="33">
        <f t="shared" si="884"/>
        <v>1.495216195639907</v>
      </c>
      <c r="AQ404" s="33">
        <f t="shared" si="884"/>
        <v>1.0140700387076942</v>
      </c>
      <c r="AR404" s="33">
        <f t="shared" si="884"/>
        <v>1.595492073175</v>
      </c>
      <c r="AS404" s="33">
        <f t="shared" si="884"/>
        <v>1.0820781055745334</v>
      </c>
      <c r="AT404" s="33">
        <f t="shared" si="884"/>
        <v>0.73387580311428025</v>
      </c>
      <c r="AU404" s="33">
        <f t="shared" si="884"/>
        <v>1.0620229551536995</v>
      </c>
      <c r="AV404" s="33">
        <f t="shared" si="884"/>
        <v>0.72027420675460463</v>
      </c>
      <c r="AW404" s="33">
        <f t="shared" si="884"/>
        <v>0.48849691091742287</v>
      </c>
      <c r="AX404" s="33">
        <f t="shared" si="884"/>
        <v>0.70692470131105734</v>
      </c>
      <c r="AY404" s="33">
        <f t="shared" si="884"/>
        <v>0.47944314762797902</v>
      </c>
      <c r="AZ404" s="33">
        <f t="shared" si="884"/>
        <v>0.32516296485483787</v>
      </c>
      <c r="BA404" s="33">
        <f t="shared" si="884"/>
        <v>2.1136804954073485</v>
      </c>
      <c r="BB404" s="33">
        <f t="shared" si="884"/>
        <v>1.4335184891948751</v>
      </c>
      <c r="BC404" s="33">
        <f t="shared" si="884"/>
        <v>0.97222605939197171</v>
      </c>
      <c r="BD404" s="33">
        <f t="shared" si="884"/>
        <v>1.4069497703715834</v>
      </c>
      <c r="BE404" s="33">
        <f t="shared" si="884"/>
        <v>0.95420689814685244</v>
      </c>
      <c r="BF404" s="33">
        <f t="shared" si="884"/>
        <v>0.64715231747794855</v>
      </c>
      <c r="BG404" s="33">
        <f t="shared" si="884"/>
        <v>0.93652170261767043</v>
      </c>
      <c r="BH404" s="33">
        <f t="shared" si="884"/>
        <v>0.63515804737364723</v>
      </c>
      <c r="BI404" s="33">
        <f t="shared" si="884"/>
        <v>0.43077031105193786</v>
      </c>
      <c r="BJ404" s="33">
        <f t="shared" si="884"/>
        <v>3.0753809876423932</v>
      </c>
      <c r="BK404" s="33">
        <f t="shared" si="884"/>
        <v>2.0857530344263964</v>
      </c>
      <c r="BL404" s="33">
        <f t="shared" si="884"/>
        <v>1.4145778159193014</v>
      </c>
      <c r="BM404" s="33">
        <f t="shared" si="884"/>
        <v>2.0470958518897233</v>
      </c>
      <c r="BN404" s="33">
        <f t="shared" si="884"/>
        <v>1.388360142043372</v>
      </c>
      <c r="BO404" s="33">
        <f t="shared" si="884"/>
        <v>0.94159923299894843</v>
      </c>
      <c r="BP404" s="33">
        <f t="shared" si="884"/>
        <v>1.3626283844710418</v>
      </c>
      <c r="BQ404" s="33">
        <f t="shared" si="884"/>
        <v>0.92414770694306425</v>
      </c>
      <c r="BR404" s="33">
        <f t="shared" si="884"/>
        <v>0.62676588421402701</v>
      </c>
      <c r="BS404" s="33">
        <f t="shared" si="884"/>
        <v>0.98612518053918174</v>
      </c>
      <c r="BT404" s="33">
        <f t="shared" si="884"/>
        <v>0.66879960430874708</v>
      </c>
      <c r="BU404" s="33">
        <f t="shared" si="884"/>
        <v>0.45358633929109404</v>
      </c>
      <c r="BV404" s="33">
        <f t="shared" si="884"/>
        <v>0.65640412509453216</v>
      </c>
      <c r="BW404" s="33">
        <f t="shared" si="884"/>
        <v>0.44517960578779636</v>
      </c>
      <c r="BX404" s="33">
        <f t="shared" si="884"/>
        <v>0.30192510045672877</v>
      </c>
      <c r="BY404" s="33">
        <f t="shared" si="884"/>
        <v>0.43692868202141871</v>
      </c>
      <c r="BZ404" s="33">
        <f t="shared" si="884"/>
        <v>0.29632924441427599</v>
      </c>
      <c r="CA404" s="33">
        <f t="shared" si="884"/>
        <v>0.20097335036208752</v>
      </c>
      <c r="CB404" s="33">
        <f t="shared" si="884"/>
        <v>1.3064017021331191</v>
      </c>
      <c r="CC404" s="33">
        <f t="shared" si="884"/>
        <v>0.88601422892089721</v>
      </c>
      <c r="CD404" s="33">
        <f t="shared" si="884"/>
        <v>0.60090339178867691</v>
      </c>
      <c r="CE404" s="33">
        <f t="shared" ref="CE404:CS404" si="885">EXP(CE403)</f>
        <v>0.86959291095460012</v>
      </c>
      <c r="CF404" s="33">
        <f t="shared" si="885"/>
        <v>0.58976629563209904</v>
      </c>
      <c r="CG404" s="33">
        <f t="shared" si="885"/>
        <v>0.39998518741577888</v>
      </c>
      <c r="CH404" s="33">
        <f t="shared" si="885"/>
        <v>0.578835613538906</v>
      </c>
      <c r="CI404" s="33">
        <f t="shared" si="885"/>
        <v>0.39257189344152388</v>
      </c>
      <c r="CJ404" s="33">
        <f t="shared" si="885"/>
        <v>0.26624604277204622</v>
      </c>
      <c r="CK404" s="33">
        <f t="shared" si="885"/>
        <v>1.9007995606211843</v>
      </c>
      <c r="CL404" s="33">
        <f t="shared" si="885"/>
        <v>1.2891405869167718</v>
      </c>
      <c r="CM404" s="33">
        <f t="shared" si="885"/>
        <v>0.87430757417316152</v>
      </c>
      <c r="CN404" s="33">
        <f t="shared" si="885"/>
        <v>1.2652477567679805</v>
      </c>
      <c r="CO404" s="33">
        <f t="shared" si="885"/>
        <v>0.85810322642433856</v>
      </c>
      <c r="CP404" s="33">
        <f t="shared" si="885"/>
        <v>0.58197388081588908</v>
      </c>
      <c r="CQ404" s="33">
        <f t="shared" si="885"/>
        <v>0.84219920878098586</v>
      </c>
      <c r="CR404" s="33">
        <f t="shared" si="885"/>
        <v>0.57118762272543255</v>
      </c>
      <c r="CS404" s="33">
        <f t="shared" si="885"/>
        <v>0.38738495234038367</v>
      </c>
    </row>
    <row r="405" spans="2:97" ht="13.9" thickTop="1" thickBot="1" x14ac:dyDescent="0.4">
      <c r="H405" s="32">
        <f t="shared" ref="H405:H406" si="886">H404</f>
        <v>1.5779974660290463E-5</v>
      </c>
      <c r="I405" s="32">
        <f t="shared" ref="I405:J405" si="887">I400</f>
        <v>-0.4070010713166935</v>
      </c>
      <c r="J405" s="32">
        <f t="shared" si="887"/>
        <v>-0.35421855788355311</v>
      </c>
      <c r="K405" s="32">
        <f t="shared" si="882"/>
        <v>-0.40700666087656112</v>
      </c>
      <c r="L405" s="32">
        <f>$CE$5-$CE$7*SUMPRODUCT($B$5:$CD$5,Q405:CS405)</f>
        <v>2.3676298955308539E-3</v>
      </c>
      <c r="M405" s="32">
        <f>SUMPRODUCT($B$7:$CD$7, LN(Q405:CS405))</f>
        <v>-3263.3842565061782</v>
      </c>
      <c r="O405" s="48">
        <f t="shared" si="883"/>
        <v>1</v>
      </c>
      <c r="P405" s="39" t="s">
        <v>366</v>
      </c>
      <c r="Q405" s="32">
        <f t="shared" ref="Q405:AV405" si="888">Q404/$O404</f>
        <v>2.6077390405315103E-2</v>
      </c>
      <c r="R405" s="32">
        <f t="shared" si="888"/>
        <v>1.7685937575332499E-2</v>
      </c>
      <c r="S405" s="32">
        <f t="shared" si="888"/>
        <v>1.1994773367154273E-2</v>
      </c>
      <c r="T405" s="32">
        <f t="shared" si="888"/>
        <v>1.7358147800657732E-2</v>
      </c>
      <c r="U405" s="32">
        <f t="shared" si="888"/>
        <v>1.1772463181870219E-2</v>
      </c>
      <c r="V405" s="32">
        <f t="shared" si="888"/>
        <v>7.9841980238950609E-3</v>
      </c>
      <c r="W405" s="32">
        <f t="shared" si="888"/>
        <v>1.1554273276058584E-2</v>
      </c>
      <c r="X405" s="32">
        <f t="shared" si="888"/>
        <v>7.8362195262856645E-3</v>
      </c>
      <c r="Y405" s="32">
        <f t="shared" si="888"/>
        <v>5.3145996288126371E-3</v>
      </c>
      <c r="Z405" s="32">
        <f t="shared" si="888"/>
        <v>3.4546878920652314E-2</v>
      </c>
      <c r="AA405" s="32">
        <f t="shared" si="888"/>
        <v>2.3430026337631315E-2</v>
      </c>
      <c r="AB405" s="32">
        <f t="shared" si="888"/>
        <v>1.5890469742374385E-2</v>
      </c>
      <c r="AC405" s="32">
        <f t="shared" si="888"/>
        <v>2.2995776074046313E-2</v>
      </c>
      <c r="AD405" s="32">
        <f t="shared" si="888"/>
        <v>1.5595957027165326E-2</v>
      </c>
      <c r="AE405" s="32">
        <f t="shared" si="888"/>
        <v>1.0577328410660084E-2</v>
      </c>
      <c r="AF405" s="32">
        <f t="shared" si="888"/>
        <v>1.5306902787434089E-2</v>
      </c>
      <c r="AG405" s="32">
        <f t="shared" si="888"/>
        <v>1.0381289038609657E-2</v>
      </c>
      <c r="AH405" s="32">
        <f t="shared" si="888"/>
        <v>7.0406903081418736E-3</v>
      </c>
      <c r="AI405" s="32">
        <f t="shared" si="888"/>
        <v>5.026531438682854E-2</v>
      </c>
      <c r="AJ405" s="32">
        <f t="shared" si="888"/>
        <v>3.4090420806397792E-2</v>
      </c>
      <c r="AK405" s="32">
        <f t="shared" si="888"/>
        <v>2.3120452044000536E-2</v>
      </c>
      <c r="AL405" s="32">
        <f t="shared" si="888"/>
        <v>3.3458591630980895E-2</v>
      </c>
      <c r="AM405" s="32">
        <f t="shared" si="888"/>
        <v>2.2691939406002084E-2</v>
      </c>
      <c r="AN405" s="32">
        <f t="shared" si="888"/>
        <v>1.5389892069721118E-2</v>
      </c>
      <c r="AO405" s="32">
        <f t="shared" si="888"/>
        <v>2.227136878750113E-2</v>
      </c>
      <c r="AP405" s="32">
        <f t="shared" si="888"/>
        <v>1.5104657021688445E-2</v>
      </c>
      <c r="AQ405" s="32">
        <f t="shared" si="888"/>
        <v>1.0244124010504554E-2</v>
      </c>
      <c r="AR405" s="32">
        <f t="shared" si="888"/>
        <v>1.6117642797346256E-2</v>
      </c>
      <c r="AS405" s="32">
        <f t="shared" si="888"/>
        <v>1.093114072937579E-2</v>
      </c>
      <c r="AT405" s="32">
        <f t="shared" si="888"/>
        <v>7.4136050257356543E-3</v>
      </c>
      <c r="AU405" s="32">
        <f t="shared" si="888"/>
        <v>1.0728543827664579E-2</v>
      </c>
      <c r="AV405" s="32">
        <f t="shared" si="888"/>
        <v>7.276201853833532E-3</v>
      </c>
      <c r="AW405" s="32">
        <f t="shared" ref="AW405:CB405" si="889">AW404/$O404</f>
        <v>4.9347902444329518E-3</v>
      </c>
      <c r="AX405" s="32">
        <f t="shared" si="889"/>
        <v>7.1413453015022159E-3</v>
      </c>
      <c r="AY405" s="32">
        <f t="shared" si="889"/>
        <v>4.8433292305398567E-3</v>
      </c>
      <c r="AZ405" s="32">
        <f t="shared" si="889"/>
        <v>3.2847925768926664E-3</v>
      </c>
      <c r="BA405" s="32">
        <f t="shared" si="889"/>
        <v>2.1352376351766962E-2</v>
      </c>
      <c r="BB405" s="32">
        <f t="shared" si="889"/>
        <v>1.4481387492108349E-2</v>
      </c>
      <c r="BC405" s="32">
        <f t="shared" si="889"/>
        <v>9.8214166068329931E-3</v>
      </c>
      <c r="BD405" s="32">
        <f t="shared" si="889"/>
        <v>1.4212990596394049E-2</v>
      </c>
      <c r="BE405" s="32">
        <f t="shared" si="889"/>
        <v>9.6393872446446406E-3</v>
      </c>
      <c r="BF405" s="32">
        <f t="shared" si="889"/>
        <v>6.5375253590748035E-3</v>
      </c>
      <c r="BG405" s="32">
        <f t="shared" si="889"/>
        <v>9.4607316003246095E-3</v>
      </c>
      <c r="BH405" s="32">
        <f t="shared" si="889"/>
        <v>6.416359378744161E-3</v>
      </c>
      <c r="BI405" s="32">
        <f t="shared" si="889"/>
        <v>4.3516367884049879E-3</v>
      </c>
      <c r="BJ405" s="32">
        <f t="shared" si="889"/>
        <v>3.1067463798758233E-2</v>
      </c>
      <c r="BK405" s="32">
        <f t="shared" si="889"/>
        <v>2.1070253458212205E-2</v>
      </c>
      <c r="BL405" s="32">
        <f t="shared" si="889"/>
        <v>1.4290049025857347E-2</v>
      </c>
      <c r="BM405" s="32">
        <f t="shared" si="889"/>
        <v>2.0679739039398438E-2</v>
      </c>
      <c r="BN405" s="32">
        <f t="shared" si="889"/>
        <v>1.4025198382213191E-2</v>
      </c>
      <c r="BO405" s="32">
        <f t="shared" si="889"/>
        <v>9.5120247545521057E-3</v>
      </c>
      <c r="BP405" s="32">
        <f t="shared" si="889"/>
        <v>1.3765256459547657E-2</v>
      </c>
      <c r="BQ405" s="32">
        <f t="shared" si="889"/>
        <v>9.3357296365966878E-3</v>
      </c>
      <c r="BR405" s="32">
        <f t="shared" si="889"/>
        <v>6.3315818418463194E-3</v>
      </c>
      <c r="BS405" s="32">
        <f t="shared" si="889"/>
        <v>9.9618253707587038E-3</v>
      </c>
      <c r="BT405" s="32">
        <f t="shared" si="889"/>
        <v>6.7562060047117308E-3</v>
      </c>
      <c r="BU405" s="32">
        <f t="shared" si="889"/>
        <v>4.5821240464714516E-3</v>
      </c>
      <c r="BV405" s="32">
        <f t="shared" si="889"/>
        <v>6.6309870145107482E-3</v>
      </c>
      <c r="BW405" s="32">
        <f t="shared" si="889"/>
        <v>4.4971993201273095E-3</v>
      </c>
      <c r="BX405" s="32">
        <f t="shared" si="889"/>
        <v>3.0500439347408035E-3</v>
      </c>
      <c r="BY405" s="32">
        <f t="shared" si="889"/>
        <v>4.4138485819754294E-3</v>
      </c>
      <c r="BZ405" s="32">
        <f t="shared" si="889"/>
        <v>2.99351466057265E-3</v>
      </c>
      <c r="CA405" s="32">
        <f t="shared" si="889"/>
        <v>2.0302305021648046E-3</v>
      </c>
      <c r="CB405" s="32">
        <f t="shared" si="889"/>
        <v>1.319725515334305E-2</v>
      </c>
      <c r="CC405" s="32">
        <f t="shared" ref="CC405:CS405" si="890">CC404/$O404</f>
        <v>8.9505056748388229E-3</v>
      </c>
      <c r="CD405" s="32">
        <f t="shared" si="890"/>
        <v>6.0703192371808152E-3</v>
      </c>
      <c r="CE405" s="32">
        <f t="shared" si="890"/>
        <v>8.784617707300553E-3</v>
      </c>
      <c r="CF405" s="32">
        <f t="shared" si="890"/>
        <v>5.9578124183319999E-3</v>
      </c>
      <c r="CG405" s="32">
        <f t="shared" si="890"/>
        <v>4.0406458191723071E-3</v>
      </c>
      <c r="CH405" s="32">
        <f t="shared" si="890"/>
        <v>5.847390792006496E-3</v>
      </c>
      <c r="CI405" s="32">
        <f t="shared" si="890"/>
        <v>3.9657568076644101E-3</v>
      </c>
      <c r="CJ405" s="32">
        <f t="shared" si="890"/>
        <v>2.6896144993483343E-3</v>
      </c>
      <c r="CK405" s="32">
        <f t="shared" si="890"/>
        <v>1.9201855567028338E-2</v>
      </c>
      <c r="CL405" s="32">
        <f t="shared" si="890"/>
        <v>1.3022883563525437E-2</v>
      </c>
      <c r="CM405" s="32">
        <f t="shared" si="890"/>
        <v>8.832245181572702E-3</v>
      </c>
      <c r="CN405" s="32">
        <f t="shared" si="890"/>
        <v>1.2781518464801037E-2</v>
      </c>
      <c r="CO405" s="32">
        <f t="shared" si="890"/>
        <v>8.6685490447064271E-3</v>
      </c>
      <c r="CP405" s="32">
        <f t="shared" si="890"/>
        <v>5.8790935323857424E-3</v>
      </c>
      <c r="CQ405" s="32">
        <f t="shared" si="890"/>
        <v>8.5078868391536607E-3</v>
      </c>
      <c r="CR405" s="32">
        <f t="shared" si="890"/>
        <v>5.7701308756951284E-3</v>
      </c>
      <c r="CS405" s="32">
        <f t="shared" si="890"/>
        <v>3.913358387587846E-3</v>
      </c>
    </row>
    <row r="406" spans="2:97" ht="13.15" thickTop="1" x14ac:dyDescent="0.35">
      <c r="H406" s="34">
        <f t="shared" si="886"/>
        <v>1.5779974660290463E-5</v>
      </c>
      <c r="I406" s="34">
        <f t="shared" ref="I406:J406" si="891">I401</f>
        <v>-0.38829482710380525</v>
      </c>
      <c r="J406" s="34">
        <f t="shared" si="891"/>
        <v>-0.25394617098203581</v>
      </c>
      <c r="K406" s="34">
        <f t="shared" si="882"/>
        <v>-0.38829883436794843</v>
      </c>
      <c r="L406" s="34">
        <f>$CE$6-$CE$7*SUMPRODUCT($B$6:$CD$6,Q405:CS405)</f>
        <v>1.7096035585097979E-3</v>
      </c>
    </row>
    <row r="407" spans="2:97" ht="13.5" thickBot="1" x14ac:dyDescent="0.4">
      <c r="B407" s="39" t="s">
        <v>367</v>
      </c>
      <c r="D407" s="39" t="s">
        <v>368</v>
      </c>
      <c r="E407" s="39" t="s">
        <v>369</v>
      </c>
      <c r="F407" s="39" t="s">
        <v>370</v>
      </c>
      <c r="H407" s="39" t="s">
        <v>347</v>
      </c>
      <c r="I407" s="39" t="s">
        <v>371</v>
      </c>
      <c r="J407" s="39" t="s">
        <v>372</v>
      </c>
      <c r="K407" s="39" t="s">
        <v>349</v>
      </c>
      <c r="L407" s="39" t="s">
        <v>373</v>
      </c>
      <c r="M407" s="39" t="s">
        <v>374</v>
      </c>
      <c r="O407" s="45" t="s">
        <v>336</v>
      </c>
    </row>
    <row r="408" spans="2:97" ht="13.9" thickTop="1" thickBot="1" x14ac:dyDescent="0.4">
      <c r="B408" s="32">
        <f>1+B403</f>
        <v>5</v>
      </c>
      <c r="D408" s="32">
        <f>IF(F403,IF(M408&lt;0,D403,H408),E403)</f>
        <v>0</v>
      </c>
      <c r="E408" s="32">
        <f>IF(F403,IF(M408&lt;0,H408,E403),H408)</f>
        <v>7.8899873301452317E-6</v>
      </c>
      <c r="F408" s="32" t="b">
        <f>OR(F403,M408*M403&lt;=0)</f>
        <v>1</v>
      </c>
      <c r="H408" s="32">
        <f>IF(F403,(D403+E403)/2,2*H403)</f>
        <v>7.8899873301452317E-6</v>
      </c>
      <c r="I408" s="32">
        <f>I403</f>
        <v>-0.48113839299785399</v>
      </c>
      <c r="J408" s="32">
        <f>J403</f>
        <v>-1</v>
      </c>
      <c r="K408" s="32">
        <f>I408+J408*H408</f>
        <v>-0.48114628298518414</v>
      </c>
      <c r="L408" s="32">
        <f>$CE$3-$CE$7*SUMPRODUCT($B$3:$CD$3,Q410:CS410)</f>
        <v>2.8119521228120448E-3</v>
      </c>
      <c r="M408" s="32">
        <f>SUMPRODUCT(L408:L411,J408:J411)</f>
        <v>-4.8235749549800644E-3</v>
      </c>
      <c r="O408" s="46">
        <f>SUM(Q408:CS408)</f>
        <v>-1.2656391802414753</v>
      </c>
      <c r="P408" s="39" t="s">
        <v>363</v>
      </c>
      <c r="Q408" s="32">
        <f t="shared" ref="Q408:AV408" si="892">SUMPRODUCT(B$3:B$6,$K408:$K411)</f>
        <v>0.94831830345878732</v>
      </c>
      <c r="R408" s="32">
        <f t="shared" si="892"/>
        <v>0.56002147272291047</v>
      </c>
      <c r="S408" s="32">
        <f t="shared" si="892"/>
        <v>0.17172464198703363</v>
      </c>
      <c r="T408" s="32">
        <f t="shared" si="892"/>
        <v>0.54131443736216001</v>
      </c>
      <c r="U408" s="32">
        <f t="shared" si="892"/>
        <v>0.15301760662628316</v>
      </c>
      <c r="V408" s="32">
        <f t="shared" si="892"/>
        <v>-0.23527922410959368</v>
      </c>
      <c r="W408" s="32">
        <f t="shared" si="892"/>
        <v>0.1343105712655327</v>
      </c>
      <c r="X408" s="32">
        <f t="shared" si="892"/>
        <v>-0.25398625947034414</v>
      </c>
      <c r="Y408" s="32">
        <f t="shared" si="892"/>
        <v>-0.64228309020622099</v>
      </c>
      <c r="Z408" s="32">
        <f t="shared" si="892"/>
        <v>1.2295714546235597</v>
      </c>
      <c r="AA408" s="32">
        <f t="shared" si="892"/>
        <v>0.8412746238876827</v>
      </c>
      <c r="AB408" s="32">
        <f t="shared" si="892"/>
        <v>0.45297779315180586</v>
      </c>
      <c r="AC408" s="32">
        <f t="shared" si="892"/>
        <v>0.82256758852693235</v>
      </c>
      <c r="AD408" s="32">
        <f t="shared" si="892"/>
        <v>0.43427075779105545</v>
      </c>
      <c r="AE408" s="32">
        <f t="shared" si="892"/>
        <v>4.5973927055178609E-2</v>
      </c>
      <c r="AF408" s="32">
        <f t="shared" si="892"/>
        <v>0.41556372243030498</v>
      </c>
      <c r="AG408" s="32">
        <f t="shared" si="892"/>
        <v>2.7266891694428141E-2</v>
      </c>
      <c r="AH408" s="32">
        <f t="shared" si="892"/>
        <v>-0.3610299390414487</v>
      </c>
      <c r="AI408" s="32">
        <f t="shared" si="892"/>
        <v>1.6045756561765891</v>
      </c>
      <c r="AJ408" s="32">
        <f t="shared" si="892"/>
        <v>1.2162788254407124</v>
      </c>
      <c r="AK408" s="32">
        <f t="shared" si="892"/>
        <v>0.82798199470483558</v>
      </c>
      <c r="AL408" s="32">
        <f t="shared" si="892"/>
        <v>1.1975717900799618</v>
      </c>
      <c r="AM408" s="32">
        <f t="shared" si="892"/>
        <v>0.80927495934408511</v>
      </c>
      <c r="AN408" s="32">
        <f t="shared" si="892"/>
        <v>0.42097812860820827</v>
      </c>
      <c r="AO408" s="32">
        <f t="shared" si="892"/>
        <v>0.79056792398333464</v>
      </c>
      <c r="AP408" s="32">
        <f t="shared" si="892"/>
        <v>0.4022710932474578</v>
      </c>
      <c r="AQ408" s="32">
        <f t="shared" si="892"/>
        <v>1.3974262511580959E-2</v>
      </c>
      <c r="AR408" s="32">
        <f t="shared" si="892"/>
        <v>0.46717202047360318</v>
      </c>
      <c r="AS408" s="32">
        <f t="shared" si="892"/>
        <v>7.8875189737726337E-2</v>
      </c>
      <c r="AT408" s="32">
        <f t="shared" si="892"/>
        <v>-0.3094216409981505</v>
      </c>
      <c r="AU408" s="32">
        <f t="shared" si="892"/>
        <v>6.0168154376975869E-2</v>
      </c>
      <c r="AV408" s="32">
        <f t="shared" si="892"/>
        <v>-0.32812867635890097</v>
      </c>
      <c r="AW408" s="32">
        <f t="shared" ref="AW408:CB408" si="893">SUMPRODUCT(AH$3:AH$6,$K408:$K411)</f>
        <v>-0.71642550709477781</v>
      </c>
      <c r="AX408" s="32">
        <f t="shared" si="893"/>
        <v>-0.34683571171965144</v>
      </c>
      <c r="AY408" s="32">
        <f t="shared" si="893"/>
        <v>-0.73513254245552828</v>
      </c>
      <c r="AZ408" s="32">
        <f t="shared" si="893"/>
        <v>-1.1234293731914051</v>
      </c>
      <c r="BA408" s="32">
        <f t="shared" si="893"/>
        <v>0.74842517163837541</v>
      </c>
      <c r="BB408" s="32">
        <f t="shared" si="893"/>
        <v>0.36012834090249862</v>
      </c>
      <c r="BC408" s="32">
        <f t="shared" si="893"/>
        <v>-2.8168489833378219E-2</v>
      </c>
      <c r="BD408" s="32">
        <f t="shared" si="893"/>
        <v>0.34142130554174815</v>
      </c>
      <c r="BE408" s="32">
        <f t="shared" si="893"/>
        <v>-4.6875525194128707E-2</v>
      </c>
      <c r="BF408" s="32">
        <f t="shared" si="893"/>
        <v>-0.43517235593000553</v>
      </c>
      <c r="BG408" s="32">
        <f t="shared" si="893"/>
        <v>-6.5582560554879155E-2</v>
      </c>
      <c r="BH408" s="32">
        <f t="shared" si="893"/>
        <v>-0.453879391290756</v>
      </c>
      <c r="BI408" s="32">
        <f t="shared" si="893"/>
        <v>-0.84217622202663289</v>
      </c>
      <c r="BJ408" s="32">
        <f t="shared" si="893"/>
        <v>1.1234293731914051</v>
      </c>
      <c r="BK408" s="32">
        <f t="shared" si="893"/>
        <v>0.73513254245552828</v>
      </c>
      <c r="BL408" s="32">
        <f t="shared" si="893"/>
        <v>0.34683571171965144</v>
      </c>
      <c r="BM408" s="32">
        <f t="shared" si="893"/>
        <v>0.71642550709477781</v>
      </c>
      <c r="BN408" s="32">
        <f t="shared" si="893"/>
        <v>0.32812867635890097</v>
      </c>
      <c r="BO408" s="32">
        <f t="shared" si="893"/>
        <v>-6.0168154376975869E-2</v>
      </c>
      <c r="BP408" s="32">
        <f t="shared" si="893"/>
        <v>0.3094216409981505</v>
      </c>
      <c r="BQ408" s="32">
        <f t="shared" si="893"/>
        <v>-7.8875189737726337E-2</v>
      </c>
      <c r="BR408" s="32">
        <f t="shared" si="893"/>
        <v>-0.46717202047360318</v>
      </c>
      <c r="BS408" s="32">
        <f t="shared" si="893"/>
        <v>-1.3974262511580959E-2</v>
      </c>
      <c r="BT408" s="32">
        <f t="shared" si="893"/>
        <v>-0.4022710932474578</v>
      </c>
      <c r="BU408" s="32">
        <f t="shared" si="893"/>
        <v>-0.79056792398333464</v>
      </c>
      <c r="BV408" s="32">
        <f t="shared" si="893"/>
        <v>-0.42097812860820827</v>
      </c>
      <c r="BW408" s="32">
        <f t="shared" si="893"/>
        <v>-0.80927495934408511</v>
      </c>
      <c r="BX408" s="32">
        <f t="shared" si="893"/>
        <v>-1.1975717900799618</v>
      </c>
      <c r="BY408" s="32">
        <f t="shared" si="893"/>
        <v>-0.82798199470483558</v>
      </c>
      <c r="BZ408" s="32">
        <f t="shared" si="893"/>
        <v>-1.2162788254407124</v>
      </c>
      <c r="CA408" s="32">
        <f t="shared" si="893"/>
        <v>-1.6045756561765891</v>
      </c>
      <c r="CB408" s="32">
        <f t="shared" si="893"/>
        <v>0.26727888865319127</v>
      </c>
      <c r="CC408" s="32">
        <f t="shared" ref="CC408:CS408" si="894">SUMPRODUCT(BN$3:BN$6,$K408:$K411)</f>
        <v>-0.12101794208268557</v>
      </c>
      <c r="CD408" s="32">
        <f t="shared" si="894"/>
        <v>-0.50931477281856241</v>
      </c>
      <c r="CE408" s="32">
        <f t="shared" si="894"/>
        <v>-0.13972497744343604</v>
      </c>
      <c r="CF408" s="32">
        <f t="shared" si="894"/>
        <v>-0.52802180817931288</v>
      </c>
      <c r="CG408" s="32">
        <f t="shared" si="894"/>
        <v>-0.91631863891518972</v>
      </c>
      <c r="CH408" s="32">
        <f t="shared" si="894"/>
        <v>-0.54672884354006335</v>
      </c>
      <c r="CI408" s="32">
        <f t="shared" si="894"/>
        <v>-0.93502567427594019</v>
      </c>
      <c r="CJ408" s="32">
        <f t="shared" si="894"/>
        <v>-1.3233225050118169</v>
      </c>
      <c r="CK408" s="32">
        <f t="shared" si="894"/>
        <v>0.64228309020622099</v>
      </c>
      <c r="CL408" s="32">
        <f t="shared" si="894"/>
        <v>0.25398625947034414</v>
      </c>
      <c r="CM408" s="32">
        <f t="shared" si="894"/>
        <v>-0.1343105712655327</v>
      </c>
      <c r="CN408" s="32">
        <f t="shared" si="894"/>
        <v>0.23527922410959368</v>
      </c>
      <c r="CO408" s="32">
        <f t="shared" si="894"/>
        <v>-0.15301760662628316</v>
      </c>
      <c r="CP408" s="32">
        <f t="shared" si="894"/>
        <v>-0.54131443736216001</v>
      </c>
      <c r="CQ408" s="32">
        <f t="shared" si="894"/>
        <v>-0.17172464198703363</v>
      </c>
      <c r="CR408" s="32">
        <f t="shared" si="894"/>
        <v>-0.56002147272291047</v>
      </c>
      <c r="CS408" s="32">
        <f t="shared" si="894"/>
        <v>-0.94831830345878732</v>
      </c>
    </row>
    <row r="409" spans="2:97" ht="13.9" thickTop="1" thickBot="1" x14ac:dyDescent="0.4">
      <c r="H409" s="33">
        <f>H408</f>
        <v>7.8899873301452317E-6</v>
      </c>
      <c r="I409" s="33">
        <f t="shared" ref="I409:J409" si="895">I404</f>
        <v>0.32813405595831519</v>
      </c>
      <c r="J409" s="33">
        <f t="shared" si="895"/>
        <v>-0.68182611569780283</v>
      </c>
      <c r="K409" s="33">
        <f t="shared" ref="K409:K411" si="896">I409+J409*H409</f>
        <v>0.32812867635890097</v>
      </c>
      <c r="L409" s="33">
        <f>$CE$4-$CE$7*SUMPRODUCT($B$4:$CD$4,Q410:CS410)</f>
        <v>2.1399262338945846E-3</v>
      </c>
      <c r="M409" s="39" t="s">
        <v>375</v>
      </c>
      <c r="O409" s="47">
        <f t="shared" ref="O409:O410" si="897">SUM(Q409:CS409)</f>
        <v>98.990138249900681</v>
      </c>
      <c r="P409" s="39" t="s">
        <v>365</v>
      </c>
      <c r="Q409" s="33">
        <f>EXP(Q408)</f>
        <v>2.5813649346033993</v>
      </c>
      <c r="R409" s="33">
        <f>EXP(R408)</f>
        <v>1.7507100924052079</v>
      </c>
      <c r="S409" s="33">
        <f t="shared" ref="S409:CD409" si="898">EXP(S408)</f>
        <v>1.1873508416276508</v>
      </c>
      <c r="T409" s="33">
        <f t="shared" si="898"/>
        <v>1.718263928779598</v>
      </c>
      <c r="U409" s="33">
        <f t="shared" si="898"/>
        <v>1.1653454965647632</v>
      </c>
      <c r="V409" s="33">
        <f t="shared" si="898"/>
        <v>0.79035013400317333</v>
      </c>
      <c r="W409" s="33">
        <f t="shared" si="898"/>
        <v>1.1437479797480516</v>
      </c>
      <c r="X409" s="33">
        <f t="shared" si="898"/>
        <v>0.7757024605359123</v>
      </c>
      <c r="Y409" s="33">
        <f t="shared" si="898"/>
        <v>0.52608994108476248</v>
      </c>
      <c r="Z409" s="33">
        <f t="shared" si="898"/>
        <v>3.4197636983016353</v>
      </c>
      <c r="AA409" s="33">
        <f t="shared" si="898"/>
        <v>2.3193213559234604</v>
      </c>
      <c r="AB409" s="33">
        <f t="shared" si="898"/>
        <v>1.5729892549927205</v>
      </c>
      <c r="AC409" s="33">
        <f t="shared" si="898"/>
        <v>2.2763370374225729</v>
      </c>
      <c r="AD409" s="33">
        <f t="shared" si="898"/>
        <v>1.5438368173788477</v>
      </c>
      <c r="AE409" s="33">
        <f t="shared" si="898"/>
        <v>1.047047110999493</v>
      </c>
      <c r="AF409" s="33">
        <f t="shared" si="898"/>
        <v>1.5152246661122168</v>
      </c>
      <c r="AG409" s="33">
        <f t="shared" si="898"/>
        <v>1.0276420352907341</v>
      </c>
      <c r="AH409" s="33">
        <f t="shared" si="898"/>
        <v>0.69695813189611289</v>
      </c>
      <c r="AI409" s="33">
        <f t="shared" si="898"/>
        <v>4.9757477268758858</v>
      </c>
      <c r="AJ409" s="33">
        <f t="shared" si="898"/>
        <v>3.3746068391690835</v>
      </c>
      <c r="AK409" s="33">
        <f t="shared" si="898"/>
        <v>2.2886954773563049</v>
      </c>
      <c r="AL409" s="33">
        <f t="shared" si="898"/>
        <v>3.3120647620137755</v>
      </c>
      <c r="AM409" s="33">
        <f t="shared" si="898"/>
        <v>2.2462787526971835</v>
      </c>
      <c r="AN409" s="33">
        <f t="shared" si="898"/>
        <v>1.5234509580515949</v>
      </c>
      <c r="AO409" s="33">
        <f t="shared" si="898"/>
        <v>2.204648143337633</v>
      </c>
      <c r="AP409" s="33">
        <f t="shared" si="898"/>
        <v>1.4952166208675184</v>
      </c>
      <c r="AQ409" s="33">
        <f t="shared" si="898"/>
        <v>1.0140723589270255</v>
      </c>
      <c r="AR409" s="33">
        <f t="shared" si="898"/>
        <v>1.5954758343210991</v>
      </c>
      <c r="AS409" s="33">
        <f t="shared" si="898"/>
        <v>1.0820692602937667</v>
      </c>
      <c r="AT409" s="33">
        <f t="shared" si="898"/>
        <v>0.73387127456613921</v>
      </c>
      <c r="AU409" s="33">
        <f t="shared" si="898"/>
        <v>1.0620151140213248</v>
      </c>
      <c r="AV409" s="33">
        <f t="shared" si="898"/>
        <v>0.72027033197832624</v>
      </c>
      <c r="AW409" s="33">
        <f t="shared" si="898"/>
        <v>0.48849526177058838</v>
      </c>
      <c r="AX409" s="33">
        <f t="shared" si="898"/>
        <v>0.70692145762875624</v>
      </c>
      <c r="AY409" s="33">
        <f t="shared" si="898"/>
        <v>0.47944190835559292</v>
      </c>
      <c r="AZ409" s="33">
        <f t="shared" si="898"/>
        <v>0.32516277587427178</v>
      </c>
      <c r="BA409" s="33">
        <f t="shared" si="898"/>
        <v>2.1136687287367568</v>
      </c>
      <c r="BB409" s="33">
        <f t="shared" si="898"/>
        <v>1.4335133811559497</v>
      </c>
      <c r="BC409" s="33">
        <f t="shared" si="898"/>
        <v>0.97222454304905159</v>
      </c>
      <c r="BD409" s="33">
        <f t="shared" si="898"/>
        <v>1.4069458701064264</v>
      </c>
      <c r="BE409" s="33">
        <f t="shared" si="898"/>
        <v>0.9542061648255814</v>
      </c>
      <c r="BF409" s="33">
        <f t="shared" si="898"/>
        <v>0.64715311678783383</v>
      </c>
      <c r="BG409" s="33">
        <f t="shared" si="898"/>
        <v>0.93652172381458465</v>
      </c>
      <c r="BH409" s="33">
        <f t="shared" si="898"/>
        <v>0.63515933437393679</v>
      </c>
      <c r="BI409" s="33">
        <f t="shared" si="898"/>
        <v>0.43077204701576599</v>
      </c>
      <c r="BJ409" s="33">
        <f t="shared" si="898"/>
        <v>3.07538277501562</v>
      </c>
      <c r="BK409" s="33">
        <f t="shared" si="898"/>
        <v>2.0857584257284389</v>
      </c>
      <c r="BL409" s="33">
        <f t="shared" si="898"/>
        <v>1.4145843066559673</v>
      </c>
      <c r="BM409" s="33">
        <f t="shared" si="898"/>
        <v>2.0471027628301317</v>
      </c>
      <c r="BN409" s="33">
        <f t="shared" si="898"/>
        <v>1.3883676108848686</v>
      </c>
      <c r="BO409" s="33">
        <f t="shared" si="898"/>
        <v>0.94160618506971694</v>
      </c>
      <c r="BP409" s="33">
        <f t="shared" si="898"/>
        <v>1.3626367929323773</v>
      </c>
      <c r="BQ409" s="33">
        <f t="shared" si="898"/>
        <v>0.92415526130787051</v>
      </c>
      <c r="BR409" s="33">
        <f t="shared" si="898"/>
        <v>0.62677226347681803</v>
      </c>
      <c r="BS409" s="33">
        <f t="shared" si="898"/>
        <v>0.98612292426359471</v>
      </c>
      <c r="BT409" s="33">
        <f t="shared" si="898"/>
        <v>0.66879941410750521</v>
      </c>
      <c r="BU409" s="33">
        <f t="shared" si="898"/>
        <v>0.45358711911556676</v>
      </c>
      <c r="BV409" s="33">
        <f t="shared" si="898"/>
        <v>0.65640445773124312</v>
      </c>
      <c r="BW409" s="33">
        <f t="shared" si="898"/>
        <v>0.44518072336270192</v>
      </c>
      <c r="BX409" s="33">
        <f t="shared" si="898"/>
        <v>0.30192646335574302</v>
      </c>
      <c r="BY409" s="33">
        <f t="shared" si="898"/>
        <v>0.43693012455947616</v>
      </c>
      <c r="BZ409" s="33">
        <f t="shared" si="898"/>
        <v>0.29633081649482645</v>
      </c>
      <c r="CA409" s="33">
        <f t="shared" si="898"/>
        <v>0.20097481924146271</v>
      </c>
      <c r="CB409" s="33">
        <f t="shared" si="898"/>
        <v>1.306404736987649</v>
      </c>
      <c r="CC409" s="33">
        <f t="shared" si="898"/>
        <v>0.88601806244092474</v>
      </c>
      <c r="CD409" s="33">
        <f t="shared" si="898"/>
        <v>0.60090719571464035</v>
      </c>
      <c r="CE409" s="33">
        <f t="shared" ref="CE409:CS409" si="899">EXP(CE408)</f>
        <v>0.86959736140429056</v>
      </c>
      <c r="CF409" s="33">
        <f t="shared" si="899"/>
        <v>0.58977049565188033</v>
      </c>
      <c r="CG409" s="33">
        <f t="shared" si="899"/>
        <v>0.39998883733934526</v>
      </c>
      <c r="CH409" s="33">
        <f t="shared" si="899"/>
        <v>0.57884019366385198</v>
      </c>
      <c r="CI409" s="33">
        <f t="shared" si="899"/>
        <v>0.3925757863030655</v>
      </c>
      <c r="CJ409" s="33">
        <f t="shared" si="899"/>
        <v>0.26624921641320803</v>
      </c>
      <c r="CK409" s="33">
        <f t="shared" si="899"/>
        <v>1.9008156626946076</v>
      </c>
      <c r="CL409" s="33">
        <f t="shared" si="899"/>
        <v>1.289154090486095</v>
      </c>
      <c r="CM409" s="33">
        <f t="shared" si="899"/>
        <v>0.87431848423486014</v>
      </c>
      <c r="CN409" s="33">
        <f t="shared" si="899"/>
        <v>1.2652620110721522</v>
      </c>
      <c r="CO409" s="33">
        <f t="shared" si="899"/>
        <v>0.85811461317508586</v>
      </c>
      <c r="CP409" s="33">
        <f t="shared" si="899"/>
        <v>0.58198276949819516</v>
      </c>
      <c r="CQ409" s="33">
        <f t="shared" si="899"/>
        <v>0.84221105080379999</v>
      </c>
      <c r="CR409" s="33">
        <f t="shared" si="899"/>
        <v>0.57119679856654793</v>
      </c>
      <c r="CS409" s="33">
        <f t="shared" si="899"/>
        <v>0.38739195167445006</v>
      </c>
    </row>
    <row r="410" spans="2:97" ht="13.9" thickTop="1" thickBot="1" x14ac:dyDescent="0.4">
      <c r="H410" s="32">
        <f t="shared" ref="H410:H411" si="900">H409</f>
        <v>7.8899873301452317E-6</v>
      </c>
      <c r="I410" s="32">
        <f t="shared" ref="I410:J410" si="901">I405</f>
        <v>-0.4070010713166935</v>
      </c>
      <c r="J410" s="32">
        <f t="shared" si="901"/>
        <v>-0.35421855788355311</v>
      </c>
      <c r="K410" s="32">
        <f t="shared" si="896"/>
        <v>-0.40700386609662731</v>
      </c>
      <c r="L410" s="32">
        <f>$CE$5-$CE$7*SUMPRODUCT($B$5:$CD$5,Q410:CS410)</f>
        <v>1.0278733836912579E-3</v>
      </c>
      <c r="M410" s="32">
        <f>SUMPRODUCT($B$7:$CD$7, LN(Q410:CS410))</f>
        <v>-3263.3842564433185</v>
      </c>
      <c r="O410" s="48">
        <f t="shared" si="897"/>
        <v>0.99999999999999967</v>
      </c>
      <c r="P410" s="39" t="s">
        <v>366</v>
      </c>
      <c r="Q410" s="32">
        <f t="shared" ref="Q410:AV410" si="902">Q409/$O409</f>
        <v>2.6076990902737619E-2</v>
      </c>
      <c r="R410" s="32">
        <f t="shared" si="902"/>
        <v>1.7685702064437359E-2</v>
      </c>
      <c r="S410" s="32">
        <f t="shared" si="902"/>
        <v>1.1994637674211371E-2</v>
      </c>
      <c r="T410" s="32">
        <f t="shared" si="902"/>
        <v>1.7357930387387067E-2</v>
      </c>
      <c r="U410" s="32">
        <f t="shared" si="902"/>
        <v>1.1772339317507038E-2</v>
      </c>
      <c r="V410" s="32">
        <f t="shared" si="902"/>
        <v>7.9841300151327586E-3</v>
      </c>
      <c r="W410" s="32">
        <f t="shared" si="902"/>
        <v>1.15541608484338E-2</v>
      </c>
      <c r="X410" s="32">
        <f t="shared" si="902"/>
        <v>7.8361589775503785E-3</v>
      </c>
      <c r="Y410" s="32">
        <f t="shared" si="902"/>
        <v>5.3145692125072903E-3</v>
      </c>
      <c r="Z410" s="32">
        <f t="shared" si="902"/>
        <v>3.4546508963028612E-2</v>
      </c>
      <c r="AA410" s="32">
        <f t="shared" si="902"/>
        <v>2.3429822373500803E-2</v>
      </c>
      <c r="AB410" s="32">
        <f t="shared" si="902"/>
        <v>1.5890363250344271E-2</v>
      </c>
      <c r="AC410" s="32">
        <f t="shared" si="902"/>
        <v>2.2995594083078844E-2</v>
      </c>
      <c r="AD410" s="32">
        <f t="shared" si="902"/>
        <v>1.5595864847480366E-2</v>
      </c>
      <c r="AE410" s="32">
        <f t="shared" si="902"/>
        <v>1.0577287086479481E-2</v>
      </c>
      <c r="AF410" s="32">
        <f t="shared" si="902"/>
        <v>1.5306824426156785E-2</v>
      </c>
      <c r="AG410" s="32">
        <f t="shared" si="902"/>
        <v>1.0381256693433955E-2</v>
      </c>
      <c r="AH410" s="32">
        <f t="shared" si="902"/>
        <v>7.0406824782549707E-3</v>
      </c>
      <c r="AI410" s="32">
        <f t="shared" si="902"/>
        <v>5.0265085137214442E-2</v>
      </c>
      <c r="AJ410" s="32">
        <f t="shared" si="902"/>
        <v>3.409033363151677E-2</v>
      </c>
      <c r="AK410" s="32">
        <f t="shared" si="902"/>
        <v>2.3120439245962979E-2</v>
      </c>
      <c r="AL410" s="32">
        <f t="shared" si="902"/>
        <v>3.3458532542428268E-2</v>
      </c>
      <c r="AM410" s="32">
        <f t="shared" si="902"/>
        <v>2.2691944797838863E-2</v>
      </c>
      <c r="AN410" s="32">
        <f t="shared" si="902"/>
        <v>1.5389926562236349E-2</v>
      </c>
      <c r="AO410" s="32">
        <f t="shared" si="902"/>
        <v>2.2271391699362993E-2</v>
      </c>
      <c r="AP410" s="32">
        <f t="shared" si="902"/>
        <v>1.5104702824970735E-2</v>
      </c>
      <c r="AQ410" s="32">
        <f t="shared" si="902"/>
        <v>1.0244175600270394E-2</v>
      </c>
      <c r="AR410" s="32">
        <f t="shared" si="902"/>
        <v>1.6117523043490647E-2</v>
      </c>
      <c r="AS410" s="32">
        <f t="shared" si="902"/>
        <v>1.0931081412999769E-2</v>
      </c>
      <c r="AT410" s="32">
        <f t="shared" si="902"/>
        <v>7.4135796508686611E-3</v>
      </c>
      <c r="AU410" s="32">
        <f t="shared" si="902"/>
        <v>1.0728494098475413E-2</v>
      </c>
      <c r="AV410" s="32">
        <f t="shared" si="902"/>
        <v>7.2761827057964421E-3</v>
      </c>
      <c r="AW410" s="32">
        <f t="shared" ref="AW410:CB410" si="903">AW409/$O409</f>
        <v>4.9347871455374852E-3</v>
      </c>
      <c r="AX410" s="32">
        <f t="shared" si="903"/>
        <v>7.1413321582007739E-3</v>
      </c>
      <c r="AY410" s="32">
        <f t="shared" si="903"/>
        <v>4.8433300208677501E-3</v>
      </c>
      <c r="AZ410" s="32">
        <f t="shared" si="903"/>
        <v>3.2847996944240861E-3</v>
      </c>
      <c r="BA410" s="32">
        <f t="shared" si="903"/>
        <v>2.1352316161038169E-2</v>
      </c>
      <c r="BB410" s="32">
        <f t="shared" si="903"/>
        <v>1.44813756854955E-2</v>
      </c>
      <c r="BC410" s="32">
        <f t="shared" si="903"/>
        <v>9.8214282779833083E-3</v>
      </c>
      <c r="BD410" s="32">
        <f t="shared" si="903"/>
        <v>1.4212990253176436E-2</v>
      </c>
      <c r="BE410" s="32">
        <f t="shared" si="903"/>
        <v>9.6394063256754654E-3</v>
      </c>
      <c r="BF410" s="32">
        <f t="shared" si="903"/>
        <v>6.5375513988483909E-3</v>
      </c>
      <c r="BG410" s="32">
        <f t="shared" si="903"/>
        <v>9.4607578125644673E-3</v>
      </c>
      <c r="BH410" s="32">
        <f t="shared" si="903"/>
        <v>6.4163900122098686E-3</v>
      </c>
      <c r="BI410" s="32">
        <f t="shared" si="903"/>
        <v>4.3516662834461508E-3</v>
      </c>
      <c r="BJ410" s="32">
        <f t="shared" si="903"/>
        <v>3.1067567228280999E-2</v>
      </c>
      <c r="BK410" s="32">
        <f t="shared" si="903"/>
        <v>2.10703658223301E-2</v>
      </c>
      <c r="BL410" s="32">
        <f t="shared" si="903"/>
        <v>1.4290153864467268E-2</v>
      </c>
      <c r="BM410" s="32">
        <f t="shared" si="903"/>
        <v>2.0679865681793665E-2</v>
      </c>
      <c r="BN410" s="32">
        <f t="shared" si="903"/>
        <v>1.4025312373844084E-2</v>
      </c>
      <c r="BO410" s="32">
        <f t="shared" si="903"/>
        <v>9.5121211235469887E-3</v>
      </c>
      <c r="BP410" s="32">
        <f t="shared" si="903"/>
        <v>1.3765379228912678E-2</v>
      </c>
      <c r="BQ410" s="32">
        <f t="shared" si="903"/>
        <v>9.3358316055164991E-3</v>
      </c>
      <c r="BR410" s="32">
        <f t="shared" si="903"/>
        <v>6.3316636844624966E-3</v>
      </c>
      <c r="BS410" s="32">
        <f t="shared" si="903"/>
        <v>9.9618299529406311E-3</v>
      </c>
      <c r="BT410" s="32">
        <f t="shared" si="903"/>
        <v>6.7562226493625109E-3</v>
      </c>
      <c r="BU410" s="32">
        <f t="shared" si="903"/>
        <v>4.5821445159565872E-3</v>
      </c>
      <c r="BV410" s="32">
        <f t="shared" si="903"/>
        <v>6.6310085967770807E-3</v>
      </c>
      <c r="BW410" s="32">
        <f t="shared" si="903"/>
        <v>4.4972229681995478E-3</v>
      </c>
      <c r="BX410" s="32">
        <f t="shared" si="903"/>
        <v>3.0500660842954822E-3</v>
      </c>
      <c r="BY410" s="32">
        <f t="shared" si="903"/>
        <v>4.4138752837827719E-3</v>
      </c>
      <c r="BZ410" s="32">
        <f t="shared" si="903"/>
        <v>2.9935387679400857E-3</v>
      </c>
      <c r="CA410" s="32">
        <f t="shared" si="903"/>
        <v>2.0302509198855912E-3</v>
      </c>
      <c r="CB410" s="32">
        <f t="shared" si="903"/>
        <v>1.3197322077575336E-2</v>
      </c>
      <c r="CC410" s="32">
        <f t="shared" ref="CC410:CS410" si="904">CC409/$O409</f>
        <v>8.9505689971274855E-3</v>
      </c>
      <c r="CD410" s="32">
        <f t="shared" si="904"/>
        <v>6.0703743457519947E-3</v>
      </c>
      <c r="CE410" s="32">
        <f t="shared" si="904"/>
        <v>8.7846868059623402E-3</v>
      </c>
      <c r="CF410" s="32">
        <f t="shared" si="904"/>
        <v>5.9578712190804734E-3</v>
      </c>
      <c r="CG410" s="32">
        <f t="shared" si="904"/>
        <v>4.0406937944623645E-3</v>
      </c>
      <c r="CH410" s="32">
        <f t="shared" si="904"/>
        <v>5.8474531291447382E-3</v>
      </c>
      <c r="CI410" s="32">
        <f t="shared" si="904"/>
        <v>3.9658070313227326E-3</v>
      </c>
      <c r="CJ410" s="32">
        <f t="shared" si="904"/>
        <v>2.689653950589115E-3</v>
      </c>
      <c r="CK410" s="32">
        <f t="shared" si="904"/>
        <v>1.9202070997173446E-2</v>
      </c>
      <c r="CL410" s="32">
        <f t="shared" si="904"/>
        <v>1.302305576371279E-2</v>
      </c>
      <c r="CM410" s="32">
        <f t="shared" si="904"/>
        <v>8.8323796662213207E-3</v>
      </c>
      <c r="CN410" s="32">
        <f t="shared" si="904"/>
        <v>1.2781697585652393E-2</v>
      </c>
      <c r="CO410" s="32">
        <f t="shared" si="904"/>
        <v>8.6686878950383399E-3</v>
      </c>
      <c r="CP410" s="32">
        <f t="shared" si="904"/>
        <v>5.8791994817602861E-3</v>
      </c>
      <c r="CQ410" s="32">
        <f t="shared" si="904"/>
        <v>8.5080298471514153E-3</v>
      </c>
      <c r="CR410" s="32">
        <f t="shared" si="904"/>
        <v>5.7702394265230859E-3</v>
      </c>
      <c r="CS410" s="32">
        <f t="shared" si="904"/>
        <v>3.9134398488916014E-3</v>
      </c>
    </row>
    <row r="411" spans="2:97" ht="13.15" thickTop="1" x14ac:dyDescent="0.35">
      <c r="H411" s="34">
        <f t="shared" si="900"/>
        <v>7.8899873301452317E-6</v>
      </c>
      <c r="I411" s="34">
        <f t="shared" ref="I411:J411" si="905">I406</f>
        <v>-0.38829482710380525</v>
      </c>
      <c r="J411" s="34">
        <f t="shared" si="905"/>
        <v>-0.25394617098203581</v>
      </c>
      <c r="K411" s="34">
        <f t="shared" si="896"/>
        <v>-0.38829683073587684</v>
      </c>
      <c r="L411" s="34">
        <f>$CE$6-$CE$7*SUMPRODUCT($B$6:$CD$6,Q410:CS410)</f>
        <v>7.4217859574332579E-4</v>
      </c>
    </row>
    <row r="412" spans="2:97" ht="13.5" thickBot="1" x14ac:dyDescent="0.4">
      <c r="B412" s="39" t="s">
        <v>367</v>
      </c>
      <c r="D412" s="39" t="s">
        <v>368</v>
      </c>
      <c r="E412" s="39" t="s">
        <v>369</v>
      </c>
      <c r="F412" s="39" t="s">
        <v>370</v>
      </c>
      <c r="H412" s="39" t="s">
        <v>347</v>
      </c>
      <c r="I412" s="39" t="s">
        <v>371</v>
      </c>
      <c r="J412" s="39" t="s">
        <v>372</v>
      </c>
      <c r="K412" s="39" t="s">
        <v>349</v>
      </c>
      <c r="L412" s="39" t="s">
        <v>373</v>
      </c>
      <c r="M412" s="39" t="s">
        <v>374</v>
      </c>
      <c r="O412" s="45" t="s">
        <v>336</v>
      </c>
    </row>
    <row r="413" spans="2:97" ht="13.9" thickTop="1" thickBot="1" x14ac:dyDescent="0.4">
      <c r="B413" s="32">
        <f>1+B408</f>
        <v>6</v>
      </c>
      <c r="D413" s="32">
        <f>IF(F408,IF(M413&lt;0,D408,H413),E408)</f>
        <v>0</v>
      </c>
      <c r="E413" s="32">
        <f>IF(F408,IF(M413&lt;0,H413,E408),H413)</f>
        <v>3.9449936650726158E-6</v>
      </c>
      <c r="F413" s="32" t="b">
        <f>OR(F408,M413*M408&lt;=0)</f>
        <v>1</v>
      </c>
      <c r="H413" s="32">
        <f>IF(F408,(D408+E408)/2,2*H408)</f>
        <v>3.9449936650726158E-6</v>
      </c>
      <c r="I413" s="32">
        <f>I408</f>
        <v>-0.48113839299785399</v>
      </c>
      <c r="J413" s="32">
        <f>J408</f>
        <v>-1</v>
      </c>
      <c r="K413" s="32">
        <f>I413+J413*H413</f>
        <v>-0.48114233799151906</v>
      </c>
      <c r="L413" s="32">
        <f>$CE$3-$CE$7*SUMPRODUCT($B$3:$CD$3,Q415:CS415)</f>
        <v>9.7951154421593856E-4</v>
      </c>
      <c r="M413" s="32">
        <f>SUMPRODUCT(L413:L416,J413:J416)</f>
        <v>-1.6802025356006014E-3</v>
      </c>
      <c r="O413" s="46">
        <f>SUM(Q413:CS413)</f>
        <v>-1.265649555183205</v>
      </c>
      <c r="P413" s="39" t="s">
        <v>363</v>
      </c>
      <c r="Q413" s="32">
        <f t="shared" ref="Q413:AV413" si="906">SUMPRODUCT(B$3:B$6,$K413:$K416)</f>
        <v>0.94830926945941241</v>
      </c>
      <c r="R413" s="32">
        <f t="shared" si="906"/>
        <v>0.56001344053957136</v>
      </c>
      <c r="S413" s="32">
        <f t="shared" si="906"/>
        <v>0.17171761161973031</v>
      </c>
      <c r="T413" s="32">
        <f t="shared" si="906"/>
        <v>0.54130680075275206</v>
      </c>
      <c r="U413" s="32">
        <f t="shared" si="906"/>
        <v>0.15301097183291101</v>
      </c>
      <c r="V413" s="32">
        <f t="shared" si="906"/>
        <v>-0.23528485708693003</v>
      </c>
      <c r="W413" s="32">
        <f t="shared" si="906"/>
        <v>0.13430433204609166</v>
      </c>
      <c r="X413" s="32">
        <f t="shared" si="906"/>
        <v>-0.25399149687374939</v>
      </c>
      <c r="Y413" s="32">
        <f t="shared" si="906"/>
        <v>-0.64228732579359038</v>
      </c>
      <c r="Z413" s="32">
        <f t="shared" si="906"/>
        <v>1.2295647261667908</v>
      </c>
      <c r="AA413" s="32">
        <f t="shared" si="906"/>
        <v>0.84126889724694975</v>
      </c>
      <c r="AB413" s="32">
        <f t="shared" si="906"/>
        <v>0.45297306832710871</v>
      </c>
      <c r="AC413" s="32">
        <f t="shared" si="906"/>
        <v>0.82256225746013034</v>
      </c>
      <c r="AD413" s="32">
        <f t="shared" si="906"/>
        <v>0.43426642854028935</v>
      </c>
      <c r="AE413" s="32">
        <f t="shared" si="906"/>
        <v>4.5970599620448305E-2</v>
      </c>
      <c r="AF413" s="32">
        <f t="shared" si="906"/>
        <v>0.41555978875346999</v>
      </c>
      <c r="AG413" s="32">
        <f t="shared" si="906"/>
        <v>2.7263959833628948E-2</v>
      </c>
      <c r="AH413" s="32">
        <f t="shared" si="906"/>
        <v>-0.3610318690862121</v>
      </c>
      <c r="AI413" s="32">
        <f t="shared" si="906"/>
        <v>1.6045720017766285</v>
      </c>
      <c r="AJ413" s="32">
        <f t="shared" si="906"/>
        <v>1.2162761728567875</v>
      </c>
      <c r="AK413" s="32">
        <f t="shared" si="906"/>
        <v>0.82798034393694642</v>
      </c>
      <c r="AL413" s="32">
        <f t="shared" si="906"/>
        <v>1.1975695330699683</v>
      </c>
      <c r="AM413" s="32">
        <f t="shared" si="906"/>
        <v>0.80927370415012712</v>
      </c>
      <c r="AN413" s="32">
        <f t="shared" si="906"/>
        <v>0.42097787523028607</v>
      </c>
      <c r="AO413" s="32">
        <f t="shared" si="906"/>
        <v>0.79056706436330781</v>
      </c>
      <c r="AP413" s="32">
        <f t="shared" si="906"/>
        <v>0.40227123544346671</v>
      </c>
      <c r="AQ413" s="32">
        <f t="shared" si="906"/>
        <v>1.3975406523625666E-2</v>
      </c>
      <c r="AR413" s="32">
        <f t="shared" si="906"/>
        <v>0.4671669314678934</v>
      </c>
      <c r="AS413" s="32">
        <f t="shared" si="906"/>
        <v>7.8871102548052352E-2</v>
      </c>
      <c r="AT413" s="32">
        <f t="shared" si="906"/>
        <v>-0.30942472637178869</v>
      </c>
      <c r="AU413" s="32">
        <f t="shared" si="906"/>
        <v>6.0164462761232995E-2</v>
      </c>
      <c r="AV413" s="32">
        <f t="shared" si="906"/>
        <v>-0.32813136615860805</v>
      </c>
      <c r="AW413" s="32">
        <f t="shared" ref="AW413:CB413" si="907">SUMPRODUCT(AH$3:AH$6,$K413:$K416)</f>
        <v>-0.7164271950784491</v>
      </c>
      <c r="AX413" s="32">
        <f t="shared" si="907"/>
        <v>-0.34683800594542746</v>
      </c>
      <c r="AY413" s="32">
        <f t="shared" si="907"/>
        <v>-0.73513383486526851</v>
      </c>
      <c r="AZ413" s="32">
        <f t="shared" si="907"/>
        <v>-1.1234296637851096</v>
      </c>
      <c r="BA413" s="32">
        <f t="shared" si="907"/>
        <v>0.74842238817527174</v>
      </c>
      <c r="BB413" s="32">
        <f t="shared" si="907"/>
        <v>0.36012655925543069</v>
      </c>
      <c r="BC413" s="32">
        <f t="shared" si="907"/>
        <v>-2.8169269664410357E-2</v>
      </c>
      <c r="BD413" s="32">
        <f t="shared" si="907"/>
        <v>0.34141991946861133</v>
      </c>
      <c r="BE413" s="32">
        <f t="shared" si="907"/>
        <v>-4.6875909451229721E-2</v>
      </c>
      <c r="BF413" s="32">
        <f t="shared" si="907"/>
        <v>-0.43517173837107076</v>
      </c>
      <c r="BG413" s="32">
        <f t="shared" si="907"/>
        <v>-6.558254923804907E-2</v>
      </c>
      <c r="BH413" s="32">
        <f t="shared" si="907"/>
        <v>-0.45387837815789012</v>
      </c>
      <c r="BI413" s="32">
        <f t="shared" si="907"/>
        <v>-0.84217420707773116</v>
      </c>
      <c r="BJ413" s="32">
        <f t="shared" si="907"/>
        <v>1.1234296637851096</v>
      </c>
      <c r="BK413" s="32">
        <f t="shared" si="907"/>
        <v>0.73513383486526851</v>
      </c>
      <c r="BL413" s="32">
        <f t="shared" si="907"/>
        <v>0.34683800594542746</v>
      </c>
      <c r="BM413" s="32">
        <f t="shared" si="907"/>
        <v>0.7164271950784491</v>
      </c>
      <c r="BN413" s="32">
        <f t="shared" si="907"/>
        <v>0.32813136615860805</v>
      </c>
      <c r="BO413" s="32">
        <f t="shared" si="907"/>
        <v>-6.0164462761232995E-2</v>
      </c>
      <c r="BP413" s="32">
        <f t="shared" si="907"/>
        <v>0.30942472637178869</v>
      </c>
      <c r="BQ413" s="32">
        <f t="shared" si="907"/>
        <v>-7.8871102548052352E-2</v>
      </c>
      <c r="BR413" s="32">
        <f t="shared" si="907"/>
        <v>-0.4671669314678934</v>
      </c>
      <c r="BS413" s="32">
        <f t="shared" si="907"/>
        <v>-1.3975406523625666E-2</v>
      </c>
      <c r="BT413" s="32">
        <f t="shared" si="907"/>
        <v>-0.40227123544346671</v>
      </c>
      <c r="BU413" s="32">
        <f t="shared" si="907"/>
        <v>-0.79056706436330781</v>
      </c>
      <c r="BV413" s="32">
        <f t="shared" si="907"/>
        <v>-0.42097787523028607</v>
      </c>
      <c r="BW413" s="32">
        <f t="shared" si="907"/>
        <v>-0.80927370415012712</v>
      </c>
      <c r="BX413" s="32">
        <f t="shared" si="907"/>
        <v>-1.1975695330699683</v>
      </c>
      <c r="BY413" s="32">
        <f t="shared" si="907"/>
        <v>-0.82798034393694642</v>
      </c>
      <c r="BZ413" s="32">
        <f t="shared" si="907"/>
        <v>-1.2162761728567875</v>
      </c>
      <c r="CA413" s="32">
        <f t="shared" si="907"/>
        <v>-1.6045720017766285</v>
      </c>
      <c r="CB413" s="32">
        <f t="shared" si="907"/>
        <v>0.26728005018375262</v>
      </c>
      <c r="CC413" s="32">
        <f t="shared" ref="CC413:CS413" si="908">SUMPRODUCT(BN$3:BN$6,$K413:$K416)</f>
        <v>-0.12101577873608843</v>
      </c>
      <c r="CD413" s="32">
        <f t="shared" si="908"/>
        <v>-0.50931160765592942</v>
      </c>
      <c r="CE413" s="32">
        <f t="shared" si="908"/>
        <v>-0.13972241852290779</v>
      </c>
      <c r="CF413" s="32">
        <f t="shared" si="908"/>
        <v>-0.52801824744274883</v>
      </c>
      <c r="CG413" s="32">
        <f t="shared" si="908"/>
        <v>-0.91631407636258988</v>
      </c>
      <c r="CH413" s="32">
        <f t="shared" si="908"/>
        <v>-0.54672488722956825</v>
      </c>
      <c r="CI413" s="32">
        <f t="shared" si="908"/>
        <v>-0.93502071614940929</v>
      </c>
      <c r="CJ413" s="32">
        <f t="shared" si="908"/>
        <v>-1.3233165450692503</v>
      </c>
      <c r="CK413" s="32">
        <f t="shared" si="908"/>
        <v>0.64228732579359038</v>
      </c>
      <c r="CL413" s="32">
        <f t="shared" si="908"/>
        <v>0.25399149687374939</v>
      </c>
      <c r="CM413" s="32">
        <f t="shared" si="908"/>
        <v>-0.13430433204609166</v>
      </c>
      <c r="CN413" s="32">
        <f t="shared" si="908"/>
        <v>0.23528485708693003</v>
      </c>
      <c r="CO413" s="32">
        <f t="shared" si="908"/>
        <v>-0.15301097183291101</v>
      </c>
      <c r="CP413" s="32">
        <f t="shared" si="908"/>
        <v>-0.54130680075275206</v>
      </c>
      <c r="CQ413" s="32">
        <f t="shared" si="908"/>
        <v>-0.17171761161973031</v>
      </c>
      <c r="CR413" s="32">
        <f t="shared" si="908"/>
        <v>-0.56001344053957136</v>
      </c>
      <c r="CS413" s="32">
        <f t="shared" si="908"/>
        <v>-0.94830926945941241</v>
      </c>
    </row>
    <row r="414" spans="2:97" ht="13.9" thickTop="1" thickBot="1" x14ac:dyDescent="0.4">
      <c r="H414" s="33">
        <f>H413</f>
        <v>3.9449936650726158E-6</v>
      </c>
      <c r="I414" s="33">
        <f t="shared" ref="I414:J414" si="909">I409</f>
        <v>0.32813405595831519</v>
      </c>
      <c r="J414" s="33">
        <f t="shared" si="909"/>
        <v>-0.68182611569780283</v>
      </c>
      <c r="K414" s="33">
        <f t="shared" ref="K414:K416" si="910">I414+J414*H414</f>
        <v>0.32813136615860805</v>
      </c>
      <c r="L414" s="33">
        <f>$CE$4-$CE$7*SUMPRODUCT($B$4:$CD$4,Q415:CS415)</f>
        <v>7.4541917101100807E-4</v>
      </c>
      <c r="M414" s="39" t="s">
        <v>375</v>
      </c>
      <c r="O414" s="47">
        <f t="shared" ref="O414:O415" si="911">SUM(Q414:CS414)</f>
        <v>98.99000223999829</v>
      </c>
      <c r="P414" s="39" t="s">
        <v>365</v>
      </c>
      <c r="Q414" s="33">
        <f>EXP(Q413)</f>
        <v>2.58134161465953</v>
      </c>
      <c r="R414" s="33">
        <f>EXP(R413)</f>
        <v>1.7506960304372463</v>
      </c>
      <c r="S414" s="33">
        <f t="shared" ref="S414:CD414" si="912">EXP(S413)</f>
        <v>1.1873424941444592</v>
      </c>
      <c r="T414" s="33">
        <f t="shared" si="912"/>
        <v>1.7182508071192166</v>
      </c>
      <c r="U414" s="33">
        <f t="shared" si="912"/>
        <v>1.1653377647638357</v>
      </c>
      <c r="V414" s="33">
        <f t="shared" si="912"/>
        <v>0.79034568199131972</v>
      </c>
      <c r="W414" s="33">
        <f t="shared" si="912"/>
        <v>1.1437408436756824</v>
      </c>
      <c r="X414" s="33">
        <f t="shared" si="912"/>
        <v>0.77569839787984296</v>
      </c>
      <c r="Y414" s="33">
        <f t="shared" si="912"/>
        <v>0.526087712789572</v>
      </c>
      <c r="Z414" s="33">
        <f t="shared" si="912"/>
        <v>3.4197406886468413</v>
      </c>
      <c r="AA414" s="33">
        <f t="shared" si="912"/>
        <v>2.319308074041341</v>
      </c>
      <c r="AB414" s="33">
        <f t="shared" si="912"/>
        <v>1.5729818229117978</v>
      </c>
      <c r="AC414" s="33">
        <f t="shared" si="912"/>
        <v>2.2763249021501095</v>
      </c>
      <c r="AD414" s="33">
        <f t="shared" si="912"/>
        <v>1.5438301337365909</v>
      </c>
      <c r="AE414" s="33">
        <f t="shared" si="912"/>
        <v>1.0470436270243682</v>
      </c>
      <c r="AF414" s="33">
        <f t="shared" si="912"/>
        <v>1.5152187057197712</v>
      </c>
      <c r="AG414" s="33">
        <f t="shared" si="912"/>
        <v>1.0276390223917518</v>
      </c>
      <c r="AH414" s="33">
        <f t="shared" si="912"/>
        <v>0.69695678673701822</v>
      </c>
      <c r="AI414" s="33">
        <f t="shared" si="912"/>
        <v>4.9757295435368132</v>
      </c>
      <c r="AJ414" s="33">
        <f t="shared" si="912"/>
        <v>3.3745978877531013</v>
      </c>
      <c r="AK414" s="33">
        <f t="shared" si="912"/>
        <v>2.2886916992544211</v>
      </c>
      <c r="AL414" s="33">
        <f t="shared" si="912"/>
        <v>3.3120572866589444</v>
      </c>
      <c r="AM414" s="33">
        <f t="shared" si="912"/>
        <v>2.2462759331834348</v>
      </c>
      <c r="AN414" s="33">
        <f t="shared" si="912"/>
        <v>1.5234505720428055</v>
      </c>
      <c r="AO414" s="33">
        <f t="shared" si="912"/>
        <v>2.2046462481787512</v>
      </c>
      <c r="AP414" s="33">
        <f t="shared" si="912"/>
        <v>1.4952168334813696</v>
      </c>
      <c r="AQ414" s="33">
        <f t="shared" si="912"/>
        <v>1.0140735190386818</v>
      </c>
      <c r="AR414" s="33">
        <f t="shared" si="912"/>
        <v>1.5954677149561283</v>
      </c>
      <c r="AS414" s="33">
        <f t="shared" si="912"/>
        <v>1.0820648376804975</v>
      </c>
      <c r="AT414" s="33">
        <f t="shared" si="912"/>
        <v>0.73386901030254781</v>
      </c>
      <c r="AU414" s="33">
        <f t="shared" si="912"/>
        <v>1.0620111934768472</v>
      </c>
      <c r="AV414" s="33">
        <f t="shared" si="912"/>
        <v>0.72026839459800385</v>
      </c>
      <c r="AW414" s="33">
        <f t="shared" si="912"/>
        <v>0.48849443719925895</v>
      </c>
      <c r="AX414" s="33">
        <f t="shared" si="912"/>
        <v>0.70691983579318696</v>
      </c>
      <c r="AY414" s="33">
        <f t="shared" si="912"/>
        <v>0.4794412887206011</v>
      </c>
      <c r="AZ414" s="33">
        <f t="shared" si="912"/>
        <v>0.32516268138402993</v>
      </c>
      <c r="BA414" s="33">
        <f t="shared" si="912"/>
        <v>2.1136628454260249</v>
      </c>
      <c r="BB414" s="33">
        <f t="shared" si="912"/>
        <v>1.4335108271433126</v>
      </c>
      <c r="BC414" s="33">
        <f t="shared" si="912"/>
        <v>0.97222378487847827</v>
      </c>
      <c r="BD414" s="33">
        <f t="shared" si="912"/>
        <v>1.4069439199779024</v>
      </c>
      <c r="BE414" s="33">
        <f t="shared" si="912"/>
        <v>0.95420579816515716</v>
      </c>
      <c r="BF414" s="33">
        <f t="shared" si="912"/>
        <v>0.64715351644314667</v>
      </c>
      <c r="BG414" s="33">
        <f t="shared" si="912"/>
        <v>0.93652173441304187</v>
      </c>
      <c r="BH414" s="33">
        <f t="shared" si="912"/>
        <v>0.63515997787505951</v>
      </c>
      <c r="BI414" s="33">
        <f t="shared" si="912"/>
        <v>0.43077291500030351</v>
      </c>
      <c r="BJ414" s="33">
        <f t="shared" si="912"/>
        <v>3.075383668702623</v>
      </c>
      <c r="BK414" s="33">
        <f t="shared" si="912"/>
        <v>2.0857611213846861</v>
      </c>
      <c r="BL414" s="33">
        <f t="shared" si="912"/>
        <v>1.4145875520354689</v>
      </c>
      <c r="BM414" s="33">
        <f t="shared" si="912"/>
        <v>2.0471062183090853</v>
      </c>
      <c r="BN414" s="33">
        <f t="shared" si="912"/>
        <v>1.3883713453206841</v>
      </c>
      <c r="BO414" s="33">
        <f t="shared" si="912"/>
        <v>0.94160966112434941</v>
      </c>
      <c r="BP414" s="33">
        <f t="shared" si="912"/>
        <v>1.3626409971825024</v>
      </c>
      <c r="BQ414" s="33">
        <f t="shared" si="912"/>
        <v>0.92415903851343073</v>
      </c>
      <c r="BR414" s="33">
        <f t="shared" si="912"/>
        <v>0.62677545313256167</v>
      </c>
      <c r="BS414" s="33">
        <f t="shared" si="912"/>
        <v>0.98612179612773709</v>
      </c>
      <c r="BT414" s="33">
        <f t="shared" si="912"/>
        <v>0.66879931900690448</v>
      </c>
      <c r="BU414" s="33">
        <f t="shared" si="912"/>
        <v>0.45358750902830586</v>
      </c>
      <c r="BV414" s="33">
        <f t="shared" si="912"/>
        <v>0.65640462404966182</v>
      </c>
      <c r="BW414" s="33">
        <f t="shared" si="912"/>
        <v>0.44518128215120678</v>
      </c>
      <c r="BX414" s="33">
        <f t="shared" si="912"/>
        <v>0.30192714480755717</v>
      </c>
      <c r="BY414" s="33">
        <f t="shared" si="912"/>
        <v>0.43693084583029096</v>
      </c>
      <c r="BZ414" s="33">
        <f t="shared" si="912"/>
        <v>0.29633160253822927</v>
      </c>
      <c r="CA414" s="33">
        <f t="shared" si="912"/>
        <v>0.20097555368517619</v>
      </c>
      <c r="CB414" s="33">
        <f t="shared" si="912"/>
        <v>1.3064062544175579</v>
      </c>
      <c r="CC414" s="33">
        <f t="shared" si="912"/>
        <v>0.88601997920715847</v>
      </c>
      <c r="CD414" s="33">
        <f t="shared" si="912"/>
        <v>0.60090909768665213</v>
      </c>
      <c r="CE414" s="33">
        <f t="shared" ref="CE414:CS414" si="913">EXP(CE413)</f>
        <v>0.86959958663767711</v>
      </c>
      <c r="CF414" s="33">
        <f t="shared" si="913"/>
        <v>0.58977259567298745</v>
      </c>
      <c r="CG414" s="33">
        <f t="shared" si="913"/>
        <v>0.39999066231361824</v>
      </c>
      <c r="CH414" s="33">
        <f t="shared" si="913"/>
        <v>0.57884248373991531</v>
      </c>
      <c r="CI414" s="33">
        <f t="shared" si="913"/>
        <v>0.39257773274831231</v>
      </c>
      <c r="CJ414" s="33">
        <f t="shared" si="913"/>
        <v>0.26625080324797495</v>
      </c>
      <c r="CK414" s="33">
        <f t="shared" si="913"/>
        <v>1.9008237137824706</v>
      </c>
      <c r="CL414" s="33">
        <f t="shared" si="913"/>
        <v>1.2891608423237992</v>
      </c>
      <c r="CM414" s="33">
        <f t="shared" si="913"/>
        <v>0.87432393931676233</v>
      </c>
      <c r="CN414" s="33">
        <f t="shared" si="913"/>
        <v>1.2652691382844587</v>
      </c>
      <c r="CO414" s="33">
        <f t="shared" si="913"/>
        <v>0.85812030660712124</v>
      </c>
      <c r="CP414" s="33">
        <f t="shared" si="913"/>
        <v>0.58198721389025798</v>
      </c>
      <c r="CQ414" s="33">
        <f t="shared" si="913"/>
        <v>0.84221697187764766</v>
      </c>
      <c r="CR414" s="33">
        <f t="shared" si="913"/>
        <v>0.57120138654238239</v>
      </c>
      <c r="CS414" s="33">
        <f t="shared" si="913"/>
        <v>0.38739545138890752</v>
      </c>
    </row>
    <row r="415" spans="2:97" ht="13.9" thickTop="1" thickBot="1" x14ac:dyDescent="0.4">
      <c r="H415" s="32">
        <f t="shared" ref="H415:H416" si="914">H414</f>
        <v>3.9449936650726158E-6</v>
      </c>
      <c r="I415" s="32">
        <f t="shared" ref="I415:J415" si="915">I410</f>
        <v>-0.4070010713166935</v>
      </c>
      <c r="J415" s="32">
        <f t="shared" si="915"/>
        <v>-0.35421855788355311</v>
      </c>
      <c r="K415" s="32">
        <f t="shared" si="910"/>
        <v>-0.4070024687066604</v>
      </c>
      <c r="L415" s="32">
        <f>$CE$5-$CE$7*SUMPRODUCT($B$5:$CD$5,Q415:CS415)</f>
        <v>3.5799457671714663E-4</v>
      </c>
      <c r="M415" s="32">
        <f>SUMPRODUCT($B$7:$CD$7, LN(Q415:CS415))</f>
        <v>-3263.3842564304896</v>
      </c>
      <c r="O415" s="48">
        <f t="shared" si="911"/>
        <v>0.99999999999999978</v>
      </c>
      <c r="P415" s="39" t="s">
        <v>366</v>
      </c>
      <c r="Q415" s="32">
        <f t="shared" ref="Q415:AV415" si="916">Q414/$O414</f>
        <v>2.6076791153122159E-2</v>
      </c>
      <c r="R415" s="32">
        <f t="shared" si="916"/>
        <v>1.7685584309744092E-2</v>
      </c>
      <c r="S415" s="32">
        <f t="shared" si="916"/>
        <v>1.1994569828029532E-2</v>
      </c>
      <c r="T415" s="32">
        <f t="shared" si="916"/>
        <v>1.7357821681358982E-2</v>
      </c>
      <c r="U415" s="32">
        <f t="shared" si="916"/>
        <v>1.1772277385533433E-2</v>
      </c>
      <c r="V415" s="32">
        <f t="shared" si="916"/>
        <v>7.9840960107784454E-3</v>
      </c>
      <c r="W415" s="32">
        <f t="shared" si="916"/>
        <v>1.1554104634756115E-2</v>
      </c>
      <c r="X415" s="32">
        <f t="shared" si="916"/>
        <v>7.8361287031713106E-3</v>
      </c>
      <c r="Y415" s="32">
        <f t="shared" si="916"/>
        <v>5.3145540042931622E-3</v>
      </c>
      <c r="Z415" s="32">
        <f t="shared" si="916"/>
        <v>3.454632398487862E-2</v>
      </c>
      <c r="AA415" s="32">
        <f t="shared" si="916"/>
        <v>2.3429720391542654E-2</v>
      </c>
      <c r="AB415" s="32">
        <f t="shared" si="916"/>
        <v>1.5890310004217905E-2</v>
      </c>
      <c r="AC415" s="32">
        <f t="shared" si="916"/>
        <v>2.2995503087586848E-2</v>
      </c>
      <c r="AD415" s="32">
        <f t="shared" si="916"/>
        <v>1.5595818757470285E-2</v>
      </c>
      <c r="AE415" s="32">
        <f t="shared" si="916"/>
        <v>1.057726642419749E-2</v>
      </c>
      <c r="AF415" s="32">
        <f t="shared" si="916"/>
        <v>1.530678524530355E-2</v>
      </c>
      <c r="AG415" s="32">
        <f t="shared" si="916"/>
        <v>1.0381240520636334E-2</v>
      </c>
      <c r="AH415" s="32">
        <f t="shared" si="916"/>
        <v>7.0406785631468866E-3</v>
      </c>
      <c r="AI415" s="32">
        <f t="shared" si="916"/>
        <v>5.0264970511600823E-2</v>
      </c>
      <c r="AJ415" s="32">
        <f t="shared" si="916"/>
        <v>3.4090290043346905E-2</v>
      </c>
      <c r="AK415" s="32">
        <f t="shared" si="916"/>
        <v>2.3120432846395506E-2</v>
      </c>
      <c r="AL415" s="32">
        <f t="shared" si="916"/>
        <v>3.3458502997393218E-2</v>
      </c>
      <c r="AM415" s="32">
        <f t="shared" si="916"/>
        <v>2.26919474932166E-2</v>
      </c>
      <c r="AN415" s="32">
        <f t="shared" si="916"/>
        <v>1.5389943808155952E-2</v>
      </c>
      <c r="AO415" s="32">
        <f t="shared" si="916"/>
        <v>2.2271403154771656E-2</v>
      </c>
      <c r="AP415" s="32">
        <f t="shared" si="916"/>
        <v>1.5104725726303767E-2</v>
      </c>
      <c r="AQ415" s="32">
        <f t="shared" si="916"/>
        <v>1.0244201395006447E-2</v>
      </c>
      <c r="AR415" s="32">
        <f t="shared" si="916"/>
        <v>1.6117463166512157E-2</v>
      </c>
      <c r="AS415" s="32">
        <f t="shared" si="916"/>
        <v>1.0931051754671788E-2</v>
      </c>
      <c r="AT415" s="32">
        <f t="shared" si="916"/>
        <v>7.4135669632909434E-3</v>
      </c>
      <c r="AU415" s="32">
        <f t="shared" si="916"/>
        <v>1.0728469233711431E-2</v>
      </c>
      <c r="AV415" s="32">
        <f t="shared" si="916"/>
        <v>7.2761731316232795E-3</v>
      </c>
      <c r="AW415" s="32">
        <f t="shared" ref="AW415:CB415" si="917">AW414/$O414</f>
        <v>4.9347855959728021E-3</v>
      </c>
      <c r="AX415" s="32">
        <f t="shared" si="917"/>
        <v>7.141325586388826E-3</v>
      </c>
      <c r="AY415" s="32">
        <f t="shared" si="917"/>
        <v>4.8433304159162466E-3</v>
      </c>
      <c r="AZ415" s="32">
        <f t="shared" si="917"/>
        <v>3.284803253117247E-3</v>
      </c>
      <c r="BA415" s="32">
        <f t="shared" si="917"/>
        <v>2.135228606522821E-2</v>
      </c>
      <c r="BB415" s="32">
        <f t="shared" si="917"/>
        <v>1.4481369781847348E-2</v>
      </c>
      <c r="BC415" s="32">
        <f t="shared" si="917"/>
        <v>9.8214341133294539E-3</v>
      </c>
      <c r="BD415" s="32">
        <f t="shared" si="917"/>
        <v>1.4212990081228699E-2</v>
      </c>
      <c r="BE415" s="32">
        <f t="shared" si="917"/>
        <v>9.6394158659751702E-3</v>
      </c>
      <c r="BF415" s="32">
        <f t="shared" si="917"/>
        <v>6.5375644186181792E-3</v>
      </c>
      <c r="BG415" s="32">
        <f t="shared" si="917"/>
        <v>9.4607709184860202E-3</v>
      </c>
      <c r="BH415" s="32">
        <f t="shared" si="917"/>
        <v>6.4164053288445558E-3</v>
      </c>
      <c r="BI415" s="32">
        <f t="shared" si="917"/>
        <v>4.3516810309379272E-3</v>
      </c>
      <c r="BJ415" s="32">
        <f t="shared" si="917"/>
        <v>3.1067618942430646E-2</v>
      </c>
      <c r="BK415" s="32">
        <f t="shared" si="917"/>
        <v>2.1070422004111293E-2</v>
      </c>
      <c r="BL415" s="32">
        <f t="shared" si="917"/>
        <v>1.4290206283719884E-2</v>
      </c>
      <c r="BM415" s="32">
        <f t="shared" si="917"/>
        <v>2.0679929002788967E-2</v>
      </c>
      <c r="BN415" s="32">
        <f t="shared" si="917"/>
        <v>1.4025369369672499E-2</v>
      </c>
      <c r="BO415" s="32">
        <f t="shared" si="917"/>
        <v>9.512169308183719E-3</v>
      </c>
      <c r="BP415" s="32">
        <f t="shared" si="917"/>
        <v>1.3765440613677533E-2</v>
      </c>
      <c r="BQ415" s="32">
        <f t="shared" si="917"/>
        <v>9.3358825901714276E-3</v>
      </c>
      <c r="BR415" s="32">
        <f t="shared" si="917"/>
        <v>6.3317046060163062E-3</v>
      </c>
      <c r="BS415" s="32">
        <f t="shared" si="917"/>
        <v>9.9618322437948267E-3</v>
      </c>
      <c r="BT415" s="32">
        <f t="shared" si="917"/>
        <v>6.756230971542162E-3</v>
      </c>
      <c r="BU415" s="32">
        <f t="shared" si="917"/>
        <v>4.5821547506241745E-3</v>
      </c>
      <c r="BV415" s="32">
        <f t="shared" si="917"/>
        <v>6.6310193877784597E-3</v>
      </c>
      <c r="BW415" s="32">
        <f t="shared" si="917"/>
        <v>4.4972347921750531E-3</v>
      </c>
      <c r="BX415" s="32">
        <f t="shared" si="917"/>
        <v>3.0500771590604055E-3</v>
      </c>
      <c r="BY415" s="32">
        <f t="shared" si="917"/>
        <v>4.4138886346417614E-3</v>
      </c>
      <c r="BZ415" s="32">
        <f t="shared" si="917"/>
        <v>2.9935508216252203E-3</v>
      </c>
      <c r="CA415" s="32">
        <f t="shared" si="917"/>
        <v>2.0302611287745707E-3</v>
      </c>
      <c r="CB415" s="32">
        <f t="shared" si="917"/>
        <v>1.3197355539504031E-2</v>
      </c>
      <c r="CC415" s="32">
        <f t="shared" ref="CC415:CS415" si="918">CC414/$O414</f>
        <v>8.9506006582263688E-3</v>
      </c>
      <c r="CD415" s="32">
        <f t="shared" si="918"/>
        <v>6.0704019000804351E-3</v>
      </c>
      <c r="CE415" s="32">
        <f t="shared" si="918"/>
        <v>8.7847213552875673E-3</v>
      </c>
      <c r="CF415" s="32">
        <f t="shared" si="918"/>
        <v>5.9579006195302582E-3</v>
      </c>
      <c r="CG415" s="32">
        <f t="shared" si="918"/>
        <v>4.0407177822246419E-3</v>
      </c>
      <c r="CH415" s="32">
        <f t="shared" si="918"/>
        <v>5.8474842978236234E-3</v>
      </c>
      <c r="CI415" s="32">
        <f t="shared" si="918"/>
        <v>3.9658321432958386E-3</v>
      </c>
      <c r="CJ415" s="32">
        <f t="shared" si="918"/>
        <v>2.6896736763623651E-3</v>
      </c>
      <c r="CK415" s="32">
        <f t="shared" si="918"/>
        <v>1.9202178712694445E-2</v>
      </c>
      <c r="CL415" s="32">
        <f t="shared" si="918"/>
        <v>1.3023141864349771E-2</v>
      </c>
      <c r="CM415" s="32">
        <f t="shared" si="918"/>
        <v>8.8324469091029031E-3</v>
      </c>
      <c r="CN415" s="32">
        <f t="shared" si="918"/>
        <v>1.2781787146714591E-2</v>
      </c>
      <c r="CO415" s="32">
        <f t="shared" si="918"/>
        <v>8.6687573208315966E-3</v>
      </c>
      <c r="CP415" s="32">
        <f t="shared" si="918"/>
        <v>5.8792524570233616E-3</v>
      </c>
      <c r="CQ415" s="32">
        <f t="shared" si="918"/>
        <v>8.5081013518488249E-3</v>
      </c>
      <c r="CR415" s="32">
        <f t="shared" si="918"/>
        <v>5.7702937025652526E-3</v>
      </c>
      <c r="CS415" s="32">
        <f t="shared" si="918"/>
        <v>3.9134805800860465E-3</v>
      </c>
    </row>
    <row r="416" spans="2:97" ht="13.15" thickTop="1" x14ac:dyDescent="0.35">
      <c r="H416" s="34">
        <f t="shared" si="914"/>
        <v>3.9449936650726158E-6</v>
      </c>
      <c r="I416" s="34">
        <f t="shared" ref="I416:J416" si="919">I411</f>
        <v>-0.38829482710380525</v>
      </c>
      <c r="J416" s="34">
        <f t="shared" si="919"/>
        <v>-0.25394617098203581</v>
      </c>
      <c r="K416" s="34">
        <f t="shared" si="910"/>
        <v>-0.38829582891984105</v>
      </c>
      <c r="L416" s="34">
        <f>$CE$6-$CE$7*SUMPRODUCT($B$6:$CD$6,Q415:CS415)</f>
        <v>2.5846584139799234E-4</v>
      </c>
    </row>
    <row r="417" spans="2:97" ht="13.5" thickBot="1" x14ac:dyDescent="0.4">
      <c r="B417" s="39" t="s">
        <v>367</v>
      </c>
      <c r="D417" s="39" t="s">
        <v>368</v>
      </c>
      <c r="E417" s="39" t="s">
        <v>369</v>
      </c>
      <c r="F417" s="39" t="s">
        <v>370</v>
      </c>
      <c r="H417" s="39" t="s">
        <v>347</v>
      </c>
      <c r="I417" s="39" t="s">
        <v>371</v>
      </c>
      <c r="J417" s="39" t="s">
        <v>372</v>
      </c>
      <c r="K417" s="39" t="s">
        <v>349</v>
      </c>
      <c r="L417" s="39" t="s">
        <v>373</v>
      </c>
      <c r="M417" s="39" t="s">
        <v>374</v>
      </c>
      <c r="O417" s="45" t="s">
        <v>336</v>
      </c>
    </row>
    <row r="418" spans="2:97" ht="13.9" thickTop="1" thickBot="1" x14ac:dyDescent="0.4">
      <c r="B418" s="32">
        <f>1+B413</f>
        <v>7</v>
      </c>
      <c r="D418" s="32">
        <f>IF(F413,IF(M418&lt;0,D413,H418),E413)</f>
        <v>0</v>
      </c>
      <c r="E418" s="32">
        <f>IF(F413,IF(M418&lt;0,H418,E413),H418)</f>
        <v>1.9724968325363079E-6</v>
      </c>
      <c r="F418" s="32" t="b">
        <f>OR(F413,M418*M413&lt;=0)</f>
        <v>1</v>
      </c>
      <c r="H418" s="32">
        <f>IF(F413,(D413+E413)/2,2*H413)</f>
        <v>1.9724968325363079E-6</v>
      </c>
      <c r="I418" s="32">
        <f>I413</f>
        <v>-0.48113839299785399</v>
      </c>
      <c r="J418" s="32">
        <f>J413</f>
        <v>-1</v>
      </c>
      <c r="K418" s="32">
        <f>I418+J418*H418</f>
        <v>-0.48114036549468653</v>
      </c>
      <c r="L418" s="32">
        <f>$CE$3-$CE$7*SUMPRODUCT($B$3:$CD$3,Q420:CS420)</f>
        <v>6.3290014509220782E-5</v>
      </c>
      <c r="M418" s="32">
        <f>SUMPRODUCT(L418:L421,J418:J421)</f>
        <v>-1.0851521304761579E-4</v>
      </c>
      <c r="O418" s="46">
        <f>SUM(Q418:CS418)</f>
        <v>-1.2656547426540634</v>
      </c>
      <c r="P418" s="39" t="s">
        <v>363</v>
      </c>
      <c r="Q418" s="32">
        <f t="shared" ref="Q418:AV418" si="920">SUMPRODUCT(B$3:B$6,$K418:$K421)</f>
        <v>0.94830475245972501</v>
      </c>
      <c r="R418" s="32">
        <f t="shared" si="920"/>
        <v>0.5600094244479018</v>
      </c>
      <c r="S418" s="32">
        <f t="shared" si="920"/>
        <v>0.17171409643607866</v>
      </c>
      <c r="T418" s="32">
        <f t="shared" si="920"/>
        <v>0.54130298244804798</v>
      </c>
      <c r="U418" s="32">
        <f t="shared" si="920"/>
        <v>0.15300765443622488</v>
      </c>
      <c r="V418" s="32">
        <f t="shared" si="920"/>
        <v>-0.23528767357559827</v>
      </c>
      <c r="W418" s="32">
        <f t="shared" si="920"/>
        <v>0.13430121243637111</v>
      </c>
      <c r="X418" s="32">
        <f t="shared" si="920"/>
        <v>-0.25399411557545204</v>
      </c>
      <c r="Y418" s="32">
        <f t="shared" si="920"/>
        <v>-0.64228944358727524</v>
      </c>
      <c r="Z418" s="32">
        <f t="shared" si="920"/>
        <v>1.2295613619384063</v>
      </c>
      <c r="AA418" s="32">
        <f t="shared" si="920"/>
        <v>0.84126603392658317</v>
      </c>
      <c r="AB418" s="32">
        <f t="shared" si="920"/>
        <v>0.45297070591476002</v>
      </c>
      <c r="AC418" s="32">
        <f t="shared" si="920"/>
        <v>0.82255959192672945</v>
      </c>
      <c r="AD418" s="32">
        <f t="shared" si="920"/>
        <v>0.4342642639149063</v>
      </c>
      <c r="AE418" s="32">
        <f t="shared" si="920"/>
        <v>4.5968935903083152E-2</v>
      </c>
      <c r="AF418" s="32">
        <f t="shared" si="920"/>
        <v>0.41555782191505253</v>
      </c>
      <c r="AG418" s="32">
        <f t="shared" si="920"/>
        <v>2.7262493903229379E-2</v>
      </c>
      <c r="AH418" s="32">
        <f t="shared" si="920"/>
        <v>-0.36103283410859377</v>
      </c>
      <c r="AI418" s="32">
        <f t="shared" si="920"/>
        <v>1.6045701745766483</v>
      </c>
      <c r="AJ418" s="32">
        <f t="shared" si="920"/>
        <v>1.2162748465648252</v>
      </c>
      <c r="AK418" s="32">
        <f t="shared" si="920"/>
        <v>0.82797951855300211</v>
      </c>
      <c r="AL418" s="32">
        <f t="shared" si="920"/>
        <v>1.1975684045649713</v>
      </c>
      <c r="AM418" s="32">
        <f t="shared" si="920"/>
        <v>0.80927307655314817</v>
      </c>
      <c r="AN418" s="32">
        <f t="shared" si="920"/>
        <v>0.42097774854132503</v>
      </c>
      <c r="AO418" s="32">
        <f t="shared" si="920"/>
        <v>0.79056663455329446</v>
      </c>
      <c r="AP418" s="32">
        <f t="shared" si="920"/>
        <v>0.40227130654147125</v>
      </c>
      <c r="AQ418" s="32">
        <f t="shared" si="920"/>
        <v>1.3975978529648103E-2</v>
      </c>
      <c r="AR418" s="32">
        <f t="shared" si="920"/>
        <v>0.46716438696503843</v>
      </c>
      <c r="AS418" s="32">
        <f t="shared" si="920"/>
        <v>7.8869058953215276E-2</v>
      </c>
      <c r="AT418" s="32">
        <f t="shared" si="920"/>
        <v>-0.30942626905860787</v>
      </c>
      <c r="AU418" s="32">
        <f t="shared" si="920"/>
        <v>6.0162616953361503E-2</v>
      </c>
      <c r="AV418" s="32">
        <f t="shared" si="920"/>
        <v>-0.32813271105846165</v>
      </c>
      <c r="AW418" s="32">
        <f t="shared" ref="AW418:CB418" si="921">SUMPRODUCT(AH$3:AH$6,$K418:$K421)</f>
        <v>-0.71642803907028485</v>
      </c>
      <c r="AX418" s="32">
        <f t="shared" si="921"/>
        <v>-0.34683915305831542</v>
      </c>
      <c r="AY418" s="32">
        <f t="shared" si="921"/>
        <v>-0.73513448107013857</v>
      </c>
      <c r="AZ418" s="32">
        <f t="shared" si="921"/>
        <v>-1.1234298090819617</v>
      </c>
      <c r="BA418" s="32">
        <f t="shared" si="921"/>
        <v>0.74842099644371984</v>
      </c>
      <c r="BB418" s="32">
        <f t="shared" si="921"/>
        <v>0.36012566843189669</v>
      </c>
      <c r="BC418" s="32">
        <f t="shared" si="921"/>
        <v>-2.8169659579926454E-2</v>
      </c>
      <c r="BD418" s="32">
        <f t="shared" si="921"/>
        <v>0.34141922643204292</v>
      </c>
      <c r="BE418" s="32">
        <f t="shared" si="921"/>
        <v>-4.6876101579780234E-2</v>
      </c>
      <c r="BF418" s="32">
        <f t="shared" si="921"/>
        <v>-0.43517142959160338</v>
      </c>
      <c r="BG418" s="32">
        <f t="shared" si="921"/>
        <v>-6.5582543579634001E-2</v>
      </c>
      <c r="BH418" s="32">
        <f t="shared" si="921"/>
        <v>-0.45387787159145715</v>
      </c>
      <c r="BI418" s="32">
        <f t="shared" si="921"/>
        <v>-0.8421731996032803</v>
      </c>
      <c r="BJ418" s="32">
        <f t="shared" si="921"/>
        <v>1.1234298090819617</v>
      </c>
      <c r="BK418" s="32">
        <f t="shared" si="921"/>
        <v>0.73513448107013857</v>
      </c>
      <c r="BL418" s="32">
        <f t="shared" si="921"/>
        <v>0.34683915305831542</v>
      </c>
      <c r="BM418" s="32">
        <f t="shared" si="921"/>
        <v>0.71642803907028485</v>
      </c>
      <c r="BN418" s="32">
        <f t="shared" si="921"/>
        <v>0.32813271105846165</v>
      </c>
      <c r="BO418" s="32">
        <f t="shared" si="921"/>
        <v>-6.0162616953361503E-2</v>
      </c>
      <c r="BP418" s="32">
        <f t="shared" si="921"/>
        <v>0.30942626905860787</v>
      </c>
      <c r="BQ418" s="32">
        <f t="shared" si="921"/>
        <v>-7.8869058953215276E-2</v>
      </c>
      <c r="BR418" s="32">
        <f t="shared" si="921"/>
        <v>-0.46716438696503843</v>
      </c>
      <c r="BS418" s="32">
        <f t="shared" si="921"/>
        <v>-1.3975978529648103E-2</v>
      </c>
      <c r="BT418" s="32">
        <f t="shared" si="921"/>
        <v>-0.40227130654147125</v>
      </c>
      <c r="BU418" s="32">
        <f t="shared" si="921"/>
        <v>-0.79056663455329446</v>
      </c>
      <c r="BV418" s="32">
        <f t="shared" si="921"/>
        <v>-0.42097774854132503</v>
      </c>
      <c r="BW418" s="32">
        <f t="shared" si="921"/>
        <v>-0.80927307655314817</v>
      </c>
      <c r="BX418" s="32">
        <f t="shared" si="921"/>
        <v>-1.1975684045649713</v>
      </c>
      <c r="BY418" s="32">
        <f t="shared" si="921"/>
        <v>-0.82797951855300211</v>
      </c>
      <c r="BZ418" s="32">
        <f t="shared" si="921"/>
        <v>-1.2162748465648252</v>
      </c>
      <c r="CA418" s="32">
        <f t="shared" si="921"/>
        <v>-1.6045701745766483</v>
      </c>
      <c r="CB418" s="32">
        <f t="shared" si="921"/>
        <v>0.26728063094903326</v>
      </c>
      <c r="CC418" s="32">
        <f t="shared" ref="CC418:CS418" si="922">SUMPRODUCT(BN$3:BN$6,$K418:$K421)</f>
        <v>-0.12101469706278989</v>
      </c>
      <c r="CD418" s="32">
        <f t="shared" si="922"/>
        <v>-0.50931002507461298</v>
      </c>
      <c r="CE418" s="32">
        <f t="shared" si="922"/>
        <v>-0.13972113906264366</v>
      </c>
      <c r="CF418" s="32">
        <f t="shared" si="922"/>
        <v>-0.52801646707446681</v>
      </c>
      <c r="CG418" s="32">
        <f t="shared" si="922"/>
        <v>-0.91631179508629002</v>
      </c>
      <c r="CH418" s="32">
        <f t="shared" si="922"/>
        <v>-0.54672290907432064</v>
      </c>
      <c r="CI418" s="32">
        <f t="shared" si="922"/>
        <v>-0.93501823708614373</v>
      </c>
      <c r="CJ418" s="32">
        <f t="shared" si="922"/>
        <v>-1.3233135650979668</v>
      </c>
      <c r="CK418" s="32">
        <f t="shared" si="922"/>
        <v>0.64228944358727524</v>
      </c>
      <c r="CL418" s="32">
        <f t="shared" si="922"/>
        <v>0.25399411557545204</v>
      </c>
      <c r="CM418" s="32">
        <f t="shared" si="922"/>
        <v>-0.13430121243637111</v>
      </c>
      <c r="CN418" s="32">
        <f t="shared" si="922"/>
        <v>0.23528767357559827</v>
      </c>
      <c r="CO418" s="32">
        <f t="shared" si="922"/>
        <v>-0.15300765443622488</v>
      </c>
      <c r="CP418" s="32">
        <f t="shared" si="922"/>
        <v>-0.54130298244804798</v>
      </c>
      <c r="CQ418" s="32">
        <f t="shared" si="922"/>
        <v>-0.17171409643607866</v>
      </c>
      <c r="CR418" s="32">
        <f t="shared" si="922"/>
        <v>-0.5600094244479018</v>
      </c>
      <c r="CS418" s="32">
        <f t="shared" si="922"/>
        <v>-0.94830475245972501</v>
      </c>
    </row>
    <row r="419" spans="2:97" ht="13.9" thickTop="1" thickBot="1" x14ac:dyDescent="0.4">
      <c r="H419" s="33">
        <f>H418</f>
        <v>1.9724968325363079E-6</v>
      </c>
      <c r="I419" s="33">
        <f t="shared" ref="I419:J419" si="923">I414</f>
        <v>0.32813405595831519</v>
      </c>
      <c r="J419" s="33">
        <f t="shared" si="923"/>
        <v>-0.68182611569780283</v>
      </c>
      <c r="K419" s="33">
        <f t="shared" ref="K419:K421" si="924">I419+J419*H419</f>
        <v>0.32813271105846165</v>
      </c>
      <c r="L419" s="33">
        <f>$CE$4-$CE$7*SUMPRODUCT($B$4:$CD$4,Q420:CS420)</f>
        <v>4.8165923658416432E-5</v>
      </c>
      <c r="M419" s="39" t="s">
        <v>375</v>
      </c>
      <c r="O419" s="47">
        <f t="shared" ref="O419:O420" si="925">SUM(Q419:CS419)</f>
        <v>98.989934235707338</v>
      </c>
      <c r="P419" s="39" t="s">
        <v>365</v>
      </c>
      <c r="Q419" s="33">
        <f>EXP(Q418)</f>
        <v>2.5813299547665975</v>
      </c>
      <c r="R419" s="33">
        <f>EXP(R418)</f>
        <v>1.750688999495621</v>
      </c>
      <c r="S419" s="33">
        <f t="shared" ref="S419:CD419" si="926">EXP(S418)</f>
        <v>1.1873383204248704</v>
      </c>
      <c r="T419" s="33">
        <f t="shared" si="926"/>
        <v>1.7182442463266026</v>
      </c>
      <c r="U419" s="33">
        <f t="shared" si="926"/>
        <v>1.165333898882609</v>
      </c>
      <c r="V419" s="33">
        <f t="shared" si="926"/>
        <v>0.79034345599479716</v>
      </c>
      <c r="W419" s="33">
        <f t="shared" si="926"/>
        <v>1.1437372756561941</v>
      </c>
      <c r="X419" s="33">
        <f t="shared" si="926"/>
        <v>0.77569636655978735</v>
      </c>
      <c r="Y419" s="33">
        <f t="shared" si="926"/>
        <v>0.52608659864551588</v>
      </c>
      <c r="Z419" s="33">
        <f t="shared" si="926"/>
        <v>3.419729183877501</v>
      </c>
      <c r="AA419" s="33">
        <f t="shared" si="926"/>
        <v>2.3193014331288038</v>
      </c>
      <c r="AB419" s="33">
        <f t="shared" si="926"/>
        <v>1.5729781068845043</v>
      </c>
      <c r="AC419" s="33">
        <f t="shared" si="926"/>
        <v>2.276318834538138</v>
      </c>
      <c r="AD419" s="33">
        <f t="shared" si="926"/>
        <v>1.5438267919263133</v>
      </c>
      <c r="AE419" s="33">
        <f t="shared" si="926"/>
        <v>1.0470418850411527</v>
      </c>
      <c r="AF419" s="33">
        <f t="shared" si="926"/>
        <v>1.5152157255323406</v>
      </c>
      <c r="AG419" s="33">
        <f t="shared" si="926"/>
        <v>1.0276375159455733</v>
      </c>
      <c r="AH419" s="33">
        <f t="shared" si="926"/>
        <v>0.6969561141584445</v>
      </c>
      <c r="AI419" s="33">
        <f t="shared" si="926"/>
        <v>4.9757204518921956</v>
      </c>
      <c r="AJ419" s="33">
        <f t="shared" si="926"/>
        <v>3.3745934120540149</v>
      </c>
      <c r="AK419" s="33">
        <f t="shared" si="926"/>
        <v>2.2886898102058186</v>
      </c>
      <c r="AL419" s="33">
        <f t="shared" si="926"/>
        <v>3.3120535489878549</v>
      </c>
      <c r="AM419" s="33">
        <f t="shared" si="926"/>
        <v>2.2462745234278874</v>
      </c>
      <c r="AN419" s="33">
        <f t="shared" si="926"/>
        <v>1.5234503790384475</v>
      </c>
      <c r="AO419" s="33">
        <f t="shared" si="926"/>
        <v>2.2046453005999216</v>
      </c>
      <c r="AP419" s="33">
        <f t="shared" si="926"/>
        <v>1.4952169397883066</v>
      </c>
      <c r="AQ419" s="33">
        <f t="shared" si="926"/>
        <v>1.0140740990950079</v>
      </c>
      <c r="AR419" s="33">
        <f t="shared" si="926"/>
        <v>1.5954636552891375</v>
      </c>
      <c r="AS419" s="33">
        <f t="shared" si="926"/>
        <v>1.0820626263806412</v>
      </c>
      <c r="AT419" s="33">
        <f t="shared" si="926"/>
        <v>0.73386787817337196</v>
      </c>
      <c r="AU419" s="33">
        <f t="shared" si="926"/>
        <v>1.0620092332100359</v>
      </c>
      <c r="AV419" s="33">
        <f t="shared" si="926"/>
        <v>0.72026742590979687</v>
      </c>
      <c r="AW419" s="33">
        <f t="shared" si="926"/>
        <v>0.48849402491411614</v>
      </c>
      <c r="AX419" s="33">
        <f t="shared" si="926"/>
        <v>0.7069190248767977</v>
      </c>
      <c r="AY419" s="33">
        <f t="shared" si="926"/>
        <v>0.47944097890340553</v>
      </c>
      <c r="AZ419" s="33">
        <f t="shared" si="926"/>
        <v>0.32516263413891933</v>
      </c>
      <c r="BA419" s="33">
        <f t="shared" si="926"/>
        <v>2.1136599037767998</v>
      </c>
      <c r="BB419" s="33">
        <f t="shared" si="926"/>
        <v>1.4335095501387003</v>
      </c>
      <c r="BC419" s="33">
        <f t="shared" si="926"/>
        <v>0.97222340579341338</v>
      </c>
      <c r="BD419" s="33">
        <f t="shared" si="926"/>
        <v>1.406942944914654</v>
      </c>
      <c r="BE419" s="33">
        <f t="shared" si="926"/>
        <v>0.95420561483499788</v>
      </c>
      <c r="BF419" s="33">
        <f t="shared" si="926"/>
        <v>0.64715371627089557</v>
      </c>
      <c r="BG419" s="33">
        <f t="shared" si="926"/>
        <v>0.9365217397122706</v>
      </c>
      <c r="BH419" s="33">
        <f t="shared" si="926"/>
        <v>0.6351602996258654</v>
      </c>
      <c r="BI419" s="33">
        <f t="shared" si="926"/>
        <v>0.43077334899322811</v>
      </c>
      <c r="BJ419" s="33">
        <f t="shared" si="926"/>
        <v>3.0753841155462216</v>
      </c>
      <c r="BK419" s="33">
        <f t="shared" si="926"/>
        <v>2.0857624692141159</v>
      </c>
      <c r="BL419" s="33">
        <f t="shared" si="926"/>
        <v>1.4145891747280117</v>
      </c>
      <c r="BM419" s="33">
        <f t="shared" si="926"/>
        <v>2.0471079460507497</v>
      </c>
      <c r="BN419" s="33">
        <f t="shared" si="926"/>
        <v>1.3883732125423589</v>
      </c>
      <c r="BO419" s="33">
        <f t="shared" si="926"/>
        <v>0.94161139915647785</v>
      </c>
      <c r="BP419" s="33">
        <f t="shared" si="926"/>
        <v>1.3626430993124297</v>
      </c>
      <c r="BQ419" s="33">
        <f t="shared" si="926"/>
        <v>0.92416092712200026</v>
      </c>
      <c r="BR419" s="33">
        <f t="shared" si="926"/>
        <v>0.62677704796652067</v>
      </c>
      <c r="BS419" s="33">
        <f t="shared" si="926"/>
        <v>0.98612123206029223</v>
      </c>
      <c r="BT419" s="33">
        <f t="shared" si="926"/>
        <v>0.66879927145660911</v>
      </c>
      <c r="BU419" s="33">
        <f t="shared" si="926"/>
        <v>0.45358770398480108</v>
      </c>
      <c r="BV419" s="33">
        <f t="shared" si="926"/>
        <v>0.65640470720888699</v>
      </c>
      <c r="BW419" s="33">
        <f t="shared" si="926"/>
        <v>0.44518156154572225</v>
      </c>
      <c r="BX419" s="33">
        <f t="shared" si="926"/>
        <v>0.30192748553404108</v>
      </c>
      <c r="BY419" s="33">
        <f t="shared" si="926"/>
        <v>0.43693120646614469</v>
      </c>
      <c r="BZ419" s="33">
        <f t="shared" si="926"/>
        <v>0.29633199556071249</v>
      </c>
      <c r="CA419" s="33">
        <f t="shared" si="926"/>
        <v>0.2009759209080394</v>
      </c>
      <c r="CB419" s="33">
        <f t="shared" si="926"/>
        <v>1.3064070131331731</v>
      </c>
      <c r="CC419" s="33">
        <f t="shared" si="926"/>
        <v>0.88602093759183032</v>
      </c>
      <c r="CD419" s="33">
        <f t="shared" si="926"/>
        <v>0.6009100486749156</v>
      </c>
      <c r="CE419" s="33">
        <f t="shared" ref="CE419:CS419" si="927">EXP(CE418)</f>
        <v>0.86960069925650563</v>
      </c>
      <c r="CF419" s="33">
        <f t="shared" si="927"/>
        <v>0.58977364568634505</v>
      </c>
      <c r="CG419" s="33">
        <f t="shared" si="927"/>
        <v>0.3999915748038772</v>
      </c>
      <c r="CH419" s="33">
        <f t="shared" si="927"/>
        <v>0.57884362878134454</v>
      </c>
      <c r="CI419" s="33">
        <f t="shared" si="927"/>
        <v>0.3925787059745548</v>
      </c>
      <c r="CJ419" s="33">
        <f t="shared" si="927"/>
        <v>0.26625159666890502</v>
      </c>
      <c r="CK419" s="33">
        <f t="shared" si="927"/>
        <v>1.9008277393391904</v>
      </c>
      <c r="CL419" s="33">
        <f t="shared" si="927"/>
        <v>1.2891642182559124</v>
      </c>
      <c r="CM419" s="33">
        <f t="shared" si="927"/>
        <v>0.87432666687047678</v>
      </c>
      <c r="CN419" s="33">
        <f t="shared" si="927"/>
        <v>1.2652727019056675</v>
      </c>
      <c r="CO419" s="33">
        <f t="shared" si="927"/>
        <v>0.85812315333730449</v>
      </c>
      <c r="CP419" s="33">
        <f t="shared" si="927"/>
        <v>0.5819894360990171</v>
      </c>
      <c r="CQ419" s="33">
        <f t="shared" si="927"/>
        <v>0.84221993243018178</v>
      </c>
      <c r="CR419" s="33">
        <f t="shared" si="927"/>
        <v>0.57120368054411896</v>
      </c>
      <c r="CS419" s="33">
        <f t="shared" si="927"/>
        <v>0.38739720125799243</v>
      </c>
    </row>
    <row r="420" spans="2:97" ht="13.9" thickTop="1" thickBot="1" x14ac:dyDescent="0.4">
      <c r="H420" s="32">
        <f t="shared" ref="H420:H421" si="928">H419</f>
        <v>1.9724968325363079E-6</v>
      </c>
      <c r="I420" s="32">
        <f t="shared" ref="I420:J420" si="929">I415</f>
        <v>-0.4070010713166935</v>
      </c>
      <c r="J420" s="32">
        <f t="shared" si="929"/>
        <v>-0.35421855788355311</v>
      </c>
      <c r="K420" s="32">
        <f t="shared" si="924"/>
        <v>-0.40700177001167692</v>
      </c>
      <c r="L420" s="32">
        <f>$CE$5-$CE$7*SUMPRODUCT($B$5:$CD$5,Q420:CS420)</f>
        <v>2.3055035484276232E-5</v>
      </c>
      <c r="M420" s="32">
        <f>SUMPRODUCT($B$7:$CD$7, LN(Q420:CS420))</f>
        <v>-3263.3842564287256</v>
      </c>
      <c r="O420" s="48">
        <f t="shared" si="925"/>
        <v>0.99999999999999989</v>
      </c>
      <c r="P420" s="39" t="s">
        <v>366</v>
      </c>
      <c r="Q420" s="32">
        <f t="shared" ref="Q420:AV420" si="930">Q419/$O419</f>
        <v>2.6076691278732744E-2</v>
      </c>
      <c r="R420" s="32">
        <f t="shared" si="930"/>
        <v>1.7685525432586034E-2</v>
      </c>
      <c r="S420" s="32">
        <f t="shared" si="930"/>
        <v>1.1994535905011011E-2</v>
      </c>
      <c r="T420" s="32">
        <f t="shared" si="930"/>
        <v>1.7357767328496747E-2</v>
      </c>
      <c r="U420" s="32">
        <f t="shared" si="930"/>
        <v>1.1772246419598623E-2</v>
      </c>
      <c r="V420" s="32">
        <f t="shared" si="930"/>
        <v>7.9840790086079978E-3</v>
      </c>
      <c r="W420" s="32">
        <f t="shared" si="930"/>
        <v>1.1554076527950949E-2</v>
      </c>
      <c r="X420" s="32">
        <f t="shared" si="930"/>
        <v>7.8361135659789187E-3</v>
      </c>
      <c r="Y420" s="32">
        <f t="shared" si="930"/>
        <v>5.3145464001707315E-3</v>
      </c>
      <c r="Z420" s="32">
        <f t="shared" si="930"/>
        <v>3.4546231495969082E-2</v>
      </c>
      <c r="AA420" s="32">
        <f t="shared" si="930"/>
        <v>2.3429669400590356E-2</v>
      </c>
      <c r="AB420" s="32">
        <f t="shared" si="930"/>
        <v>1.5890283381126892E-2</v>
      </c>
      <c r="AC420" s="32">
        <f t="shared" si="930"/>
        <v>2.2995457589838779E-2</v>
      </c>
      <c r="AD420" s="32">
        <f t="shared" si="930"/>
        <v>1.5595795712423345E-2</v>
      </c>
      <c r="AE420" s="32">
        <f t="shared" si="930"/>
        <v>1.0577256093008566E-2</v>
      </c>
      <c r="AF420" s="32">
        <f t="shared" si="930"/>
        <v>1.5306765654823284E-2</v>
      </c>
      <c r="AG420" s="32">
        <f t="shared" si="930"/>
        <v>1.0381232434185083E-2</v>
      </c>
      <c r="AH420" s="32">
        <f t="shared" si="930"/>
        <v>7.0406766055516852E-3</v>
      </c>
      <c r="AI420" s="32">
        <f t="shared" si="930"/>
        <v>5.0264913198592359E-2</v>
      </c>
      <c r="AJ420" s="32">
        <f t="shared" si="930"/>
        <v>3.4090268249079632E-2</v>
      </c>
      <c r="AK420" s="32">
        <f t="shared" si="930"/>
        <v>2.3120429646474597E-2</v>
      </c>
      <c r="AL420" s="32">
        <f t="shared" si="930"/>
        <v>3.3458488224685994E-2</v>
      </c>
      <c r="AM420" s="32">
        <f t="shared" si="930"/>
        <v>2.2691948840770301E-2</v>
      </c>
      <c r="AN420" s="32">
        <f t="shared" si="930"/>
        <v>1.5389952431031247E-2</v>
      </c>
      <c r="AO420" s="32">
        <f t="shared" si="930"/>
        <v>2.2271408882345422E-2</v>
      </c>
      <c r="AP420" s="32">
        <f t="shared" si="930"/>
        <v>1.510473717689325E-2</v>
      </c>
      <c r="AQ420" s="32">
        <f t="shared" si="930"/>
        <v>1.0244214292337758E-2</v>
      </c>
      <c r="AR420" s="32">
        <f t="shared" si="930"/>
        <v>1.6117433228010236E-2</v>
      </c>
      <c r="AS420" s="32">
        <f t="shared" si="930"/>
        <v>1.0931036925472802E-2</v>
      </c>
      <c r="AT420" s="32">
        <f t="shared" si="930"/>
        <v>7.4135606194660293E-3</v>
      </c>
      <c r="AU420" s="32">
        <f t="shared" si="930"/>
        <v>1.0728456801287088E-2</v>
      </c>
      <c r="AV420" s="32">
        <f t="shared" si="930"/>
        <v>7.2761683444980433E-3</v>
      </c>
      <c r="AW420" s="32">
        <f t="shared" ref="AW420:CB420" si="931">AW419/$O419</f>
        <v>4.9347848211612217E-3</v>
      </c>
      <c r="AX420" s="32">
        <f t="shared" si="931"/>
        <v>7.1413223004425444E-3</v>
      </c>
      <c r="AY420" s="32">
        <f t="shared" si="931"/>
        <v>4.8433306134116321E-3</v>
      </c>
      <c r="AZ420" s="32">
        <f t="shared" si="931"/>
        <v>3.2848050324456898E-3</v>
      </c>
      <c r="BA420" s="32">
        <f t="shared" si="931"/>
        <v>2.1352271017211839E-2</v>
      </c>
      <c r="BB420" s="32">
        <f t="shared" si="931"/>
        <v>1.4481366829937838E-2</v>
      </c>
      <c r="BC420" s="32">
        <f t="shared" si="931"/>
        <v>9.821437030945273E-3</v>
      </c>
      <c r="BD420" s="32">
        <f t="shared" si="931"/>
        <v>1.4212989995170094E-2</v>
      </c>
      <c r="BE420" s="32">
        <f t="shared" si="931"/>
        <v>9.6394206360710943E-3</v>
      </c>
      <c r="BF420" s="32">
        <f t="shared" si="931"/>
        <v>6.5375709284738199E-3</v>
      </c>
      <c r="BG420" s="32">
        <f t="shared" si="931"/>
        <v>9.4607774713972026E-3</v>
      </c>
      <c r="BH420" s="32">
        <f t="shared" si="931"/>
        <v>6.4164129871373569E-3</v>
      </c>
      <c r="BI420" s="32">
        <f t="shared" si="931"/>
        <v>4.3516884046766128E-3</v>
      </c>
      <c r="BJ420" s="32">
        <f t="shared" si="931"/>
        <v>3.1067644799352527E-2</v>
      </c>
      <c r="BK420" s="32">
        <f t="shared" si="931"/>
        <v>2.1070450094932441E-2</v>
      </c>
      <c r="BL420" s="32">
        <f t="shared" si="931"/>
        <v>1.42902324933331E-2</v>
      </c>
      <c r="BM420" s="32">
        <f t="shared" si="931"/>
        <v>2.0679960663236033E-2</v>
      </c>
      <c r="BN420" s="32">
        <f t="shared" si="931"/>
        <v>1.4025397867589948E-2</v>
      </c>
      <c r="BO420" s="32">
        <f t="shared" si="931"/>
        <v>9.5121934005369078E-3</v>
      </c>
      <c r="BP420" s="32">
        <f t="shared" si="931"/>
        <v>1.3765471306080546E-2</v>
      </c>
      <c r="BQ420" s="32">
        <f t="shared" si="931"/>
        <v>9.3359080825476479E-3</v>
      </c>
      <c r="BR420" s="32">
        <f t="shared" si="931"/>
        <v>6.3317250668546423E-3</v>
      </c>
      <c r="BS420" s="32">
        <f t="shared" si="931"/>
        <v>9.9618333891627296E-3</v>
      </c>
      <c r="BT420" s="32">
        <f t="shared" si="931"/>
        <v>6.7562351325955519E-3</v>
      </c>
      <c r="BU420" s="32">
        <f t="shared" si="931"/>
        <v>4.5821598679392228E-3</v>
      </c>
      <c r="BV420" s="32">
        <f t="shared" si="931"/>
        <v>6.6310247832462015E-3</v>
      </c>
      <c r="BW420" s="32">
        <f t="shared" si="931"/>
        <v>4.4972407041476521E-3</v>
      </c>
      <c r="BX420" s="32">
        <f t="shared" si="931"/>
        <v>3.0500826964397635E-3</v>
      </c>
      <c r="BY420" s="32">
        <f t="shared" si="931"/>
        <v>4.4138953100600837E-3</v>
      </c>
      <c r="BZ420" s="32">
        <f t="shared" si="931"/>
        <v>2.99355684846814E-3</v>
      </c>
      <c r="CA420" s="32">
        <f t="shared" si="931"/>
        <v>2.0302662332262059E-3</v>
      </c>
      <c r="CB420" s="32">
        <f t="shared" si="931"/>
        <v>1.3197372270421512E-2</v>
      </c>
      <c r="CC420" s="32">
        <f t="shared" ref="CC420:CS420" si="932">CC419/$O419</f>
        <v>8.9506164887644471E-3</v>
      </c>
      <c r="CD420" s="32">
        <f t="shared" si="932"/>
        <v>6.0704156772553673E-3</v>
      </c>
      <c r="CE420" s="32">
        <f t="shared" si="932"/>
        <v>8.7847386299487601E-3</v>
      </c>
      <c r="CF420" s="32">
        <f t="shared" si="932"/>
        <v>5.9579153197740356E-3</v>
      </c>
      <c r="CG420" s="32">
        <f t="shared" si="932"/>
        <v>4.0407297761350918E-3</v>
      </c>
      <c r="CH420" s="32">
        <f t="shared" si="932"/>
        <v>5.8474998821905055E-3</v>
      </c>
      <c r="CI420" s="32">
        <f t="shared" si="932"/>
        <v>3.965844699318378E-3</v>
      </c>
      <c r="CJ420" s="32">
        <f t="shared" si="932"/>
        <v>2.6896835392872056E-3</v>
      </c>
      <c r="CK420" s="32">
        <f t="shared" si="932"/>
        <v>1.9202232570567055E-2</v>
      </c>
      <c r="CL420" s="32">
        <f t="shared" si="932"/>
        <v>1.3023184914804087E-2</v>
      </c>
      <c r="CM420" s="32">
        <f t="shared" si="932"/>
        <v>8.8324805306830116E-3</v>
      </c>
      <c r="CN420" s="32">
        <f t="shared" si="932"/>
        <v>1.278183192740482E-2</v>
      </c>
      <c r="CO420" s="32">
        <f t="shared" si="932"/>
        <v>8.6687920338850474E-3</v>
      </c>
      <c r="CP420" s="32">
        <f t="shared" si="932"/>
        <v>5.8792789447988511E-3</v>
      </c>
      <c r="CQ420" s="32">
        <f t="shared" si="932"/>
        <v>8.5081371043721626E-3</v>
      </c>
      <c r="CR420" s="32">
        <f t="shared" si="932"/>
        <v>5.7703208407433827E-3</v>
      </c>
      <c r="CS420" s="32">
        <f t="shared" si="932"/>
        <v>3.9135009458189105E-3</v>
      </c>
    </row>
    <row r="421" spans="2:97" ht="13.15" thickTop="1" x14ac:dyDescent="0.35">
      <c r="H421" s="34">
        <f t="shared" si="928"/>
        <v>1.9724968325363079E-6</v>
      </c>
      <c r="I421" s="34">
        <f t="shared" ref="I421:J421" si="933">I416</f>
        <v>-0.38829482710380525</v>
      </c>
      <c r="J421" s="34">
        <f t="shared" si="933"/>
        <v>-0.25394617098203581</v>
      </c>
      <c r="K421" s="34">
        <f t="shared" si="924"/>
        <v>-0.38829532801182315</v>
      </c>
      <c r="L421" s="34">
        <f>$CE$6-$CE$7*SUMPRODUCT($B$6:$CD$6,Q420:CS420)</f>
        <v>1.6609395856903575E-5</v>
      </c>
    </row>
    <row r="422" spans="2:97" ht="13.5" thickBot="1" x14ac:dyDescent="0.4">
      <c r="B422" s="39" t="s">
        <v>367</v>
      </c>
      <c r="D422" s="39" t="s">
        <v>368</v>
      </c>
      <c r="E422" s="39" t="s">
        <v>369</v>
      </c>
      <c r="F422" s="39" t="s">
        <v>370</v>
      </c>
      <c r="H422" s="39" t="s">
        <v>347</v>
      </c>
      <c r="I422" s="39" t="s">
        <v>371</v>
      </c>
      <c r="J422" s="39" t="s">
        <v>372</v>
      </c>
      <c r="K422" s="39" t="s">
        <v>349</v>
      </c>
      <c r="L422" s="39" t="s">
        <v>373</v>
      </c>
      <c r="M422" s="39" t="s">
        <v>374</v>
      </c>
      <c r="O422" s="45" t="s">
        <v>336</v>
      </c>
    </row>
    <row r="423" spans="2:97" ht="13.9" thickTop="1" thickBot="1" x14ac:dyDescent="0.4">
      <c r="B423" s="32">
        <f>1+B418</f>
        <v>8</v>
      </c>
      <c r="D423" s="32">
        <f>IF(F418,IF(M423&lt;0,D418,H423),E418)</f>
        <v>9.8624841626815396E-7</v>
      </c>
      <c r="E423" s="32">
        <f>IF(F418,IF(M423&lt;0,H423,E418),H423)</f>
        <v>1.9724968325363079E-6</v>
      </c>
      <c r="F423" s="32" t="b">
        <f>OR(F418,M423*M418&lt;=0)</f>
        <v>1</v>
      </c>
      <c r="H423" s="32">
        <f>IF(F418,(D418+E418)/2,2*H418)</f>
        <v>9.8624841626815396E-7</v>
      </c>
      <c r="I423" s="32">
        <f>I418</f>
        <v>-0.48113839299785399</v>
      </c>
      <c r="J423" s="32">
        <f>J418</f>
        <v>-1</v>
      </c>
      <c r="K423" s="32">
        <f>I423+J423*H423</f>
        <v>-0.48113937924627026</v>
      </c>
      <c r="L423" s="32">
        <f>$CE$3-$CE$7*SUMPRODUCT($B$3:$CD$3,Q425:CS425)</f>
        <v>-3.9482106043919885E-4</v>
      </c>
      <c r="M423" s="32">
        <f>SUMPRODUCT(L423:L426,J423:J426)</f>
        <v>6.773287263277752E-4</v>
      </c>
      <c r="O423" s="46">
        <f>SUM(Q423:CS423)</f>
        <v>-1.2656573363894952</v>
      </c>
      <c r="P423" s="39" t="s">
        <v>363</v>
      </c>
      <c r="Q423" s="32">
        <f t="shared" ref="Q423:AV423" si="934">SUMPRODUCT(B$3:B$6,$K423:$K426)</f>
        <v>0.9483024939598812</v>
      </c>
      <c r="R423" s="32">
        <f t="shared" si="934"/>
        <v>0.56000741640206708</v>
      </c>
      <c r="S423" s="32">
        <f t="shared" si="934"/>
        <v>0.17171233884425291</v>
      </c>
      <c r="T423" s="32">
        <f t="shared" si="934"/>
        <v>0.54130107329569599</v>
      </c>
      <c r="U423" s="32">
        <f t="shared" si="934"/>
        <v>0.15300599573788187</v>
      </c>
      <c r="V423" s="32">
        <f t="shared" si="934"/>
        <v>-0.2352890818199323</v>
      </c>
      <c r="W423" s="32">
        <f t="shared" si="934"/>
        <v>0.13429965263151084</v>
      </c>
      <c r="X423" s="32">
        <f t="shared" si="934"/>
        <v>-0.25399542492630334</v>
      </c>
      <c r="Y423" s="32">
        <f t="shared" si="934"/>
        <v>-0.64229050248411745</v>
      </c>
      <c r="Z423" s="32">
        <f t="shared" si="934"/>
        <v>1.2295596798242141</v>
      </c>
      <c r="AA423" s="32">
        <f t="shared" si="934"/>
        <v>0.84126460226639999</v>
      </c>
      <c r="AB423" s="32">
        <f t="shared" si="934"/>
        <v>0.45296952470858581</v>
      </c>
      <c r="AC423" s="32">
        <f t="shared" si="934"/>
        <v>0.82255825916002889</v>
      </c>
      <c r="AD423" s="32">
        <f t="shared" si="934"/>
        <v>0.43426318160221478</v>
      </c>
      <c r="AE423" s="32">
        <f t="shared" si="934"/>
        <v>4.5968104044400604E-2</v>
      </c>
      <c r="AF423" s="32">
        <f t="shared" si="934"/>
        <v>0.41555683849584374</v>
      </c>
      <c r="AG423" s="32">
        <f t="shared" si="934"/>
        <v>2.7261760938029567E-2</v>
      </c>
      <c r="AH423" s="32">
        <f t="shared" si="934"/>
        <v>-0.36103331661978461</v>
      </c>
      <c r="AI423" s="32">
        <f t="shared" si="934"/>
        <v>1.6045692609766582</v>
      </c>
      <c r="AJ423" s="32">
        <f t="shared" si="934"/>
        <v>1.216274183418844</v>
      </c>
      <c r="AK423" s="32">
        <f t="shared" si="934"/>
        <v>0.82797910586102974</v>
      </c>
      <c r="AL423" s="32">
        <f t="shared" si="934"/>
        <v>1.1975678403124728</v>
      </c>
      <c r="AM423" s="32">
        <f t="shared" si="934"/>
        <v>0.80927276275465865</v>
      </c>
      <c r="AN423" s="32">
        <f t="shared" si="934"/>
        <v>0.42097768519684448</v>
      </c>
      <c r="AO423" s="32">
        <f t="shared" si="934"/>
        <v>0.79056641964828755</v>
      </c>
      <c r="AP423" s="32">
        <f t="shared" si="934"/>
        <v>0.40227134209047344</v>
      </c>
      <c r="AQ423" s="32">
        <f t="shared" si="934"/>
        <v>1.3976264532659266E-2</v>
      </c>
      <c r="AR423" s="32">
        <f t="shared" si="934"/>
        <v>0.46716311471361099</v>
      </c>
      <c r="AS423" s="32">
        <f t="shared" si="934"/>
        <v>7.8868037155796822E-2</v>
      </c>
      <c r="AT423" s="32">
        <f t="shared" si="934"/>
        <v>-0.30942704040201735</v>
      </c>
      <c r="AU423" s="32">
        <f t="shared" si="934"/>
        <v>6.0161694049425785E-2</v>
      </c>
      <c r="AV423" s="32">
        <f t="shared" si="934"/>
        <v>-0.32813338350838839</v>
      </c>
      <c r="AW423" s="32">
        <f t="shared" ref="AW423:CB423" si="935">SUMPRODUCT(AH$3:AH$6,$K423:$K426)</f>
        <v>-0.71642846106620262</v>
      </c>
      <c r="AX423" s="32">
        <f t="shared" si="935"/>
        <v>-0.34683972661475942</v>
      </c>
      <c r="AY423" s="32">
        <f t="shared" si="935"/>
        <v>-0.7351348041725736</v>
      </c>
      <c r="AZ423" s="32">
        <f t="shared" si="935"/>
        <v>-1.1234298817303878</v>
      </c>
      <c r="BA423" s="32">
        <f t="shared" si="935"/>
        <v>0.74842030057794395</v>
      </c>
      <c r="BB423" s="32">
        <f t="shared" si="935"/>
        <v>0.36012522302012973</v>
      </c>
      <c r="BC423" s="32">
        <f t="shared" si="935"/>
        <v>-2.8169854537684447E-2</v>
      </c>
      <c r="BD423" s="32">
        <f t="shared" si="935"/>
        <v>0.34141887991375869</v>
      </c>
      <c r="BE423" s="32">
        <f t="shared" si="935"/>
        <v>-4.6876197644055484E-2</v>
      </c>
      <c r="BF423" s="32">
        <f t="shared" si="935"/>
        <v>-0.43517127520186966</v>
      </c>
      <c r="BG423" s="32">
        <f t="shared" si="935"/>
        <v>-6.5582540750426521E-2</v>
      </c>
      <c r="BH423" s="32">
        <f t="shared" si="935"/>
        <v>-0.45387761830824069</v>
      </c>
      <c r="BI423" s="32">
        <f t="shared" si="935"/>
        <v>-0.84217269586605492</v>
      </c>
      <c r="BJ423" s="32">
        <f t="shared" si="935"/>
        <v>1.1234298817303878</v>
      </c>
      <c r="BK423" s="32">
        <f t="shared" si="935"/>
        <v>0.7351348041725736</v>
      </c>
      <c r="BL423" s="32">
        <f t="shared" si="935"/>
        <v>0.34683972661475942</v>
      </c>
      <c r="BM423" s="32">
        <f t="shared" si="935"/>
        <v>0.71642846106620262</v>
      </c>
      <c r="BN423" s="32">
        <f t="shared" si="935"/>
        <v>0.32813338350838839</v>
      </c>
      <c r="BO423" s="32">
        <f t="shared" si="935"/>
        <v>-6.0161694049425785E-2</v>
      </c>
      <c r="BP423" s="32">
        <f t="shared" si="935"/>
        <v>0.30942704040201735</v>
      </c>
      <c r="BQ423" s="32">
        <f t="shared" si="935"/>
        <v>-7.8868037155796822E-2</v>
      </c>
      <c r="BR423" s="32">
        <f t="shared" si="935"/>
        <v>-0.46716311471361099</v>
      </c>
      <c r="BS423" s="32">
        <f t="shared" si="935"/>
        <v>-1.3976264532659266E-2</v>
      </c>
      <c r="BT423" s="32">
        <f t="shared" si="935"/>
        <v>-0.40227134209047344</v>
      </c>
      <c r="BU423" s="32">
        <f t="shared" si="935"/>
        <v>-0.79056641964828755</v>
      </c>
      <c r="BV423" s="32">
        <f t="shared" si="935"/>
        <v>-0.42097768519684448</v>
      </c>
      <c r="BW423" s="32">
        <f t="shared" si="935"/>
        <v>-0.80927276275465865</v>
      </c>
      <c r="BX423" s="32">
        <f t="shared" si="935"/>
        <v>-1.1975678403124728</v>
      </c>
      <c r="BY423" s="32">
        <f t="shared" si="935"/>
        <v>-0.82797910586102974</v>
      </c>
      <c r="BZ423" s="32">
        <f t="shared" si="935"/>
        <v>-1.216274183418844</v>
      </c>
      <c r="CA423" s="32">
        <f t="shared" si="935"/>
        <v>-1.6045692609766582</v>
      </c>
      <c r="CB423" s="32">
        <f t="shared" si="935"/>
        <v>0.26728092133167364</v>
      </c>
      <c r="CC423" s="32">
        <f t="shared" ref="CC423:CS423" si="936">SUMPRODUCT(BN$3:BN$6,$K423:$K426)</f>
        <v>-0.12101415622614053</v>
      </c>
      <c r="CD423" s="32">
        <f t="shared" si="936"/>
        <v>-0.50930923378395465</v>
      </c>
      <c r="CE423" s="32">
        <f t="shared" si="936"/>
        <v>-0.13972049933251157</v>
      </c>
      <c r="CF423" s="32">
        <f t="shared" si="936"/>
        <v>-0.52801557689032574</v>
      </c>
      <c r="CG423" s="32">
        <f t="shared" si="936"/>
        <v>-0.91631065444813986</v>
      </c>
      <c r="CH423" s="32">
        <f t="shared" si="936"/>
        <v>-0.54672191999669684</v>
      </c>
      <c r="CI423" s="32">
        <f t="shared" si="936"/>
        <v>-0.93501699755451095</v>
      </c>
      <c r="CJ423" s="32">
        <f t="shared" si="936"/>
        <v>-1.3233120751123251</v>
      </c>
      <c r="CK423" s="32">
        <f t="shared" si="936"/>
        <v>0.64229050248411745</v>
      </c>
      <c r="CL423" s="32">
        <f t="shared" si="936"/>
        <v>0.25399542492630334</v>
      </c>
      <c r="CM423" s="32">
        <f t="shared" si="936"/>
        <v>-0.13429965263151084</v>
      </c>
      <c r="CN423" s="32">
        <f t="shared" si="936"/>
        <v>0.2352890818199323</v>
      </c>
      <c r="CO423" s="32">
        <f t="shared" si="936"/>
        <v>-0.15300599573788187</v>
      </c>
      <c r="CP423" s="32">
        <f t="shared" si="936"/>
        <v>-0.54130107329569599</v>
      </c>
      <c r="CQ423" s="32">
        <f t="shared" si="936"/>
        <v>-0.17171233884425291</v>
      </c>
      <c r="CR423" s="32">
        <f t="shared" si="936"/>
        <v>-0.56000741640206708</v>
      </c>
      <c r="CS423" s="32">
        <f t="shared" si="936"/>
        <v>-0.9483024939598812</v>
      </c>
    </row>
    <row r="424" spans="2:97" ht="13.9" thickTop="1" thickBot="1" x14ac:dyDescent="0.4">
      <c r="H424" s="33">
        <f>H423</f>
        <v>9.8624841626815396E-7</v>
      </c>
      <c r="I424" s="33">
        <f t="shared" ref="I424:J424" si="937">I419</f>
        <v>0.32813405595831519</v>
      </c>
      <c r="J424" s="33">
        <f t="shared" si="937"/>
        <v>-0.68182611569780283</v>
      </c>
      <c r="K424" s="33">
        <f t="shared" ref="K424:K426" si="938">I424+J424*H424</f>
        <v>0.32813338350838839</v>
      </c>
      <c r="L424" s="33">
        <f>$CE$4-$CE$7*SUMPRODUCT($B$4:$CD$4,Q425:CS425)</f>
        <v>-3.0046062900623838E-4</v>
      </c>
      <c r="M424" s="39" t="s">
        <v>375</v>
      </c>
      <c r="O424" s="47">
        <f t="shared" ref="O424:O425" si="939">SUM(Q424:CS424)</f>
        <v>98.989900233726871</v>
      </c>
      <c r="P424" s="39" t="s">
        <v>365</v>
      </c>
      <c r="Q424" s="33">
        <f>EXP(Q423)</f>
        <v>2.5813241248398811</v>
      </c>
      <c r="R424" s="33">
        <f>EXP(R423)</f>
        <v>1.7506854840353974</v>
      </c>
      <c r="S424" s="33">
        <f t="shared" ref="S424:CD424" si="940">EXP(S423)</f>
        <v>1.1873362335705779</v>
      </c>
      <c r="T424" s="33">
        <f t="shared" si="940"/>
        <v>1.7182409659396898</v>
      </c>
      <c r="U424" s="33">
        <f t="shared" si="940"/>
        <v>1.1653319659468049</v>
      </c>
      <c r="V424" s="33">
        <f t="shared" si="940"/>
        <v>0.79034234299888695</v>
      </c>
      <c r="W424" s="33">
        <f t="shared" si="940"/>
        <v>1.1437354916506242</v>
      </c>
      <c r="X424" s="33">
        <f t="shared" si="940"/>
        <v>0.77569535090175445</v>
      </c>
      <c r="Y424" s="33">
        <f t="shared" si="940"/>
        <v>0.52608604157437278</v>
      </c>
      <c r="Z424" s="33">
        <f t="shared" si="940"/>
        <v>3.4197234315073457</v>
      </c>
      <c r="AA424" s="33">
        <f t="shared" si="940"/>
        <v>2.3192981126796659</v>
      </c>
      <c r="AB424" s="33">
        <f t="shared" si="940"/>
        <v>1.5729762488741499</v>
      </c>
      <c r="AC424" s="33">
        <f t="shared" si="940"/>
        <v>2.2763158007382174</v>
      </c>
      <c r="AD424" s="33">
        <f t="shared" si="940"/>
        <v>1.5438251210238871</v>
      </c>
      <c r="AE424" s="33">
        <f t="shared" si="940"/>
        <v>1.0470410140506319</v>
      </c>
      <c r="AF424" s="33">
        <f t="shared" si="940"/>
        <v>1.5152142354408233</v>
      </c>
      <c r="AG424" s="33">
        <f t="shared" si="940"/>
        <v>1.0276367627233121</v>
      </c>
      <c r="AH424" s="33">
        <f t="shared" si="940"/>
        <v>0.69695577786940099</v>
      </c>
      <c r="AI424" s="33">
        <f t="shared" si="940"/>
        <v>4.9757159060761165</v>
      </c>
      <c r="AJ424" s="33">
        <f t="shared" si="940"/>
        <v>3.3745911742066976</v>
      </c>
      <c r="AK424" s="33">
        <f t="shared" si="940"/>
        <v>2.2886888656821016</v>
      </c>
      <c r="AL424" s="33">
        <f t="shared" si="940"/>
        <v>3.3120516801538922</v>
      </c>
      <c r="AM424" s="33">
        <f t="shared" si="940"/>
        <v>2.2462738185504456</v>
      </c>
      <c r="AN424" s="33">
        <f t="shared" si="940"/>
        <v>1.5234502825362777</v>
      </c>
      <c r="AO424" s="33">
        <f t="shared" si="940"/>
        <v>2.2046448268106591</v>
      </c>
      <c r="AP424" s="33">
        <f t="shared" si="940"/>
        <v>1.4952169929417778</v>
      </c>
      <c r="AQ424" s="33">
        <f t="shared" si="940"/>
        <v>1.0140743891232953</v>
      </c>
      <c r="AR424" s="33">
        <f t="shared" si="940"/>
        <v>1.5954616254595158</v>
      </c>
      <c r="AS424" s="33">
        <f t="shared" si="940"/>
        <v>1.082061520732408</v>
      </c>
      <c r="AT424" s="33">
        <f t="shared" si="940"/>
        <v>0.73386731210943901</v>
      </c>
      <c r="AU424" s="33">
        <f t="shared" si="940"/>
        <v>1.0620082530779871</v>
      </c>
      <c r="AV424" s="33">
        <f t="shared" si="940"/>
        <v>0.72026694156618187</v>
      </c>
      <c r="AW424" s="33">
        <f t="shared" si="940"/>
        <v>0.48849381877167525</v>
      </c>
      <c r="AX424" s="33">
        <f t="shared" si="940"/>
        <v>0.70691861941895184</v>
      </c>
      <c r="AY424" s="33">
        <f t="shared" si="940"/>
        <v>0.47944082399488286</v>
      </c>
      <c r="AZ424" s="33">
        <f t="shared" si="940"/>
        <v>0.32516261051636658</v>
      </c>
      <c r="BA424" s="33">
        <f t="shared" si="940"/>
        <v>2.1136584329537227</v>
      </c>
      <c r="BB424" s="33">
        <f t="shared" si="940"/>
        <v>1.4335089116368207</v>
      </c>
      <c r="BC424" s="33">
        <f t="shared" si="940"/>
        <v>0.97222321625093633</v>
      </c>
      <c r="BD424" s="33">
        <f t="shared" si="940"/>
        <v>1.4069424573832832</v>
      </c>
      <c r="BE424" s="33">
        <f t="shared" si="940"/>
        <v>0.95420552316993146</v>
      </c>
      <c r="BF424" s="33">
        <f t="shared" si="940"/>
        <v>0.64715381618479328</v>
      </c>
      <c r="BG424" s="33">
        <f t="shared" si="940"/>
        <v>0.9365217423618849</v>
      </c>
      <c r="BH424" s="33">
        <f t="shared" si="940"/>
        <v>0.63516046050132946</v>
      </c>
      <c r="BI424" s="33">
        <f t="shared" si="940"/>
        <v>0.43077356598985433</v>
      </c>
      <c r="BJ424" s="33">
        <f t="shared" si="940"/>
        <v>3.0753843389680453</v>
      </c>
      <c r="BK424" s="33">
        <f t="shared" si="940"/>
        <v>2.0857631431291574</v>
      </c>
      <c r="BL424" s="33">
        <f t="shared" si="940"/>
        <v>1.4145899860749811</v>
      </c>
      <c r="BM424" s="33">
        <f t="shared" si="940"/>
        <v>2.0471088099221282</v>
      </c>
      <c r="BN424" s="33">
        <f t="shared" si="940"/>
        <v>1.3883741461541377</v>
      </c>
      <c r="BO424" s="33">
        <f t="shared" si="940"/>
        <v>0.94161226817374499</v>
      </c>
      <c r="BP424" s="33">
        <f t="shared" si="940"/>
        <v>1.3626441503786091</v>
      </c>
      <c r="BQ424" s="33">
        <f t="shared" si="940"/>
        <v>0.92416187142773221</v>
      </c>
      <c r="BR424" s="33">
        <f t="shared" si="940"/>
        <v>0.6267778453850219</v>
      </c>
      <c r="BS424" s="33">
        <f t="shared" si="940"/>
        <v>0.98612095002669076</v>
      </c>
      <c r="BT424" s="33">
        <f t="shared" si="940"/>
        <v>0.66879924768146282</v>
      </c>
      <c r="BU424" s="33">
        <f t="shared" si="940"/>
        <v>0.4535878014630802</v>
      </c>
      <c r="BV424" s="33">
        <f t="shared" si="940"/>
        <v>0.65640474878850341</v>
      </c>
      <c r="BW424" s="33">
        <f t="shared" si="940"/>
        <v>0.44518170124304574</v>
      </c>
      <c r="BX424" s="33">
        <f t="shared" si="940"/>
        <v>0.30192765589742721</v>
      </c>
      <c r="BY424" s="33">
        <f t="shared" si="940"/>
        <v>0.43693138678418331</v>
      </c>
      <c r="BZ424" s="33">
        <f t="shared" si="940"/>
        <v>0.29633219207214961</v>
      </c>
      <c r="CA424" s="33">
        <f t="shared" si="940"/>
        <v>0.20097610451972264</v>
      </c>
      <c r="CB424" s="33">
        <f t="shared" si="940"/>
        <v>1.3064073924911461</v>
      </c>
      <c r="CC424" s="33">
        <f t="shared" si="940"/>
        <v>0.88602141678455504</v>
      </c>
      <c r="CD424" s="33">
        <f t="shared" si="940"/>
        <v>0.60091052416961166</v>
      </c>
      <c r="CE424" s="33">
        <f t="shared" ref="CE424:CS424" si="941">EXP(CE423)</f>
        <v>0.86960125556645385</v>
      </c>
      <c r="CF424" s="33">
        <f t="shared" si="941"/>
        <v>0.58977417069372495</v>
      </c>
      <c r="CG424" s="33">
        <f t="shared" si="941"/>
        <v>0.39999203104978737</v>
      </c>
      <c r="CH424" s="33">
        <f t="shared" si="941"/>
        <v>0.57884420130290859</v>
      </c>
      <c r="CI424" s="33">
        <f t="shared" si="941"/>
        <v>0.39257919258858076</v>
      </c>
      <c r="CJ424" s="33">
        <f t="shared" si="941"/>
        <v>0.26625199338025674</v>
      </c>
      <c r="CK424" s="33">
        <f t="shared" si="941"/>
        <v>1.9008297521207469</v>
      </c>
      <c r="CL424" s="33">
        <f t="shared" si="941"/>
        <v>1.289165906225284</v>
      </c>
      <c r="CM424" s="33">
        <f t="shared" si="941"/>
        <v>0.87432803065052489</v>
      </c>
      <c r="CN424" s="33">
        <f t="shared" si="941"/>
        <v>1.2652744837200356</v>
      </c>
      <c r="CO424" s="33">
        <f t="shared" si="941"/>
        <v>0.85812457670593756</v>
      </c>
      <c r="CP424" s="33">
        <f t="shared" si="941"/>
        <v>0.58199054720657839</v>
      </c>
      <c r="CQ424" s="33">
        <f t="shared" si="941"/>
        <v>0.84222141271035145</v>
      </c>
      <c r="CR424" s="33">
        <f t="shared" si="941"/>
        <v>0.57120482754844204</v>
      </c>
      <c r="CS424" s="33">
        <f t="shared" si="941"/>
        <v>0.38739807619549899</v>
      </c>
    </row>
    <row r="425" spans="2:97" ht="13.9" thickTop="1" thickBot="1" x14ac:dyDescent="0.4">
      <c r="H425" s="32">
        <f t="shared" ref="H425:H426" si="942">H424</f>
        <v>9.8624841626815396E-7</v>
      </c>
      <c r="I425" s="32">
        <f t="shared" ref="I425:J425" si="943">I420</f>
        <v>-0.4070010713166935</v>
      </c>
      <c r="J425" s="32">
        <f t="shared" si="943"/>
        <v>-0.35421855788355311</v>
      </c>
      <c r="K425" s="32">
        <f t="shared" si="938"/>
        <v>-0.40700142066418521</v>
      </c>
      <c r="L425" s="32">
        <f>$CE$5-$CE$7*SUMPRODUCT($B$5:$CD$5,Q425:CS425)</f>
        <v>-1.4441476940874054E-4</v>
      </c>
      <c r="M425" s="32">
        <f>SUMPRODUCT($B$7:$CD$7, LN(Q425:CS425))</f>
        <v>-3263.3842564290048</v>
      </c>
      <c r="O425" s="48">
        <f t="shared" si="939"/>
        <v>0.99999999999999967</v>
      </c>
      <c r="P425" s="39" t="s">
        <v>366</v>
      </c>
      <c r="Q425" s="32">
        <f t="shared" ref="Q425:AV425" si="944">Q424/$O424</f>
        <v>2.6076641341642625E-2</v>
      </c>
      <c r="R425" s="32">
        <f t="shared" si="944"/>
        <v>1.7685495994054157E-2</v>
      </c>
      <c r="S425" s="32">
        <f t="shared" si="944"/>
        <v>1.199451894351986E-2</v>
      </c>
      <c r="T425" s="32">
        <f t="shared" si="944"/>
        <v>1.7357740152103594E-2</v>
      </c>
      <c r="U425" s="32">
        <f t="shared" si="944"/>
        <v>1.1772230936644226E-2</v>
      </c>
      <c r="V425" s="32">
        <f t="shared" si="944"/>
        <v>7.9840705075244559E-3</v>
      </c>
      <c r="W425" s="32">
        <f t="shared" si="944"/>
        <v>1.1554062474556792E-2</v>
      </c>
      <c r="X425" s="32">
        <f t="shared" si="944"/>
        <v>7.836105997382015E-3</v>
      </c>
      <c r="Y425" s="32">
        <f t="shared" si="944"/>
        <v>5.3145425981056789E-3</v>
      </c>
      <c r="Z425" s="32">
        <f t="shared" si="944"/>
        <v>3.45461852515557E-2</v>
      </c>
      <c r="AA425" s="32">
        <f t="shared" si="944"/>
        <v>2.3429643905120912E-2</v>
      </c>
      <c r="AB425" s="32">
        <f t="shared" si="944"/>
        <v>1.5890270069574438E-2</v>
      </c>
      <c r="AC425" s="32">
        <f t="shared" si="944"/>
        <v>2.2995434840964245E-2</v>
      </c>
      <c r="AD425" s="32">
        <f t="shared" si="944"/>
        <v>1.5595784189889406E-2</v>
      </c>
      <c r="AE425" s="32">
        <f t="shared" si="944"/>
        <v>1.0577250927402131E-2</v>
      </c>
      <c r="AF425" s="32">
        <f t="shared" si="944"/>
        <v>1.5306755859569745E-2</v>
      </c>
      <c r="AG425" s="32">
        <f t="shared" si="944"/>
        <v>1.0381228390946349E-2</v>
      </c>
      <c r="AH425" s="32">
        <f t="shared" si="944"/>
        <v>7.0406756267437981E-3</v>
      </c>
      <c r="AI425" s="32">
        <f t="shared" si="944"/>
        <v>5.0264884542037744E-2</v>
      </c>
      <c r="AJ425" s="32">
        <f t="shared" si="944"/>
        <v>3.4090257351900431E-2</v>
      </c>
      <c r="AK425" s="32">
        <f t="shared" si="944"/>
        <v>2.3120428046479857E-2</v>
      </c>
      <c r="AL425" s="32">
        <f t="shared" si="944"/>
        <v>3.3458480838284975E-2</v>
      </c>
      <c r="AM425" s="32">
        <f t="shared" si="944"/>
        <v>2.2691949514513372E-2</v>
      </c>
      <c r="AN425" s="32">
        <f t="shared" si="944"/>
        <v>1.5389956742447777E-2</v>
      </c>
      <c r="AO425" s="32">
        <f t="shared" si="944"/>
        <v>2.227141174609967E-2</v>
      </c>
      <c r="AP425" s="32">
        <f t="shared" si="944"/>
        <v>1.5104742902168742E-2</v>
      </c>
      <c r="AQ425" s="32">
        <f t="shared" si="944"/>
        <v>1.0244220740994238E-2</v>
      </c>
      <c r="AR425" s="32">
        <f t="shared" si="944"/>
        <v>1.6117418258756115E-2</v>
      </c>
      <c r="AS425" s="32">
        <f t="shared" si="944"/>
        <v>1.0931029510864569E-2</v>
      </c>
      <c r="AT425" s="32">
        <f t="shared" si="944"/>
        <v>7.4135574475445616E-3</v>
      </c>
      <c r="AU425" s="32">
        <f t="shared" si="944"/>
        <v>1.0728450585064334E-2</v>
      </c>
      <c r="AV425" s="32">
        <f t="shared" si="944"/>
        <v>7.2761659509257646E-3</v>
      </c>
      <c r="AW425" s="32">
        <f t="shared" ref="AW425:CB425" si="945">AW424/$O424</f>
        <v>4.9347844337481253E-3</v>
      </c>
      <c r="AX425" s="32">
        <f t="shared" si="945"/>
        <v>7.1413206574593296E-3</v>
      </c>
      <c r="AY425" s="32">
        <f t="shared" si="945"/>
        <v>4.8433307121521114E-3</v>
      </c>
      <c r="AZ425" s="32">
        <f t="shared" si="945"/>
        <v>3.2848059221053782E-3</v>
      </c>
      <c r="BA425" s="32">
        <f t="shared" si="945"/>
        <v>2.1352263493175819E-2</v>
      </c>
      <c r="BB425" s="32">
        <f t="shared" si="945"/>
        <v>1.4481365353961733E-2</v>
      </c>
      <c r="BC425" s="32">
        <f t="shared" si="945"/>
        <v>9.8214384897388745E-3</v>
      </c>
      <c r="BD425" s="32">
        <f t="shared" si="945"/>
        <v>1.4212989952119615E-2</v>
      </c>
      <c r="BE425" s="32">
        <f t="shared" si="945"/>
        <v>9.6394230211055802E-3</v>
      </c>
      <c r="BF425" s="32">
        <f t="shared" si="945"/>
        <v>6.5375741833943318E-3</v>
      </c>
      <c r="BG425" s="32">
        <f t="shared" si="945"/>
        <v>9.4607807478403975E-3</v>
      </c>
      <c r="BH425" s="32">
        <f t="shared" si="945"/>
        <v>6.4164168162776248E-3</v>
      </c>
      <c r="BI425" s="32">
        <f t="shared" si="945"/>
        <v>4.3516920915441567E-3</v>
      </c>
      <c r="BJ425" s="32">
        <f t="shared" si="945"/>
        <v>3.1067657727775245E-2</v>
      </c>
      <c r="BK425" s="32">
        <f t="shared" si="945"/>
        <v>2.1070464140325668E-2</v>
      </c>
      <c r="BL425" s="32">
        <f t="shared" si="945"/>
        <v>1.4290245598136443E-2</v>
      </c>
      <c r="BM425" s="32">
        <f t="shared" si="945"/>
        <v>2.0679976493446928E-2</v>
      </c>
      <c r="BN425" s="32">
        <f t="shared" si="945"/>
        <v>1.4025412116549486E-2</v>
      </c>
      <c r="BO425" s="32">
        <f t="shared" si="945"/>
        <v>9.5122054467222106E-3</v>
      </c>
      <c r="BP425" s="32">
        <f t="shared" si="945"/>
        <v>1.3765486652287202E-2</v>
      </c>
      <c r="BQ425" s="32">
        <f t="shared" si="945"/>
        <v>9.3359208287479498E-3</v>
      </c>
      <c r="BR425" s="32">
        <f t="shared" si="945"/>
        <v>6.3317352972891705E-3</v>
      </c>
      <c r="BS425" s="32">
        <f t="shared" si="945"/>
        <v>9.9618339618318882E-3</v>
      </c>
      <c r="BT425" s="32">
        <f t="shared" si="945"/>
        <v>6.7562372131131426E-3</v>
      </c>
      <c r="BU425" s="32">
        <f t="shared" si="945"/>
        <v>4.5821624265920636E-3</v>
      </c>
      <c r="BV425" s="32">
        <f t="shared" si="945"/>
        <v>6.6310274809718373E-3</v>
      </c>
      <c r="BW425" s="32">
        <f t="shared" si="945"/>
        <v>4.4972436601301655E-3</v>
      </c>
      <c r="BX425" s="32">
        <f t="shared" si="945"/>
        <v>3.0500854651286675E-3</v>
      </c>
      <c r="BY425" s="32">
        <f t="shared" si="945"/>
        <v>4.4138986477664545E-3</v>
      </c>
      <c r="BZ425" s="32">
        <f t="shared" si="945"/>
        <v>2.9935598618896901E-3</v>
      </c>
      <c r="CA425" s="32">
        <f t="shared" si="945"/>
        <v>2.0302687854538118E-3</v>
      </c>
      <c r="CB425" s="32">
        <f t="shared" si="945"/>
        <v>1.3197380635868545E-2</v>
      </c>
      <c r="CC425" s="32">
        <f t="shared" ref="CC425:CS425" si="946">CC424/$O424</f>
        <v>8.95062440403065E-3</v>
      </c>
      <c r="CD425" s="32">
        <f t="shared" si="946"/>
        <v>6.0704225658455135E-3</v>
      </c>
      <c r="CE425" s="32">
        <f t="shared" si="946"/>
        <v>8.7847472672790087E-3</v>
      </c>
      <c r="CF425" s="32">
        <f t="shared" si="946"/>
        <v>5.9579226699006498E-3</v>
      </c>
      <c r="CG425" s="32">
        <f t="shared" si="946"/>
        <v>4.0407357730976477E-3</v>
      </c>
      <c r="CH425" s="32">
        <f t="shared" si="946"/>
        <v>5.8475076743808099E-3</v>
      </c>
      <c r="CI425" s="32">
        <f t="shared" si="946"/>
        <v>3.9658509773386457E-3</v>
      </c>
      <c r="CJ425" s="32">
        <f t="shared" si="946"/>
        <v>2.6896884707591812E-3</v>
      </c>
      <c r="CK425" s="32">
        <f t="shared" si="946"/>
        <v>1.9202259499531395E-2</v>
      </c>
      <c r="CL425" s="32">
        <f t="shared" si="946"/>
        <v>1.3023206440065205E-2</v>
      </c>
      <c r="CM425" s="32">
        <f t="shared" si="946"/>
        <v>8.8324973415079E-3</v>
      </c>
      <c r="CN425" s="32">
        <f t="shared" si="946"/>
        <v>1.2781854317789722E-2</v>
      </c>
      <c r="CO425" s="32">
        <f t="shared" si="946"/>
        <v>8.6688093904509836E-3</v>
      </c>
      <c r="CP425" s="32">
        <f t="shared" si="946"/>
        <v>5.8792921887225848E-3</v>
      </c>
      <c r="CQ425" s="32">
        <f t="shared" si="946"/>
        <v>8.5081549806774927E-3</v>
      </c>
      <c r="CR425" s="32">
        <f t="shared" si="946"/>
        <v>5.7703344098717123E-3</v>
      </c>
      <c r="CS425" s="32">
        <f t="shared" si="946"/>
        <v>3.9135111287192563E-3</v>
      </c>
    </row>
    <row r="426" spans="2:97" ht="13.15" thickTop="1" x14ac:dyDescent="0.35">
      <c r="H426" s="34">
        <f t="shared" si="942"/>
        <v>9.8624841626815396E-7</v>
      </c>
      <c r="I426" s="34">
        <f t="shared" ref="I426:J426" si="947">I421</f>
        <v>-0.38829482710380525</v>
      </c>
      <c r="J426" s="34">
        <f t="shared" si="947"/>
        <v>-0.25394617098203581</v>
      </c>
      <c r="K426" s="34">
        <f t="shared" si="938"/>
        <v>-0.38829507755781417</v>
      </c>
      <c r="L426" s="34">
        <f>$CE$6-$CE$7*SUMPRODUCT($B$6:$CD$6,Q425:CS425)</f>
        <v>-1.043188437677145E-4</v>
      </c>
    </row>
    <row r="427" spans="2:97" ht="13.5" thickBot="1" x14ac:dyDescent="0.4">
      <c r="B427" s="39" t="s">
        <v>367</v>
      </c>
      <c r="D427" s="39" t="s">
        <v>368</v>
      </c>
      <c r="E427" s="39" t="s">
        <v>369</v>
      </c>
      <c r="F427" s="39" t="s">
        <v>370</v>
      </c>
      <c r="H427" s="39" t="s">
        <v>347</v>
      </c>
      <c r="I427" s="39" t="s">
        <v>371</v>
      </c>
      <c r="J427" s="39" t="s">
        <v>372</v>
      </c>
      <c r="K427" s="39" t="s">
        <v>349</v>
      </c>
      <c r="L427" s="39" t="s">
        <v>373</v>
      </c>
      <c r="M427" s="39" t="s">
        <v>374</v>
      </c>
      <c r="O427" s="45" t="s">
        <v>336</v>
      </c>
    </row>
    <row r="428" spans="2:97" ht="13.9" thickTop="1" thickBot="1" x14ac:dyDescent="0.4">
      <c r="B428" s="32">
        <f>1+B423</f>
        <v>9</v>
      </c>
      <c r="D428" s="32">
        <f>IF(F423,IF(M428&lt;0,D423,H428),E423)</f>
        <v>1.4793726244022309E-6</v>
      </c>
      <c r="E428" s="32">
        <f>IF(F423,IF(M428&lt;0,H428,E423),H428)</f>
        <v>1.9724968325363079E-6</v>
      </c>
      <c r="F428" s="32" t="b">
        <f>OR(F423,M428*M423&lt;=0)</f>
        <v>1</v>
      </c>
      <c r="H428" s="32">
        <f>IF(F423,(D423+E423)/2,2*H423)</f>
        <v>1.4793726244022309E-6</v>
      </c>
      <c r="I428" s="32">
        <f>I423</f>
        <v>-0.48113839299785399</v>
      </c>
      <c r="J428" s="32">
        <f>J423</f>
        <v>-1</v>
      </c>
      <c r="K428" s="32">
        <f>I428+J428*H428</f>
        <v>-0.48113987237047839</v>
      </c>
      <c r="L428" s="32">
        <f>$CE$3-$CE$7*SUMPRODUCT($B$3:$CD$3,Q430:CS430)</f>
        <v>-1.6576549700175747E-4</v>
      </c>
      <c r="M428" s="32">
        <f>SUMPRODUCT(L428:L431,J428:J431)</f>
        <v>2.8440673332088797E-4</v>
      </c>
      <c r="O428" s="46">
        <f>SUM(Q428:CS428)</f>
        <v>-1.2656560395217831</v>
      </c>
      <c r="P428" s="39" t="s">
        <v>363</v>
      </c>
      <c r="Q428" s="32">
        <f t="shared" ref="Q428:AV428" si="948">SUMPRODUCT(B$3:B$6,$K428:$K431)</f>
        <v>0.9483036232098031</v>
      </c>
      <c r="R428" s="32">
        <f t="shared" si="948"/>
        <v>0.56000842042498444</v>
      </c>
      <c r="S428" s="32">
        <f t="shared" si="948"/>
        <v>0.17171321764016578</v>
      </c>
      <c r="T428" s="32">
        <f t="shared" si="948"/>
        <v>0.54130202787187209</v>
      </c>
      <c r="U428" s="32">
        <f t="shared" si="948"/>
        <v>0.15300682508705338</v>
      </c>
      <c r="V428" s="32">
        <f t="shared" si="948"/>
        <v>-0.23528837769776528</v>
      </c>
      <c r="W428" s="32">
        <f t="shared" si="948"/>
        <v>0.13430043253394097</v>
      </c>
      <c r="X428" s="32">
        <f t="shared" si="948"/>
        <v>-0.25399477025087769</v>
      </c>
      <c r="Y428" s="32">
        <f t="shared" si="948"/>
        <v>-0.64228997303569635</v>
      </c>
      <c r="Z428" s="32">
        <f t="shared" si="948"/>
        <v>1.2295605208813103</v>
      </c>
      <c r="AA428" s="32">
        <f t="shared" si="948"/>
        <v>0.84126531809649152</v>
      </c>
      <c r="AB428" s="32">
        <f t="shared" si="948"/>
        <v>0.45297011531167286</v>
      </c>
      <c r="AC428" s="32">
        <f t="shared" si="948"/>
        <v>0.82255892554337917</v>
      </c>
      <c r="AD428" s="32">
        <f t="shared" si="948"/>
        <v>0.43426372275856051</v>
      </c>
      <c r="AE428" s="32">
        <f t="shared" si="948"/>
        <v>4.596851997374185E-2</v>
      </c>
      <c r="AF428" s="32">
        <f t="shared" si="948"/>
        <v>0.41555733020544811</v>
      </c>
      <c r="AG428" s="32">
        <f t="shared" si="948"/>
        <v>2.7262127420629445E-2</v>
      </c>
      <c r="AH428" s="32">
        <f t="shared" si="948"/>
        <v>-0.36103307536418922</v>
      </c>
      <c r="AI428" s="32">
        <f t="shared" si="948"/>
        <v>1.6045697177766534</v>
      </c>
      <c r="AJ428" s="32">
        <f t="shared" si="948"/>
        <v>1.2162745149918346</v>
      </c>
      <c r="AK428" s="32">
        <f t="shared" si="948"/>
        <v>0.82797931220701593</v>
      </c>
      <c r="AL428" s="32">
        <f t="shared" si="948"/>
        <v>1.1975681224387222</v>
      </c>
      <c r="AM428" s="32">
        <f t="shared" si="948"/>
        <v>0.80927291965390347</v>
      </c>
      <c r="AN428" s="32">
        <f t="shared" si="948"/>
        <v>0.42097771686908481</v>
      </c>
      <c r="AO428" s="32">
        <f t="shared" si="948"/>
        <v>0.79056652710079112</v>
      </c>
      <c r="AP428" s="32">
        <f t="shared" si="948"/>
        <v>0.4022713243159724</v>
      </c>
      <c r="AQ428" s="32">
        <f t="shared" si="948"/>
        <v>1.397612153115374E-2</v>
      </c>
      <c r="AR428" s="32">
        <f t="shared" si="948"/>
        <v>0.46716375083932471</v>
      </c>
      <c r="AS428" s="32">
        <f t="shared" si="948"/>
        <v>7.8868548054506049E-2</v>
      </c>
      <c r="AT428" s="32">
        <f t="shared" si="948"/>
        <v>-0.30942665473031261</v>
      </c>
      <c r="AU428" s="32">
        <f t="shared" si="948"/>
        <v>6.0162155501393644E-2</v>
      </c>
      <c r="AV428" s="32">
        <f t="shared" si="948"/>
        <v>-0.32813304728342502</v>
      </c>
      <c r="AW428" s="32">
        <f t="shared" ref="AW428:CB428" si="949">SUMPRODUCT(AH$3:AH$6,$K428:$K431)</f>
        <v>-0.71642825006824373</v>
      </c>
      <c r="AX428" s="32">
        <f t="shared" si="949"/>
        <v>-0.34683943983653742</v>
      </c>
      <c r="AY428" s="32">
        <f t="shared" si="949"/>
        <v>-0.73513464262135608</v>
      </c>
      <c r="AZ428" s="32">
        <f t="shared" si="949"/>
        <v>-1.1234298454061746</v>
      </c>
      <c r="BA428" s="32">
        <f t="shared" si="949"/>
        <v>0.7484206485108319</v>
      </c>
      <c r="BB428" s="32">
        <f t="shared" si="949"/>
        <v>0.36012544572601324</v>
      </c>
      <c r="BC428" s="32">
        <f t="shared" si="949"/>
        <v>-2.8169757058805422E-2</v>
      </c>
      <c r="BD428" s="32">
        <f t="shared" si="949"/>
        <v>0.34141905317290078</v>
      </c>
      <c r="BE428" s="32">
        <f t="shared" si="949"/>
        <v>-4.6876149611917856E-2</v>
      </c>
      <c r="BF428" s="32">
        <f t="shared" si="949"/>
        <v>-0.43517135239673654</v>
      </c>
      <c r="BG428" s="32">
        <f t="shared" si="949"/>
        <v>-6.5582542165030233E-2</v>
      </c>
      <c r="BH428" s="32">
        <f t="shared" si="949"/>
        <v>-0.45387774494984889</v>
      </c>
      <c r="BI428" s="32">
        <f t="shared" si="949"/>
        <v>-0.84217294773466755</v>
      </c>
      <c r="BJ428" s="32">
        <f t="shared" si="949"/>
        <v>1.1234298454061746</v>
      </c>
      <c r="BK428" s="32">
        <f t="shared" si="949"/>
        <v>0.73513464262135608</v>
      </c>
      <c r="BL428" s="32">
        <f t="shared" si="949"/>
        <v>0.34683943983653742</v>
      </c>
      <c r="BM428" s="32">
        <f t="shared" si="949"/>
        <v>0.71642825006824373</v>
      </c>
      <c r="BN428" s="32">
        <f t="shared" si="949"/>
        <v>0.32813304728342502</v>
      </c>
      <c r="BO428" s="32">
        <f t="shared" si="949"/>
        <v>-6.0162155501393644E-2</v>
      </c>
      <c r="BP428" s="32">
        <f t="shared" si="949"/>
        <v>0.30942665473031261</v>
      </c>
      <c r="BQ428" s="32">
        <f t="shared" si="949"/>
        <v>-7.8868548054506049E-2</v>
      </c>
      <c r="BR428" s="32">
        <f t="shared" si="949"/>
        <v>-0.46716375083932471</v>
      </c>
      <c r="BS428" s="32">
        <f t="shared" si="949"/>
        <v>-1.397612153115374E-2</v>
      </c>
      <c r="BT428" s="32">
        <f t="shared" si="949"/>
        <v>-0.4022713243159724</v>
      </c>
      <c r="BU428" s="32">
        <f t="shared" si="949"/>
        <v>-0.79056652710079112</v>
      </c>
      <c r="BV428" s="32">
        <f t="shared" si="949"/>
        <v>-0.42097771686908481</v>
      </c>
      <c r="BW428" s="32">
        <f t="shared" si="949"/>
        <v>-0.80927291965390347</v>
      </c>
      <c r="BX428" s="32">
        <f t="shared" si="949"/>
        <v>-1.1975681224387222</v>
      </c>
      <c r="BY428" s="32">
        <f t="shared" si="949"/>
        <v>-0.82797931220701593</v>
      </c>
      <c r="BZ428" s="32">
        <f t="shared" si="949"/>
        <v>-1.2162745149918346</v>
      </c>
      <c r="CA428" s="32">
        <f t="shared" si="949"/>
        <v>-1.6045697177766534</v>
      </c>
      <c r="CB428" s="32">
        <f t="shared" si="949"/>
        <v>0.26728077614035345</v>
      </c>
      <c r="CC428" s="32">
        <f t="shared" ref="CC428:CS428" si="950">SUMPRODUCT(BN$3:BN$6,$K428:$K431)</f>
        <v>-0.12101442664446521</v>
      </c>
      <c r="CD428" s="32">
        <f t="shared" si="950"/>
        <v>-0.50930962942928382</v>
      </c>
      <c r="CE428" s="32">
        <f t="shared" si="950"/>
        <v>-0.13972081919757762</v>
      </c>
      <c r="CF428" s="32">
        <f t="shared" si="950"/>
        <v>-0.52801602198239628</v>
      </c>
      <c r="CG428" s="32">
        <f t="shared" si="950"/>
        <v>-0.91631122476721494</v>
      </c>
      <c r="CH428" s="32">
        <f t="shared" si="950"/>
        <v>-0.54672241453550863</v>
      </c>
      <c r="CI428" s="32">
        <f t="shared" si="950"/>
        <v>-0.93501761732032729</v>
      </c>
      <c r="CJ428" s="32">
        <f t="shared" si="950"/>
        <v>-1.3233128201051461</v>
      </c>
      <c r="CK428" s="32">
        <f t="shared" si="950"/>
        <v>0.64228997303569635</v>
      </c>
      <c r="CL428" s="32">
        <f t="shared" si="950"/>
        <v>0.25399477025087769</v>
      </c>
      <c r="CM428" s="32">
        <f t="shared" si="950"/>
        <v>-0.13430043253394097</v>
      </c>
      <c r="CN428" s="32">
        <f t="shared" si="950"/>
        <v>0.23528837769776528</v>
      </c>
      <c r="CO428" s="32">
        <f t="shared" si="950"/>
        <v>-0.15300682508705338</v>
      </c>
      <c r="CP428" s="32">
        <f t="shared" si="950"/>
        <v>-0.54130202787187209</v>
      </c>
      <c r="CQ428" s="32">
        <f t="shared" si="950"/>
        <v>-0.17171321764016578</v>
      </c>
      <c r="CR428" s="32">
        <f t="shared" si="950"/>
        <v>-0.56000842042498444</v>
      </c>
      <c r="CS428" s="32">
        <f t="shared" si="950"/>
        <v>-0.9483036232098031</v>
      </c>
    </row>
    <row r="429" spans="2:97" ht="13.9" thickTop="1" thickBot="1" x14ac:dyDescent="0.4">
      <c r="H429" s="33">
        <f>H428</f>
        <v>1.4793726244022309E-6</v>
      </c>
      <c r="I429" s="33">
        <f t="shared" ref="I429:J429" si="951">I424</f>
        <v>0.32813405595831519</v>
      </c>
      <c r="J429" s="33">
        <f t="shared" si="951"/>
        <v>-0.68182611569780283</v>
      </c>
      <c r="K429" s="33">
        <f t="shared" ref="K429:K431" si="952">I429+J429*H429</f>
        <v>0.32813304728342502</v>
      </c>
      <c r="L429" s="33">
        <f>$CE$4-$CE$7*SUMPRODUCT($B$4:$CD$4,Q430:CS430)</f>
        <v>-1.2614735854299397E-4</v>
      </c>
      <c r="M429" s="39" t="s">
        <v>375</v>
      </c>
      <c r="O429" s="47">
        <f t="shared" ref="O429:O430" si="953">SUM(Q429:CS429)</f>
        <v>98.989917234703356</v>
      </c>
      <c r="P429" s="39" t="s">
        <v>365</v>
      </c>
      <c r="Q429" s="33">
        <f>EXP(Q428)</f>
        <v>2.5813270398015935</v>
      </c>
      <c r="R429" s="33">
        <f>EXP(R428)</f>
        <v>1.7506872417646269</v>
      </c>
      <c r="S429" s="33">
        <f t="shared" ref="S429:CD429" si="954">EXP(S428)</f>
        <v>1.1873372769972659</v>
      </c>
      <c r="T429" s="33">
        <f t="shared" si="954"/>
        <v>1.7182426061323637</v>
      </c>
      <c r="U429" s="33">
        <f t="shared" si="954"/>
        <v>1.1653329324143062</v>
      </c>
      <c r="V429" s="33">
        <f t="shared" si="954"/>
        <v>0.79034289949664616</v>
      </c>
      <c r="W429" s="33">
        <f t="shared" si="954"/>
        <v>1.1437363836530614</v>
      </c>
      <c r="X429" s="33">
        <f t="shared" si="954"/>
        <v>0.77569585873060465</v>
      </c>
      <c r="Y429" s="33">
        <f t="shared" si="954"/>
        <v>0.52608632010987066</v>
      </c>
      <c r="Z429" s="33">
        <f t="shared" si="954"/>
        <v>3.4197263076912141</v>
      </c>
      <c r="AA429" s="33">
        <f t="shared" si="954"/>
        <v>2.3192997729036406</v>
      </c>
      <c r="AB429" s="33">
        <f t="shared" si="954"/>
        <v>1.5729771778790527</v>
      </c>
      <c r="AC429" s="33">
        <f t="shared" si="954"/>
        <v>2.2763173176376723</v>
      </c>
      <c r="AD429" s="33">
        <f t="shared" si="954"/>
        <v>1.543825956474874</v>
      </c>
      <c r="AE429" s="33">
        <f t="shared" si="954"/>
        <v>1.0470414495458018</v>
      </c>
      <c r="AF429" s="33">
        <f t="shared" si="954"/>
        <v>1.5152149804863988</v>
      </c>
      <c r="AG429" s="33">
        <f t="shared" si="954"/>
        <v>1.0276371393343737</v>
      </c>
      <c r="AH429" s="33">
        <f t="shared" si="954"/>
        <v>0.69695594601390243</v>
      </c>
      <c r="AI429" s="33">
        <f t="shared" si="954"/>
        <v>4.9757181789836373</v>
      </c>
      <c r="AJ429" s="33">
        <f t="shared" si="954"/>
        <v>3.3745922931301706</v>
      </c>
      <c r="AK429" s="33">
        <f t="shared" si="954"/>
        <v>2.2886893379439113</v>
      </c>
      <c r="AL429" s="33">
        <f t="shared" si="954"/>
        <v>3.3120526145707423</v>
      </c>
      <c r="AM429" s="33">
        <f t="shared" si="954"/>
        <v>2.246274170989139</v>
      </c>
      <c r="AN429" s="33">
        <f t="shared" si="954"/>
        <v>1.5234503307873619</v>
      </c>
      <c r="AO429" s="33">
        <f t="shared" si="954"/>
        <v>2.2046450637052777</v>
      </c>
      <c r="AP429" s="33">
        <f t="shared" si="954"/>
        <v>1.4952169663650419</v>
      </c>
      <c r="AQ429" s="33">
        <f t="shared" si="954"/>
        <v>1.0140742441091413</v>
      </c>
      <c r="AR429" s="33">
        <f t="shared" si="954"/>
        <v>1.5954626403740038</v>
      </c>
      <c r="AS429" s="33">
        <f t="shared" si="954"/>
        <v>1.0820620735563833</v>
      </c>
      <c r="AT429" s="33">
        <f t="shared" si="954"/>
        <v>0.73386759514135091</v>
      </c>
      <c r="AU429" s="33">
        <f t="shared" si="954"/>
        <v>1.0620087431438983</v>
      </c>
      <c r="AV429" s="33">
        <f t="shared" si="954"/>
        <v>0.72026718373794862</v>
      </c>
      <c r="AW429" s="33">
        <f t="shared" si="954"/>
        <v>0.48849392184288482</v>
      </c>
      <c r="AX429" s="33">
        <f t="shared" si="954"/>
        <v>0.70691882214784574</v>
      </c>
      <c r="AY429" s="33">
        <f t="shared" si="954"/>
        <v>0.47944090144913792</v>
      </c>
      <c r="AZ429" s="33">
        <f t="shared" si="954"/>
        <v>0.32516262232764276</v>
      </c>
      <c r="BA429" s="33">
        <f t="shared" si="954"/>
        <v>2.1136591683651331</v>
      </c>
      <c r="BB429" s="33">
        <f t="shared" si="954"/>
        <v>1.4335092308877249</v>
      </c>
      <c r="BC429" s="33">
        <f t="shared" si="954"/>
        <v>0.9722233110221703</v>
      </c>
      <c r="BD429" s="33">
        <f t="shared" si="954"/>
        <v>1.4069427011489475</v>
      </c>
      <c r="BE429" s="33">
        <f t="shared" si="954"/>
        <v>0.95420556900246356</v>
      </c>
      <c r="BF429" s="33">
        <f t="shared" si="954"/>
        <v>0.64715376622784249</v>
      </c>
      <c r="BG429" s="33">
        <f t="shared" si="954"/>
        <v>0.93652174103707786</v>
      </c>
      <c r="BH429" s="33">
        <f t="shared" si="954"/>
        <v>0.63516038006359232</v>
      </c>
      <c r="BI429" s="33">
        <f t="shared" si="954"/>
        <v>0.43077345749152757</v>
      </c>
      <c r="BJ429" s="33">
        <f t="shared" si="954"/>
        <v>3.075384227257131</v>
      </c>
      <c r="BK429" s="33">
        <f t="shared" si="954"/>
        <v>2.0857628061716094</v>
      </c>
      <c r="BL429" s="33">
        <f t="shared" si="954"/>
        <v>1.4145895804014383</v>
      </c>
      <c r="BM429" s="33">
        <f t="shared" si="954"/>
        <v>2.0471083779863934</v>
      </c>
      <c r="BN429" s="33">
        <f t="shared" si="954"/>
        <v>1.3883736793481698</v>
      </c>
      <c r="BO429" s="33">
        <f t="shared" si="954"/>
        <v>0.94161183366501122</v>
      </c>
      <c r="BP429" s="33">
        <f t="shared" si="954"/>
        <v>1.3626436248454179</v>
      </c>
      <c r="BQ429" s="33">
        <f t="shared" si="954"/>
        <v>0.92416139927474561</v>
      </c>
      <c r="BR429" s="33">
        <f t="shared" si="954"/>
        <v>0.62677744667564439</v>
      </c>
      <c r="BS429" s="33">
        <f t="shared" si="954"/>
        <v>0.98612109104348133</v>
      </c>
      <c r="BT429" s="33">
        <f t="shared" si="954"/>
        <v>0.66879925956903585</v>
      </c>
      <c r="BU429" s="33">
        <f t="shared" si="954"/>
        <v>0.45358775272393798</v>
      </c>
      <c r="BV429" s="33">
        <f t="shared" si="954"/>
        <v>0.65640472799869487</v>
      </c>
      <c r="BW429" s="33">
        <f t="shared" si="954"/>
        <v>0.4451816313943785</v>
      </c>
      <c r="BX429" s="33">
        <f t="shared" si="954"/>
        <v>0.30192757071572207</v>
      </c>
      <c r="BY429" s="33">
        <f t="shared" si="954"/>
        <v>0.43693129662515467</v>
      </c>
      <c r="BZ429" s="33">
        <f t="shared" si="954"/>
        <v>0.29633209381641479</v>
      </c>
      <c r="CA429" s="33">
        <f t="shared" si="954"/>
        <v>0.20097601271386004</v>
      </c>
      <c r="CB429" s="33">
        <f t="shared" si="954"/>
        <v>1.3064072028121458</v>
      </c>
      <c r="CC429" s="33">
        <f t="shared" si="954"/>
        <v>0.88602117718816031</v>
      </c>
      <c r="CD429" s="33">
        <f t="shared" si="954"/>
        <v>0.60091028642221656</v>
      </c>
      <c r="CE429" s="33">
        <f t="shared" ref="CE429:CS429" si="955">EXP(CE428)</f>
        <v>0.86960097741143527</v>
      </c>
      <c r="CF429" s="33">
        <f t="shared" si="955"/>
        <v>0.58977390818997666</v>
      </c>
      <c r="CG429" s="33">
        <f t="shared" si="955"/>
        <v>0.39999180292676723</v>
      </c>
      <c r="CH429" s="33">
        <f t="shared" si="955"/>
        <v>0.5788439150420559</v>
      </c>
      <c r="CI429" s="33">
        <f t="shared" si="955"/>
        <v>0.3925789492814924</v>
      </c>
      <c r="CJ429" s="33">
        <f t="shared" si="955"/>
        <v>0.26625179502450697</v>
      </c>
      <c r="CK429" s="33">
        <f t="shared" si="955"/>
        <v>1.9008287457297022</v>
      </c>
      <c r="CL429" s="33">
        <f t="shared" si="955"/>
        <v>1.2891650622403219</v>
      </c>
      <c r="CM429" s="33">
        <f t="shared" si="955"/>
        <v>0.87432734876023499</v>
      </c>
      <c r="CN429" s="33">
        <f t="shared" si="955"/>
        <v>1.2652735928125378</v>
      </c>
      <c r="CO429" s="33">
        <f t="shared" si="955"/>
        <v>0.85812386502132587</v>
      </c>
      <c r="CP429" s="33">
        <f t="shared" si="955"/>
        <v>0.58198999165253251</v>
      </c>
      <c r="CQ429" s="33">
        <f t="shared" si="955"/>
        <v>0.84222067256994138</v>
      </c>
      <c r="CR429" s="33">
        <f t="shared" si="955"/>
        <v>0.57120425404599262</v>
      </c>
      <c r="CS429" s="33">
        <f t="shared" si="955"/>
        <v>0.38739763872649868</v>
      </c>
    </row>
    <row r="430" spans="2:97" ht="13.9" thickTop="1" thickBot="1" x14ac:dyDescent="0.4">
      <c r="H430" s="32">
        <f t="shared" ref="H430:H431" si="956">H429</f>
        <v>1.4793726244022309E-6</v>
      </c>
      <c r="I430" s="32">
        <f t="shared" ref="I430:J430" si="957">I425</f>
        <v>-0.4070010713166935</v>
      </c>
      <c r="J430" s="32">
        <f t="shared" si="957"/>
        <v>-0.35421855788355311</v>
      </c>
      <c r="K430" s="32">
        <f t="shared" si="952"/>
        <v>-0.40700159533793107</v>
      </c>
      <c r="L430" s="32">
        <f>$CE$5-$CE$7*SUMPRODUCT($B$5:$CD$5,Q430:CS430)</f>
        <v>-6.0679864219537194E-5</v>
      </c>
      <c r="M430" s="32">
        <f>SUMPRODUCT($B$7:$CD$7, LN(Q430:CS430))</f>
        <v>-3263.3842564287684</v>
      </c>
      <c r="O430" s="48">
        <f t="shared" si="953"/>
        <v>1</v>
      </c>
      <c r="P430" s="39" t="s">
        <v>366</v>
      </c>
      <c r="Q430" s="32">
        <f t="shared" ref="Q430:AV430" si="958">Q429/$O429</f>
        <v>2.6076666310178968E-2</v>
      </c>
      <c r="R430" s="32">
        <f t="shared" si="958"/>
        <v>1.7685510713316168E-2</v>
      </c>
      <c r="S430" s="32">
        <f t="shared" si="958"/>
        <v>1.1994527424263927E-2</v>
      </c>
      <c r="T430" s="32">
        <f t="shared" si="958"/>
        <v>1.7357753740297011E-2</v>
      </c>
      <c r="U430" s="32">
        <f t="shared" si="958"/>
        <v>1.1772238678120342E-2</v>
      </c>
      <c r="V430" s="32">
        <f t="shared" si="958"/>
        <v>7.9840747580660863E-3</v>
      </c>
      <c r="W430" s="32">
        <f t="shared" si="958"/>
        <v>1.1554069501253168E-2</v>
      </c>
      <c r="X430" s="32">
        <f t="shared" si="958"/>
        <v>7.8361097816805267E-3</v>
      </c>
      <c r="Y430" s="32">
        <f t="shared" si="958"/>
        <v>5.3145444991385257E-3</v>
      </c>
      <c r="Z430" s="32">
        <f t="shared" si="958"/>
        <v>3.4546208373758949E-2</v>
      </c>
      <c r="AA430" s="32">
        <f t="shared" si="958"/>
        <v>2.3429656652855076E-2</v>
      </c>
      <c r="AB430" s="32">
        <f t="shared" si="958"/>
        <v>1.5890276725351243E-2</v>
      </c>
      <c r="AC430" s="32">
        <f t="shared" si="958"/>
        <v>2.2995446215401553E-2</v>
      </c>
      <c r="AD430" s="32">
        <f t="shared" si="958"/>
        <v>1.5595789951157246E-2</v>
      </c>
      <c r="AE430" s="32">
        <f t="shared" si="958"/>
        <v>1.0577253510206346E-2</v>
      </c>
      <c r="AF430" s="32">
        <f t="shared" si="958"/>
        <v>1.5306760757197632E-2</v>
      </c>
      <c r="AG430" s="32">
        <f t="shared" si="958"/>
        <v>1.0381230412566809E-2</v>
      </c>
      <c r="AH430" s="32">
        <f t="shared" si="958"/>
        <v>7.0406761161485986E-3</v>
      </c>
      <c r="AI430" s="32">
        <f t="shared" si="958"/>
        <v>5.0264898870319256E-2</v>
      </c>
      <c r="AJ430" s="32">
        <f t="shared" si="958"/>
        <v>3.4090262800493827E-2</v>
      </c>
      <c r="AK430" s="32">
        <f t="shared" si="958"/>
        <v>2.3120428846480082E-2</v>
      </c>
      <c r="AL430" s="32">
        <f t="shared" si="958"/>
        <v>3.3458484531489439E-2</v>
      </c>
      <c r="AM430" s="32">
        <f t="shared" si="958"/>
        <v>2.2691949177644652E-2</v>
      </c>
      <c r="AN430" s="32">
        <f t="shared" si="958"/>
        <v>1.5389954586741273E-2</v>
      </c>
      <c r="AO430" s="32">
        <f t="shared" si="958"/>
        <v>2.2271410314225266E-2</v>
      </c>
      <c r="AP430" s="32">
        <f t="shared" si="958"/>
        <v>1.51047400395326E-2</v>
      </c>
      <c r="AQ430" s="32">
        <f t="shared" si="958"/>
        <v>1.0244217516666763E-2</v>
      </c>
      <c r="AR430" s="32">
        <f t="shared" si="958"/>
        <v>1.6117425743383439E-2</v>
      </c>
      <c r="AS430" s="32">
        <f t="shared" si="958"/>
        <v>1.0931033218169413E-2</v>
      </c>
      <c r="AT430" s="32">
        <f t="shared" si="958"/>
        <v>7.4135590335060461E-3</v>
      </c>
      <c r="AU430" s="32">
        <f t="shared" si="958"/>
        <v>1.0728453693176591E-2</v>
      </c>
      <c r="AV430" s="32">
        <f t="shared" si="958"/>
        <v>7.2761671477127084E-3</v>
      </c>
      <c r="AW430" s="32">
        <f t="shared" ref="AW430:CB430" si="959">AW429/$O429</f>
        <v>4.9347846274552824E-3</v>
      </c>
      <c r="AX430" s="32">
        <f t="shared" si="959"/>
        <v>7.1413214789517766E-3</v>
      </c>
      <c r="AY430" s="32">
        <f t="shared" si="959"/>
        <v>4.8433306627824729E-3</v>
      </c>
      <c r="AZ430" s="32">
        <f t="shared" si="959"/>
        <v>3.284805477275912E-3</v>
      </c>
      <c r="BA430" s="32">
        <f t="shared" si="959"/>
        <v>2.1352267255196147E-2</v>
      </c>
      <c r="BB430" s="32">
        <f t="shared" si="959"/>
        <v>1.4481366091951563E-2</v>
      </c>
      <c r="BC430" s="32">
        <f t="shared" si="959"/>
        <v>9.8214377603432663E-3</v>
      </c>
      <c r="BD430" s="32">
        <f t="shared" si="959"/>
        <v>1.4212989973646619E-2</v>
      </c>
      <c r="BE430" s="32">
        <f t="shared" si="959"/>
        <v>9.6394218285894596E-3</v>
      </c>
      <c r="BF430" s="32">
        <f t="shared" si="959"/>
        <v>6.5375725559346847E-3</v>
      </c>
      <c r="BG430" s="32">
        <f t="shared" si="959"/>
        <v>9.4607791096198331E-3</v>
      </c>
      <c r="BH430" s="32">
        <f t="shared" si="959"/>
        <v>6.4164149017080013E-3</v>
      </c>
      <c r="BI430" s="32">
        <f t="shared" si="959"/>
        <v>4.3516902481105348E-3</v>
      </c>
      <c r="BJ430" s="32">
        <f t="shared" si="959"/>
        <v>3.1067651263567066E-2</v>
      </c>
      <c r="BK430" s="32">
        <f t="shared" si="959"/>
        <v>2.10704571176305E-2</v>
      </c>
      <c r="BL430" s="32">
        <f t="shared" si="959"/>
        <v>1.4290239045735044E-2</v>
      </c>
      <c r="BM430" s="32">
        <f t="shared" si="959"/>
        <v>2.0679968578342534E-2</v>
      </c>
      <c r="BN430" s="32">
        <f t="shared" si="959"/>
        <v>1.4025404992069649E-2</v>
      </c>
      <c r="BO430" s="32">
        <f t="shared" si="959"/>
        <v>9.5121994236288341E-3</v>
      </c>
      <c r="BP430" s="32">
        <f t="shared" si="959"/>
        <v>1.3765478979183444E-2</v>
      </c>
      <c r="BQ430" s="32">
        <f t="shared" si="959"/>
        <v>9.3359144556467814E-3</v>
      </c>
      <c r="BR430" s="32">
        <f t="shared" si="959"/>
        <v>6.3317301820706249E-3</v>
      </c>
      <c r="BS430" s="32">
        <f t="shared" si="959"/>
        <v>9.9618336754985406E-3</v>
      </c>
      <c r="BT430" s="32">
        <f t="shared" si="959"/>
        <v>6.7562361728551058E-3</v>
      </c>
      <c r="BU430" s="32">
        <f t="shared" si="959"/>
        <v>4.5821611472660331E-3</v>
      </c>
      <c r="BV430" s="32">
        <f t="shared" si="959"/>
        <v>6.6310261321097059E-3</v>
      </c>
      <c r="BW430" s="32">
        <f t="shared" si="959"/>
        <v>4.4972421821392241E-3</v>
      </c>
      <c r="BX430" s="32">
        <f t="shared" si="959"/>
        <v>3.0500840807842792E-3</v>
      </c>
      <c r="BY430" s="32">
        <f t="shared" si="959"/>
        <v>4.4138969789135011E-3</v>
      </c>
      <c r="BZ430" s="32">
        <f t="shared" si="959"/>
        <v>2.9935583551789079E-3</v>
      </c>
      <c r="CA430" s="32">
        <f t="shared" si="959"/>
        <v>2.0302675093398599E-3</v>
      </c>
      <c r="CB430" s="32">
        <f t="shared" si="959"/>
        <v>1.3197376453146004E-2</v>
      </c>
      <c r="CC430" s="32">
        <f t="shared" ref="CC430:CS430" si="960">CC429/$O429</f>
        <v>8.9506204463977845E-3</v>
      </c>
      <c r="CD430" s="32">
        <f t="shared" si="960"/>
        <v>6.0704191215502166E-3</v>
      </c>
      <c r="CE430" s="32">
        <f t="shared" si="960"/>
        <v>8.7847429486139147E-3</v>
      </c>
      <c r="CF430" s="32">
        <f t="shared" si="960"/>
        <v>5.9579189948369493E-3</v>
      </c>
      <c r="CG430" s="32">
        <f t="shared" si="960"/>
        <v>4.0407327746157587E-3</v>
      </c>
      <c r="CH430" s="32">
        <f t="shared" si="960"/>
        <v>5.847503778285087E-3</v>
      </c>
      <c r="CI430" s="32">
        <f t="shared" si="960"/>
        <v>3.965847838327762E-3</v>
      </c>
      <c r="CJ430" s="32">
        <f t="shared" si="960"/>
        <v>2.6896860050223967E-3</v>
      </c>
      <c r="CK430" s="32">
        <f t="shared" si="960"/>
        <v>1.9202246035046888E-2</v>
      </c>
      <c r="CL430" s="32">
        <f t="shared" si="960"/>
        <v>1.3023195677431815E-2</v>
      </c>
      <c r="CM430" s="32">
        <f t="shared" si="960"/>
        <v>8.8324889360925536E-3</v>
      </c>
      <c r="CN430" s="32">
        <f t="shared" si="960"/>
        <v>1.2781843122593953E-2</v>
      </c>
      <c r="CO430" s="32">
        <f t="shared" si="960"/>
        <v>8.6688007121647481E-3</v>
      </c>
      <c r="CP430" s="32">
        <f t="shared" si="960"/>
        <v>5.8792855667577177E-3</v>
      </c>
      <c r="CQ430" s="32">
        <f t="shared" si="960"/>
        <v>8.5081460425211891E-3</v>
      </c>
      <c r="CR430" s="32">
        <f t="shared" si="960"/>
        <v>5.7703276253042758E-3</v>
      </c>
      <c r="CS430" s="32">
        <f t="shared" si="960"/>
        <v>3.9135060372662567E-3</v>
      </c>
    </row>
    <row r="431" spans="2:97" ht="13.15" thickTop="1" x14ac:dyDescent="0.35">
      <c r="H431" s="34">
        <f t="shared" si="956"/>
        <v>1.4793726244022309E-6</v>
      </c>
      <c r="I431" s="34">
        <f t="shared" ref="I431:J431" si="961">I426</f>
        <v>-0.38829482710380525</v>
      </c>
      <c r="J431" s="34">
        <f t="shared" si="961"/>
        <v>-0.25394617098203581</v>
      </c>
      <c r="K431" s="34">
        <f t="shared" si="952"/>
        <v>-0.38829520278481866</v>
      </c>
      <c r="L431" s="34">
        <f>$CE$6-$CE$7*SUMPRODUCT($B$6:$CD$6,Q430:CS430)</f>
        <v>-4.3854722434844007E-5</v>
      </c>
    </row>
    <row r="432" spans="2:97" ht="13.5" thickBot="1" x14ac:dyDescent="0.4">
      <c r="B432" s="39" t="s">
        <v>367</v>
      </c>
      <c r="D432" s="39" t="s">
        <v>368</v>
      </c>
      <c r="E432" s="39" t="s">
        <v>369</v>
      </c>
      <c r="F432" s="39" t="s">
        <v>370</v>
      </c>
      <c r="H432" s="39" t="s">
        <v>347</v>
      </c>
      <c r="I432" s="39" t="s">
        <v>371</v>
      </c>
      <c r="J432" s="39" t="s">
        <v>372</v>
      </c>
      <c r="K432" s="39" t="s">
        <v>349</v>
      </c>
      <c r="L432" s="39" t="s">
        <v>373</v>
      </c>
      <c r="M432" s="39" t="s">
        <v>374</v>
      </c>
      <c r="O432" s="45" t="s">
        <v>336</v>
      </c>
    </row>
    <row r="433" spans="1:111" ht="13.9" thickTop="1" thickBot="1" x14ac:dyDescent="0.4">
      <c r="B433" s="32">
        <f>1+B428</f>
        <v>10</v>
      </c>
      <c r="D433" s="32">
        <f>IF(F428,IF(M433&lt;0,D428,H433),E428)</f>
        <v>1.7259347284692694E-6</v>
      </c>
      <c r="E433" s="32">
        <f>IF(F428,IF(M433&lt;0,H433,E428),H433)</f>
        <v>1.9724968325363079E-6</v>
      </c>
      <c r="F433" s="32" t="b">
        <f>OR(F428,M433*M428&lt;=0)</f>
        <v>1</v>
      </c>
      <c r="H433" s="32">
        <f>IF(F428,(D428+E428)/2,2*H428)</f>
        <v>1.7259347284692694E-6</v>
      </c>
      <c r="I433" s="32">
        <f>I428</f>
        <v>-0.48113839299785399</v>
      </c>
      <c r="J433" s="32">
        <f>J428</f>
        <v>-1</v>
      </c>
      <c r="K433" s="32">
        <f>I433+J433*H433</f>
        <v>-0.48114011893258246</v>
      </c>
      <c r="L433" s="32">
        <f>$CE$3-$CE$7*SUMPRODUCT($B$3:$CD$3,Q435:CS435)</f>
        <v>-5.1237734709275173E-5</v>
      </c>
      <c r="M433" s="32">
        <f>SUMPRODUCT(L433:L436,J433:J436)</f>
        <v>8.7945754261258756E-5</v>
      </c>
      <c r="O433" s="46">
        <f>SUM(Q433:CS433)</f>
        <v>-1.2656553910879271</v>
      </c>
      <c r="P433" s="39" t="s">
        <v>363</v>
      </c>
      <c r="Q433" s="32">
        <f t="shared" ref="Q433:AV433" si="962">SUMPRODUCT(B$3:B$6,$K433:$K436)</f>
        <v>0.94830418783476411</v>
      </c>
      <c r="R433" s="32">
        <f t="shared" si="962"/>
        <v>0.56000892243644318</v>
      </c>
      <c r="S433" s="32">
        <f t="shared" si="962"/>
        <v>0.17171365703812225</v>
      </c>
      <c r="T433" s="32">
        <f t="shared" si="962"/>
        <v>0.54130250515996003</v>
      </c>
      <c r="U433" s="32">
        <f t="shared" si="962"/>
        <v>0.15300723976163916</v>
      </c>
      <c r="V433" s="32">
        <f t="shared" si="962"/>
        <v>-0.23528802563668177</v>
      </c>
      <c r="W433" s="32">
        <f t="shared" si="962"/>
        <v>0.13430082248515607</v>
      </c>
      <c r="X433" s="32">
        <f t="shared" si="962"/>
        <v>-0.25399444291316486</v>
      </c>
      <c r="Y433" s="32">
        <f t="shared" si="962"/>
        <v>-0.6422897083114858</v>
      </c>
      <c r="Z433" s="32">
        <f t="shared" si="962"/>
        <v>1.2295609414098583</v>
      </c>
      <c r="AA433" s="32">
        <f t="shared" si="962"/>
        <v>0.84126567601153746</v>
      </c>
      <c r="AB433" s="32">
        <f t="shared" si="962"/>
        <v>0.45297041061321652</v>
      </c>
      <c r="AC433" s="32">
        <f t="shared" si="962"/>
        <v>0.82255925873505431</v>
      </c>
      <c r="AD433" s="32">
        <f t="shared" si="962"/>
        <v>0.43426399333673343</v>
      </c>
      <c r="AE433" s="32">
        <f t="shared" si="962"/>
        <v>4.5968727938412501E-2</v>
      </c>
      <c r="AF433" s="32">
        <f t="shared" si="962"/>
        <v>0.41555757606025034</v>
      </c>
      <c r="AG433" s="32">
        <f t="shared" si="962"/>
        <v>2.7262310661929412E-2</v>
      </c>
      <c r="AH433" s="32">
        <f t="shared" si="962"/>
        <v>-0.36103295473639152</v>
      </c>
      <c r="AI433" s="32">
        <f t="shared" si="962"/>
        <v>1.6045699461766507</v>
      </c>
      <c r="AJ433" s="32">
        <f t="shared" si="962"/>
        <v>1.2162746807783298</v>
      </c>
      <c r="AK433" s="32">
        <f t="shared" si="962"/>
        <v>0.82797941538000885</v>
      </c>
      <c r="AL433" s="32">
        <f t="shared" si="962"/>
        <v>1.1975682635018468</v>
      </c>
      <c r="AM433" s="32">
        <f t="shared" si="962"/>
        <v>0.80927299810352582</v>
      </c>
      <c r="AN433" s="32">
        <f t="shared" si="962"/>
        <v>0.42097773270520489</v>
      </c>
      <c r="AO433" s="32">
        <f t="shared" si="962"/>
        <v>0.79056658082704279</v>
      </c>
      <c r="AP433" s="32">
        <f t="shared" si="962"/>
        <v>0.4022713154287218</v>
      </c>
      <c r="AQ433" s="32">
        <f t="shared" si="962"/>
        <v>1.3976050030400866E-2</v>
      </c>
      <c r="AR433" s="32">
        <f t="shared" si="962"/>
        <v>0.46716406890218165</v>
      </c>
      <c r="AS433" s="32">
        <f t="shared" si="962"/>
        <v>7.8868803503860718E-2</v>
      </c>
      <c r="AT433" s="32">
        <f t="shared" si="962"/>
        <v>-0.30942646189446021</v>
      </c>
      <c r="AU433" s="32">
        <f t="shared" si="962"/>
        <v>6.0162386227377629E-2</v>
      </c>
      <c r="AV433" s="32">
        <f t="shared" si="962"/>
        <v>-0.3281328791709433</v>
      </c>
      <c r="AW433" s="32">
        <f t="shared" ref="AW433:CB433" si="963">SUMPRODUCT(AH$3:AH$6,$K433:$K436)</f>
        <v>-0.71642814456926418</v>
      </c>
      <c r="AX433" s="32">
        <f t="shared" si="963"/>
        <v>-0.34683929644742639</v>
      </c>
      <c r="AY433" s="32">
        <f t="shared" si="963"/>
        <v>-0.73513456184574733</v>
      </c>
      <c r="AZ433" s="32">
        <f t="shared" si="963"/>
        <v>-1.1234298272440681</v>
      </c>
      <c r="BA433" s="32">
        <f t="shared" si="963"/>
        <v>0.74842082247727593</v>
      </c>
      <c r="BB433" s="32">
        <f t="shared" si="963"/>
        <v>0.36012555707895499</v>
      </c>
      <c r="BC433" s="32">
        <f t="shared" si="963"/>
        <v>-2.8169708319365938E-2</v>
      </c>
      <c r="BD433" s="32">
        <f t="shared" si="963"/>
        <v>0.3414191398024719</v>
      </c>
      <c r="BE433" s="32">
        <f t="shared" si="963"/>
        <v>-4.6876125595849041E-2</v>
      </c>
      <c r="BF433" s="32">
        <f t="shared" si="963"/>
        <v>-0.43517139099416996</v>
      </c>
      <c r="BG433" s="32">
        <f t="shared" si="963"/>
        <v>-6.5582542872332117E-2</v>
      </c>
      <c r="BH433" s="32">
        <f t="shared" si="963"/>
        <v>-0.45387780827065305</v>
      </c>
      <c r="BI433" s="32">
        <f t="shared" si="963"/>
        <v>-0.84217307366897398</v>
      </c>
      <c r="BJ433" s="32">
        <f t="shared" si="963"/>
        <v>1.1234298272440681</v>
      </c>
      <c r="BK433" s="32">
        <f t="shared" si="963"/>
        <v>0.73513456184574733</v>
      </c>
      <c r="BL433" s="32">
        <f t="shared" si="963"/>
        <v>0.34683929644742639</v>
      </c>
      <c r="BM433" s="32">
        <f t="shared" si="963"/>
        <v>0.71642814456926418</v>
      </c>
      <c r="BN433" s="32">
        <f t="shared" si="963"/>
        <v>0.3281328791709433</v>
      </c>
      <c r="BO433" s="32">
        <f t="shared" si="963"/>
        <v>-6.0162386227377629E-2</v>
      </c>
      <c r="BP433" s="32">
        <f t="shared" si="963"/>
        <v>0.30942646189446021</v>
      </c>
      <c r="BQ433" s="32">
        <f t="shared" si="963"/>
        <v>-7.8868803503860718E-2</v>
      </c>
      <c r="BR433" s="32">
        <f t="shared" si="963"/>
        <v>-0.46716406890218165</v>
      </c>
      <c r="BS433" s="32">
        <f t="shared" si="963"/>
        <v>-1.3976050030400866E-2</v>
      </c>
      <c r="BT433" s="32">
        <f t="shared" si="963"/>
        <v>-0.4022713154287218</v>
      </c>
      <c r="BU433" s="32">
        <f t="shared" si="963"/>
        <v>-0.79056658082704279</v>
      </c>
      <c r="BV433" s="32">
        <f t="shared" si="963"/>
        <v>-0.42097773270520489</v>
      </c>
      <c r="BW433" s="32">
        <f t="shared" si="963"/>
        <v>-0.80927299810352582</v>
      </c>
      <c r="BX433" s="32">
        <f t="shared" si="963"/>
        <v>-1.1975682635018468</v>
      </c>
      <c r="BY433" s="32">
        <f t="shared" si="963"/>
        <v>-0.82797941538000885</v>
      </c>
      <c r="BZ433" s="32">
        <f t="shared" si="963"/>
        <v>-1.2162746807783298</v>
      </c>
      <c r="CA433" s="32">
        <f t="shared" si="963"/>
        <v>-1.6045699461766507</v>
      </c>
      <c r="CB433" s="32">
        <f t="shared" si="963"/>
        <v>0.26728070354469341</v>
      </c>
      <c r="CC433" s="32">
        <f t="shared" ref="CC433:CS433" si="964">SUMPRODUCT(BN$3:BN$6,$K433:$K436)</f>
        <v>-0.12101456185362752</v>
      </c>
      <c r="CD433" s="32">
        <f t="shared" si="964"/>
        <v>-0.50930982725194851</v>
      </c>
      <c r="CE433" s="32">
        <f t="shared" si="964"/>
        <v>-0.13972097913011061</v>
      </c>
      <c r="CF433" s="32">
        <f t="shared" si="964"/>
        <v>-0.52801624452843154</v>
      </c>
      <c r="CG433" s="32">
        <f t="shared" si="964"/>
        <v>-0.91631150992675248</v>
      </c>
      <c r="CH433" s="32">
        <f t="shared" si="964"/>
        <v>-0.54672266180491458</v>
      </c>
      <c r="CI433" s="32">
        <f t="shared" si="964"/>
        <v>-0.93501792720323551</v>
      </c>
      <c r="CJ433" s="32">
        <f t="shared" si="964"/>
        <v>-1.3233131926015564</v>
      </c>
      <c r="CK433" s="32">
        <f t="shared" si="964"/>
        <v>0.6422897083114858</v>
      </c>
      <c r="CL433" s="32">
        <f t="shared" si="964"/>
        <v>0.25399444291316486</v>
      </c>
      <c r="CM433" s="32">
        <f t="shared" si="964"/>
        <v>-0.13430082248515607</v>
      </c>
      <c r="CN433" s="32">
        <f t="shared" si="964"/>
        <v>0.23528802563668177</v>
      </c>
      <c r="CO433" s="32">
        <f t="shared" si="964"/>
        <v>-0.15300723976163916</v>
      </c>
      <c r="CP433" s="32">
        <f t="shared" si="964"/>
        <v>-0.54130250515996003</v>
      </c>
      <c r="CQ433" s="32">
        <f t="shared" si="964"/>
        <v>-0.17171365703812225</v>
      </c>
      <c r="CR433" s="32">
        <f t="shared" si="964"/>
        <v>-0.56000892243644318</v>
      </c>
      <c r="CS433" s="32">
        <f t="shared" si="964"/>
        <v>-0.94830418783476411</v>
      </c>
    </row>
    <row r="434" spans="1:111" ht="13.9" thickTop="1" thickBot="1" x14ac:dyDescent="0.4">
      <c r="H434" s="33">
        <f>H433</f>
        <v>1.7259347284692694E-6</v>
      </c>
      <c r="I434" s="33">
        <f t="shared" ref="I434:J434" si="965">I429</f>
        <v>0.32813405595831519</v>
      </c>
      <c r="J434" s="33">
        <f t="shared" si="965"/>
        <v>-0.68182611569780283</v>
      </c>
      <c r="K434" s="33">
        <f t="shared" ref="K434:K436" si="966">I434+J434*H434</f>
        <v>0.3281328791709433</v>
      </c>
      <c r="L434" s="33">
        <f>$CE$4-$CE$7*SUMPRODUCT($B$4:$CD$4,Q435:CS435)</f>
        <v>-3.8990718991271933E-5</v>
      </c>
      <c r="M434" s="39" t="s">
        <v>375</v>
      </c>
      <c r="O434" s="47">
        <f t="shared" ref="O434:O435" si="967">SUM(Q434:CS434)</f>
        <v>98.989925735201837</v>
      </c>
      <c r="P434" s="39" t="s">
        <v>365</v>
      </c>
      <c r="Q434" s="33">
        <f>EXP(Q433)</f>
        <v>2.5813284972836841</v>
      </c>
      <c r="R434" s="33">
        <f>EXP(R433)</f>
        <v>1.7506881206299034</v>
      </c>
      <c r="S434" s="33">
        <f t="shared" ref="S434:CD434" si="968">EXP(S433)</f>
        <v>1.1873377987109535</v>
      </c>
      <c r="T434" s="33">
        <f t="shared" si="968"/>
        <v>1.7182434262292874</v>
      </c>
      <c r="U434" s="33">
        <f t="shared" si="968"/>
        <v>1.1653334156483575</v>
      </c>
      <c r="V434" s="33">
        <f t="shared" si="968"/>
        <v>0.79034317774567264</v>
      </c>
      <c r="W434" s="33">
        <f t="shared" si="968"/>
        <v>1.1437368296545407</v>
      </c>
      <c r="X434" s="33">
        <f t="shared" si="968"/>
        <v>0.77569611264515448</v>
      </c>
      <c r="Y434" s="33">
        <f t="shared" si="968"/>
        <v>0.52608645937767484</v>
      </c>
      <c r="Z434" s="33">
        <f t="shared" si="968"/>
        <v>3.4197277457840554</v>
      </c>
      <c r="AA434" s="33">
        <f t="shared" si="968"/>
        <v>2.3193006030160741</v>
      </c>
      <c r="AB434" s="33">
        <f t="shared" si="968"/>
        <v>1.5729776423817101</v>
      </c>
      <c r="AC434" s="33">
        <f t="shared" si="968"/>
        <v>2.276318076087779</v>
      </c>
      <c r="AD434" s="33">
        <f t="shared" si="968"/>
        <v>1.5438263742005371</v>
      </c>
      <c r="AE434" s="33">
        <f t="shared" si="968"/>
        <v>1.0470416672934546</v>
      </c>
      <c r="AF434" s="33">
        <f t="shared" si="968"/>
        <v>1.515215353009324</v>
      </c>
      <c r="AG434" s="33">
        <f t="shared" si="968"/>
        <v>1.0276373276399562</v>
      </c>
      <c r="AH434" s="33">
        <f t="shared" si="968"/>
        <v>0.69695603008616835</v>
      </c>
      <c r="AI434" s="33">
        <f t="shared" si="968"/>
        <v>4.9757193154377859</v>
      </c>
      <c r="AJ434" s="33">
        <f t="shared" si="968"/>
        <v>3.3745928525920461</v>
      </c>
      <c r="AK434" s="33">
        <f t="shared" si="968"/>
        <v>2.2886895740748523</v>
      </c>
      <c r="AL434" s="33">
        <f t="shared" si="968"/>
        <v>3.3120530817792657</v>
      </c>
      <c r="AM434" s="33">
        <f t="shared" si="968"/>
        <v>2.2462743472085065</v>
      </c>
      <c r="AN434" s="33">
        <f t="shared" si="968"/>
        <v>1.5234503549129046</v>
      </c>
      <c r="AO434" s="33">
        <f t="shared" si="968"/>
        <v>2.2046451821525967</v>
      </c>
      <c r="AP434" s="33">
        <f t="shared" si="968"/>
        <v>1.4952169530766741</v>
      </c>
      <c r="AQ434" s="33">
        <f t="shared" si="968"/>
        <v>1.0140741716020718</v>
      </c>
      <c r="AR434" s="33">
        <f t="shared" si="968"/>
        <v>1.59546314783149</v>
      </c>
      <c r="AS434" s="33">
        <f t="shared" si="968"/>
        <v>1.0820623499684772</v>
      </c>
      <c r="AT434" s="33">
        <f t="shared" si="968"/>
        <v>0.73386773665734772</v>
      </c>
      <c r="AU434" s="33">
        <f t="shared" si="968"/>
        <v>1.0620089881769388</v>
      </c>
      <c r="AV434" s="33">
        <f t="shared" si="968"/>
        <v>0.72026730482386259</v>
      </c>
      <c r="AW434" s="33">
        <f t="shared" si="968"/>
        <v>0.48849397337849781</v>
      </c>
      <c r="AX434" s="33">
        <f t="shared" si="968"/>
        <v>0.70691892351231445</v>
      </c>
      <c r="AY434" s="33">
        <f t="shared" si="968"/>
        <v>0.4794409401762702</v>
      </c>
      <c r="AZ434" s="33">
        <f t="shared" si="968"/>
        <v>0.32516262823328101</v>
      </c>
      <c r="BA434" s="33">
        <f t="shared" si="968"/>
        <v>2.1136595360709349</v>
      </c>
      <c r="BB434" s="33">
        <f t="shared" si="968"/>
        <v>1.4335093905132037</v>
      </c>
      <c r="BC434" s="33">
        <f t="shared" si="968"/>
        <v>0.97222335840779062</v>
      </c>
      <c r="BD434" s="33">
        <f t="shared" si="968"/>
        <v>1.4069428230317955</v>
      </c>
      <c r="BE434" s="33">
        <f t="shared" si="968"/>
        <v>0.95420559191873044</v>
      </c>
      <c r="BF434" s="33">
        <f t="shared" si="968"/>
        <v>0.64715374124936853</v>
      </c>
      <c r="BG434" s="33">
        <f t="shared" si="968"/>
        <v>0.93652174037467417</v>
      </c>
      <c r="BH434" s="33">
        <f t="shared" si="968"/>
        <v>0.63516033984472753</v>
      </c>
      <c r="BI434" s="33">
        <f t="shared" si="968"/>
        <v>0.4307734032423744</v>
      </c>
      <c r="BJ434" s="33">
        <f t="shared" si="968"/>
        <v>3.0753841714016756</v>
      </c>
      <c r="BK434" s="33">
        <f t="shared" si="968"/>
        <v>2.0857626376928557</v>
      </c>
      <c r="BL434" s="33">
        <f t="shared" si="968"/>
        <v>1.4145893775647105</v>
      </c>
      <c r="BM434" s="33">
        <f t="shared" si="968"/>
        <v>2.0471081620185601</v>
      </c>
      <c r="BN434" s="33">
        <f t="shared" si="968"/>
        <v>1.3883734459452446</v>
      </c>
      <c r="BO434" s="33">
        <f t="shared" si="968"/>
        <v>0.94161161641071944</v>
      </c>
      <c r="BP434" s="33">
        <f t="shared" si="968"/>
        <v>1.3626433620788985</v>
      </c>
      <c r="BQ434" s="33">
        <f t="shared" si="968"/>
        <v>0.92416116319834274</v>
      </c>
      <c r="BR434" s="33">
        <f t="shared" si="968"/>
        <v>0.62677724732105078</v>
      </c>
      <c r="BS434" s="33">
        <f t="shared" si="968"/>
        <v>0.98612116155188434</v>
      </c>
      <c r="BT434" s="33">
        <f t="shared" si="968"/>
        <v>0.66879926551282243</v>
      </c>
      <c r="BU434" s="33">
        <f t="shared" si="968"/>
        <v>0.45358772835436884</v>
      </c>
      <c r="BV434" s="33">
        <f t="shared" si="968"/>
        <v>0.65640471760379082</v>
      </c>
      <c r="BW434" s="33">
        <f t="shared" si="968"/>
        <v>0.44518159647004901</v>
      </c>
      <c r="BX434" s="33">
        <f t="shared" si="968"/>
        <v>0.30192752812487855</v>
      </c>
      <c r="BY434" s="33">
        <f t="shared" si="968"/>
        <v>0.43693125154564744</v>
      </c>
      <c r="BZ434" s="33">
        <f t="shared" si="968"/>
        <v>0.29633204468855961</v>
      </c>
      <c r="CA434" s="33">
        <f t="shared" si="968"/>
        <v>0.20097596681094451</v>
      </c>
      <c r="CB434" s="33">
        <f t="shared" si="968"/>
        <v>1.306407107972656</v>
      </c>
      <c r="CC434" s="33">
        <f t="shared" si="968"/>
        <v>0.88602105738998715</v>
      </c>
      <c r="CD434" s="33">
        <f t="shared" si="968"/>
        <v>0.6009101675485542</v>
      </c>
      <c r="CE434" s="33">
        <f t="shared" ref="CE434:CS434" si="969">EXP(CE433)</f>
        <v>0.8696008383339594</v>
      </c>
      <c r="CF434" s="33">
        <f t="shared" si="969"/>
        <v>0.58977377693814625</v>
      </c>
      <c r="CG434" s="33">
        <f t="shared" si="969"/>
        <v>0.39999168886530595</v>
      </c>
      <c r="CH434" s="33">
        <f t="shared" si="969"/>
        <v>0.57884377191168257</v>
      </c>
      <c r="CI434" s="33">
        <f t="shared" si="969"/>
        <v>0.39257882762800478</v>
      </c>
      <c r="CJ434" s="33">
        <f t="shared" si="969"/>
        <v>0.26625169584668751</v>
      </c>
      <c r="CK434" s="33">
        <f t="shared" si="969"/>
        <v>1.9008282425343797</v>
      </c>
      <c r="CL434" s="33">
        <f t="shared" si="969"/>
        <v>1.2891646402480481</v>
      </c>
      <c r="CM434" s="33">
        <f t="shared" si="969"/>
        <v>0.87432700781528938</v>
      </c>
      <c r="CN434" s="33">
        <f t="shared" si="969"/>
        <v>1.2652731473590242</v>
      </c>
      <c r="CO434" s="33">
        <f t="shared" si="969"/>
        <v>0.85812350917924141</v>
      </c>
      <c r="CP434" s="33">
        <f t="shared" si="969"/>
        <v>0.58198971387570853</v>
      </c>
      <c r="CQ434" s="33">
        <f t="shared" si="969"/>
        <v>0.84222030249998026</v>
      </c>
      <c r="CR434" s="33">
        <f t="shared" si="969"/>
        <v>0.57120396729498379</v>
      </c>
      <c r="CS434" s="33">
        <f t="shared" si="969"/>
        <v>0.38739741999218374</v>
      </c>
    </row>
    <row r="435" spans="1:111" ht="13.9" thickTop="1" thickBot="1" x14ac:dyDescent="0.4">
      <c r="H435" s="32">
        <f t="shared" ref="H435:H436" si="970">H434</f>
        <v>1.7259347284692694E-6</v>
      </c>
      <c r="I435" s="32">
        <f t="shared" ref="I435:J435" si="971">I430</f>
        <v>-0.4070010713166935</v>
      </c>
      <c r="J435" s="32">
        <f t="shared" si="971"/>
        <v>-0.35421855788355311</v>
      </c>
      <c r="K435" s="32">
        <f t="shared" si="966"/>
        <v>-0.40700168267480402</v>
      </c>
      <c r="L435" s="32">
        <f>$CE$5-$CE$7*SUMPRODUCT($B$5:$CD$5,Q435:CS435)</f>
        <v>-1.8812413600244327E-5</v>
      </c>
      <c r="M435" s="32">
        <f>SUMPRODUCT($B$7:$CD$7, LN(Q435:CS435))</f>
        <v>-3263.3842564287247</v>
      </c>
      <c r="O435" s="48">
        <f t="shared" si="967"/>
        <v>1.0000000000000004</v>
      </c>
      <c r="P435" s="39" t="s">
        <v>366</v>
      </c>
      <c r="Q435" s="32">
        <f t="shared" ref="Q435:AV435" si="972">Q434/$O434</f>
        <v>2.6076678794453696E-2</v>
      </c>
      <c r="R435" s="32">
        <f t="shared" si="972"/>
        <v>1.7685518072950133E-2</v>
      </c>
      <c r="S435" s="32">
        <f t="shared" si="972"/>
        <v>1.1994531664637102E-2</v>
      </c>
      <c r="T435" s="32">
        <f t="shared" si="972"/>
        <v>1.73577605343961E-2</v>
      </c>
      <c r="U435" s="32">
        <f t="shared" si="972"/>
        <v>1.1772242548859221E-2</v>
      </c>
      <c r="V435" s="32">
        <f t="shared" si="972"/>
        <v>7.9840768833370126E-3</v>
      </c>
      <c r="W435" s="32">
        <f t="shared" si="972"/>
        <v>1.1554073014601891E-2</v>
      </c>
      <c r="X435" s="32">
        <f t="shared" si="972"/>
        <v>7.8361116738297435E-3</v>
      </c>
      <c r="Y435" s="32">
        <f t="shared" si="972"/>
        <v>5.3145454496547123E-3</v>
      </c>
      <c r="Z435" s="32">
        <f t="shared" si="972"/>
        <v>3.4546219934863176E-2</v>
      </c>
      <c r="AA435" s="32">
        <f t="shared" si="972"/>
        <v>2.3429663026722596E-2</v>
      </c>
      <c r="AB435" s="32">
        <f t="shared" si="972"/>
        <v>1.5890280053239225E-2</v>
      </c>
      <c r="AC435" s="32">
        <f t="shared" si="972"/>
        <v>2.2995451902620197E-2</v>
      </c>
      <c r="AD435" s="32">
        <f t="shared" si="972"/>
        <v>1.5595792831790524E-2</v>
      </c>
      <c r="AE435" s="32">
        <f t="shared" si="972"/>
        <v>1.0577254801607714E-2</v>
      </c>
      <c r="AF435" s="32">
        <f t="shared" si="972"/>
        <v>1.5306763206010749E-2</v>
      </c>
      <c r="AG435" s="32">
        <f t="shared" si="972"/>
        <v>1.0381231423376226E-2</v>
      </c>
      <c r="AH435" s="32">
        <f t="shared" si="972"/>
        <v>7.0406763608503609E-3</v>
      </c>
      <c r="AI435" s="32">
        <f t="shared" si="972"/>
        <v>5.0264906034456887E-2</v>
      </c>
      <c r="AJ435" s="32">
        <f t="shared" si="972"/>
        <v>3.4090265524787701E-2</v>
      </c>
      <c r="AK435" s="32">
        <f t="shared" si="972"/>
        <v>2.3120429246478065E-2</v>
      </c>
      <c r="AL435" s="32">
        <f t="shared" si="972"/>
        <v>3.345848637808873E-2</v>
      </c>
      <c r="AM435" s="32">
        <f t="shared" si="972"/>
        <v>2.26919490092082E-2</v>
      </c>
      <c r="AN435" s="32">
        <f t="shared" si="972"/>
        <v>1.5389953508886712E-2</v>
      </c>
      <c r="AO435" s="32">
        <f t="shared" si="972"/>
        <v>2.2271409598286041E-2</v>
      </c>
      <c r="AP435" s="32">
        <f t="shared" si="972"/>
        <v>1.5104738608213337E-2</v>
      </c>
      <c r="AQ435" s="32">
        <f t="shared" si="972"/>
        <v>1.0244215904502458E-2</v>
      </c>
      <c r="AR435" s="32">
        <f t="shared" si="972"/>
        <v>1.6117429485696916E-2</v>
      </c>
      <c r="AS435" s="32">
        <f t="shared" si="972"/>
        <v>1.0931035071821299E-2</v>
      </c>
      <c r="AT435" s="32">
        <f t="shared" si="972"/>
        <v>7.4135598264862303E-3</v>
      </c>
      <c r="AU435" s="32">
        <f t="shared" si="972"/>
        <v>1.0728455247232068E-2</v>
      </c>
      <c r="AV435" s="32">
        <f t="shared" si="972"/>
        <v>7.2761677461055827E-3</v>
      </c>
      <c r="AW435" s="32">
        <f t="shared" ref="AW435:CB435" si="973">AW434/$O434</f>
        <v>4.9347847243084086E-3</v>
      </c>
      <c r="AX435" s="32">
        <f t="shared" si="973"/>
        <v>7.1413218896973756E-3</v>
      </c>
      <c r="AY435" s="32">
        <f t="shared" si="973"/>
        <v>4.8433306380972069E-3</v>
      </c>
      <c r="AZ435" s="32">
        <f t="shared" si="973"/>
        <v>3.2848052548608976E-3</v>
      </c>
      <c r="BA435" s="32">
        <f t="shared" si="973"/>
        <v>2.1352269136204593E-2</v>
      </c>
      <c r="BB435" s="32">
        <f t="shared" si="973"/>
        <v>1.4481366460945156E-2</v>
      </c>
      <c r="BC435" s="32">
        <f t="shared" si="973"/>
        <v>9.821437395644575E-3</v>
      </c>
      <c r="BD435" s="32">
        <f t="shared" si="973"/>
        <v>1.4212989984408808E-2</v>
      </c>
      <c r="BE435" s="32">
        <f t="shared" si="973"/>
        <v>9.639421232330565E-3</v>
      </c>
      <c r="BF435" s="32">
        <f t="shared" si="973"/>
        <v>6.5375717422044089E-3</v>
      </c>
      <c r="BG435" s="32">
        <f t="shared" si="973"/>
        <v>9.4607782905087832E-3</v>
      </c>
      <c r="BH435" s="32">
        <f t="shared" si="973"/>
        <v>6.4164139444228109E-3</v>
      </c>
      <c r="BI435" s="32">
        <f t="shared" si="973"/>
        <v>4.3516893263936141E-3</v>
      </c>
      <c r="BJ435" s="32">
        <f t="shared" si="973"/>
        <v>3.1067648031460612E-2</v>
      </c>
      <c r="BK435" s="32">
        <f t="shared" si="973"/>
        <v>2.1070453606281847E-2</v>
      </c>
      <c r="BL435" s="32">
        <f t="shared" si="973"/>
        <v>1.4290235769534152E-2</v>
      </c>
      <c r="BM435" s="32">
        <f t="shared" si="973"/>
        <v>2.0679964620789561E-2</v>
      </c>
      <c r="BN435" s="32">
        <f t="shared" si="973"/>
        <v>1.402540142982979E-2</v>
      </c>
      <c r="BO435" s="32">
        <f t="shared" si="973"/>
        <v>9.5121964120826966E-3</v>
      </c>
      <c r="BP435" s="32">
        <f t="shared" si="973"/>
        <v>1.3765475142631899E-2</v>
      </c>
      <c r="BQ435" s="32">
        <f t="shared" si="973"/>
        <v>9.3359112690969675E-3</v>
      </c>
      <c r="BR435" s="32">
        <f t="shared" si="973"/>
        <v>6.3317276244623175E-3</v>
      </c>
      <c r="BS435" s="32">
        <f t="shared" si="973"/>
        <v>9.9618335323309517E-3</v>
      </c>
      <c r="BT435" s="32">
        <f t="shared" si="973"/>
        <v>6.7562356527255231E-3</v>
      </c>
      <c r="BU435" s="32">
        <f t="shared" si="973"/>
        <v>4.5821605076027281E-3</v>
      </c>
      <c r="BV435" s="32">
        <f t="shared" si="973"/>
        <v>6.6310254576781294E-3</v>
      </c>
      <c r="BW435" s="32">
        <f t="shared" si="973"/>
        <v>4.4972414431435201E-3</v>
      </c>
      <c r="BX435" s="32">
        <f t="shared" si="973"/>
        <v>3.0500833886120396E-3</v>
      </c>
      <c r="BY435" s="32">
        <f t="shared" si="973"/>
        <v>4.4138961444868544E-3</v>
      </c>
      <c r="BZ435" s="32">
        <f t="shared" si="973"/>
        <v>2.9935576018235246E-3</v>
      </c>
      <c r="CA435" s="32">
        <f t="shared" si="973"/>
        <v>2.0302668712829973E-3</v>
      </c>
      <c r="CB435" s="32">
        <f t="shared" si="973"/>
        <v>1.3197374361784012E-2</v>
      </c>
      <c r="CC435" s="32">
        <f t="shared" ref="CC435:CS435" si="974">CC434/$O434</f>
        <v>8.9506184675811808E-3</v>
      </c>
      <c r="CD435" s="32">
        <f t="shared" si="974"/>
        <v>6.070417399402739E-3</v>
      </c>
      <c r="CE435" s="32">
        <f t="shared" si="974"/>
        <v>8.7847407892813513E-3</v>
      </c>
      <c r="CF435" s="32">
        <f t="shared" si="974"/>
        <v>5.9579171573053988E-3</v>
      </c>
      <c r="CG435" s="32">
        <f t="shared" si="974"/>
        <v>4.0407312753752761E-3</v>
      </c>
      <c r="CH435" s="32">
        <f t="shared" si="974"/>
        <v>5.8475018302376579E-3</v>
      </c>
      <c r="CI435" s="32">
        <f t="shared" si="974"/>
        <v>3.9658462688228861E-3</v>
      </c>
      <c r="CJ435" s="32">
        <f t="shared" si="974"/>
        <v>2.6896847721546041E-3</v>
      </c>
      <c r="CK435" s="32">
        <f t="shared" si="974"/>
        <v>1.9202239302806401E-2</v>
      </c>
      <c r="CL435" s="32">
        <f t="shared" si="974"/>
        <v>1.3023190296117253E-2</v>
      </c>
      <c r="CM435" s="32">
        <f t="shared" si="974"/>
        <v>8.8324847333870627E-3</v>
      </c>
      <c r="CN435" s="32">
        <f t="shared" si="974"/>
        <v>1.2781837524998566E-2</v>
      </c>
      <c r="CO435" s="32">
        <f t="shared" si="974"/>
        <v>8.6687963730240868E-3</v>
      </c>
      <c r="CP435" s="32">
        <f t="shared" si="974"/>
        <v>5.8792822557775393E-3</v>
      </c>
      <c r="CQ435" s="32">
        <f t="shared" si="974"/>
        <v>8.5081415734457721E-3</v>
      </c>
      <c r="CR435" s="32">
        <f t="shared" si="974"/>
        <v>5.7703242330230152E-3</v>
      </c>
      <c r="CS435" s="32">
        <f t="shared" si="974"/>
        <v>3.9135034915418797E-3</v>
      </c>
    </row>
    <row r="436" spans="1:111" ht="13.15" thickTop="1" x14ac:dyDescent="0.35">
      <c r="H436" s="34">
        <f t="shared" si="970"/>
        <v>1.7259347284692694E-6</v>
      </c>
      <c r="I436" s="34">
        <f t="shared" ref="I436:J436" si="975">I431</f>
        <v>-0.38829482710380525</v>
      </c>
      <c r="J436" s="34">
        <f t="shared" si="975"/>
        <v>-0.25394617098203581</v>
      </c>
      <c r="K436" s="34">
        <f t="shared" si="966"/>
        <v>-0.38829526539832093</v>
      </c>
      <c r="L436" s="34">
        <f>$CE$6-$CE$7*SUMPRODUCT($B$6:$CD$6,Q435:CS435)</f>
        <v>-1.3622662805801156E-5</v>
      </c>
    </row>
    <row r="438" spans="1:111" ht="27.75" customHeight="1" x14ac:dyDescent="0.35">
      <c r="A438" s="40" t="s">
        <v>354</v>
      </c>
      <c r="B438" s="40"/>
      <c r="C438" s="40">
        <f>1+C380</f>
        <v>8</v>
      </c>
      <c r="D438" s="40"/>
    </row>
    <row r="439" spans="1:111" ht="13.15" x14ac:dyDescent="0.35">
      <c r="B439" s="37" t="s">
        <v>349</v>
      </c>
      <c r="D439" s="37" t="s">
        <v>350</v>
      </c>
      <c r="F439" s="37" t="s">
        <v>348</v>
      </c>
      <c r="H439" s="37" t="s">
        <v>355</v>
      </c>
      <c r="I439" s="37"/>
      <c r="J439" s="37"/>
      <c r="K439" s="37"/>
      <c r="M439" s="37" t="s">
        <v>356</v>
      </c>
      <c r="N439" s="37" t="s">
        <v>357</v>
      </c>
      <c r="P439" s="37" t="s">
        <v>358</v>
      </c>
      <c r="R439" s="37" t="s">
        <v>359</v>
      </c>
      <c r="T439" s="37" t="s">
        <v>360</v>
      </c>
      <c r="V439" s="37" t="s">
        <v>361</v>
      </c>
      <c r="X439" s="37" t="s">
        <v>362</v>
      </c>
      <c r="Y439" s="37"/>
      <c r="Z439" s="37"/>
      <c r="AA439" s="37"/>
      <c r="AC439" s="37" t="s">
        <v>336</v>
      </c>
    </row>
    <row r="440" spans="1:111" ht="13.15" x14ac:dyDescent="0.35">
      <c r="B440" s="36">
        <f>K433</f>
        <v>-0.48114011893258246</v>
      </c>
      <c r="D440" s="36">
        <f>$CE$3-$CE$7*SUMPRODUCT($B$3:$CD$3,AE442:DG442)</f>
        <v>-5.1237734709275173E-5</v>
      </c>
      <c r="F440" s="36">
        <f>SUMPRODUCT(D440:D443,D440:D443)</f>
        <v>4.6850654729816115E-9</v>
      </c>
      <c r="H440" s="36">
        <f t="shared" ref="H440:K443" si="976">X382</f>
        <v>-2.1523731141325228E-3</v>
      </c>
      <c r="I440" s="36">
        <f t="shared" si="976"/>
        <v>-2.5188911427303194E-7</v>
      </c>
      <c r="J440" s="36">
        <f t="shared" si="976"/>
        <v>-3.776127914006033E-7</v>
      </c>
      <c r="K440" s="36">
        <f t="shared" si="976"/>
        <v>-5.8813992339875644E-7</v>
      </c>
      <c r="M440" s="36">
        <f t="array" ref="M440:M443">MMULT(H440:K443,D440:D443)</f>
        <v>1.1030765979484191E-7</v>
      </c>
      <c r="N440" s="36">
        <f>IFERROR(M440/(MAX(ABS(M440),ABS(M441),ABS(M442),ABS(M443))),0)</f>
        <v>1</v>
      </c>
      <c r="P440" s="36">
        <f>L491</f>
        <v>1.9997752644940192E-6</v>
      </c>
      <c r="R440" s="36">
        <f>H491*J491</f>
        <v>-1.1461285306241242E-7</v>
      </c>
      <c r="T440" s="36">
        <f>P440-D440</f>
        <v>5.3237509973769193E-5</v>
      </c>
      <c r="V440" s="36">
        <f t="array" ref="V440:V443">MMULT(H440:K443,T440:T443)</f>
        <v>-1.1461289549597862E-7</v>
      </c>
      <c r="X440" s="36">
        <f t="array" ref="X440:AA443">H440:K443+MMULT(R440:R443,TRANSPOSE(R440:R443))*((SUMPRODUCT(R440:R443,T440:T443)+SUMPRODUCT(V440:V443,T440:T443))/SUMPRODUCT(R440:R443,T440:T443)^2)-(MMULT(V440:V443,TRANSPOSE(R440:R443))+MMULT(R440:R443,TRANSPOSE(V440:V443)))/SUMPRODUCT(R440:R443,T440:T443)</f>
        <v>-2.1523719036358234E-3</v>
      </c>
      <c r="Y440" s="36">
        <v>-2.5094236956327634E-7</v>
      </c>
      <c r="Z440" s="36">
        <v>-3.7918584650171224E-7</v>
      </c>
      <c r="AA440" s="36">
        <v>-5.9023240213135902E-7</v>
      </c>
      <c r="AC440" s="43">
        <f>SUM(AE440:DG440)</f>
        <v>-1.2656553910879271</v>
      </c>
      <c r="AD440" s="37" t="s">
        <v>363</v>
      </c>
      <c r="AE440" s="36">
        <f t="shared" ref="AE440:BJ440" si="977">SUMPRODUCT(B$3:B$6,$B440:$B443)</f>
        <v>0.94830418783476411</v>
      </c>
      <c r="AF440" s="36">
        <f t="shared" si="977"/>
        <v>0.56000892243644318</v>
      </c>
      <c r="AG440" s="36">
        <f t="shared" si="977"/>
        <v>0.17171365703812225</v>
      </c>
      <c r="AH440" s="36">
        <f t="shared" si="977"/>
        <v>0.54130250515996003</v>
      </c>
      <c r="AI440" s="36">
        <f t="shared" si="977"/>
        <v>0.15300723976163916</v>
      </c>
      <c r="AJ440" s="36">
        <f t="shared" si="977"/>
        <v>-0.23528802563668177</v>
      </c>
      <c r="AK440" s="36">
        <f t="shared" si="977"/>
        <v>0.13430082248515607</v>
      </c>
      <c r="AL440" s="36">
        <f t="shared" si="977"/>
        <v>-0.25399444291316486</v>
      </c>
      <c r="AM440" s="36">
        <f t="shared" si="977"/>
        <v>-0.6422897083114858</v>
      </c>
      <c r="AN440" s="36">
        <f t="shared" si="977"/>
        <v>1.2295609414098583</v>
      </c>
      <c r="AO440" s="36">
        <f t="shared" si="977"/>
        <v>0.84126567601153746</v>
      </c>
      <c r="AP440" s="36">
        <f t="shared" si="977"/>
        <v>0.45297041061321652</v>
      </c>
      <c r="AQ440" s="36">
        <f t="shared" si="977"/>
        <v>0.82255925873505431</v>
      </c>
      <c r="AR440" s="36">
        <f t="shared" si="977"/>
        <v>0.43426399333673343</v>
      </c>
      <c r="AS440" s="36">
        <f t="shared" si="977"/>
        <v>4.5968727938412501E-2</v>
      </c>
      <c r="AT440" s="36">
        <f t="shared" si="977"/>
        <v>0.41555757606025034</v>
      </c>
      <c r="AU440" s="36">
        <f t="shared" si="977"/>
        <v>2.7262310661929412E-2</v>
      </c>
      <c r="AV440" s="36">
        <f t="shared" si="977"/>
        <v>-0.36103295473639152</v>
      </c>
      <c r="AW440" s="36">
        <f t="shared" si="977"/>
        <v>1.6045699461766507</v>
      </c>
      <c r="AX440" s="36">
        <f t="shared" si="977"/>
        <v>1.2162746807783298</v>
      </c>
      <c r="AY440" s="36">
        <f t="shared" si="977"/>
        <v>0.82797941538000885</v>
      </c>
      <c r="AZ440" s="36">
        <f t="shared" si="977"/>
        <v>1.1975682635018468</v>
      </c>
      <c r="BA440" s="36">
        <f t="shared" si="977"/>
        <v>0.80927299810352582</v>
      </c>
      <c r="BB440" s="36">
        <f t="shared" si="977"/>
        <v>0.42097773270520489</v>
      </c>
      <c r="BC440" s="36">
        <f t="shared" si="977"/>
        <v>0.79056658082704279</v>
      </c>
      <c r="BD440" s="36">
        <f t="shared" si="977"/>
        <v>0.4022713154287218</v>
      </c>
      <c r="BE440" s="36">
        <f t="shared" si="977"/>
        <v>1.3976050030400866E-2</v>
      </c>
      <c r="BF440" s="36">
        <f t="shared" si="977"/>
        <v>0.46716406890218165</v>
      </c>
      <c r="BG440" s="36">
        <f t="shared" si="977"/>
        <v>7.8868803503860718E-2</v>
      </c>
      <c r="BH440" s="36">
        <f t="shared" si="977"/>
        <v>-0.30942646189446021</v>
      </c>
      <c r="BI440" s="36">
        <f t="shared" si="977"/>
        <v>6.0162386227377629E-2</v>
      </c>
      <c r="BJ440" s="36">
        <f t="shared" si="977"/>
        <v>-0.3281328791709433</v>
      </c>
      <c r="BK440" s="36">
        <f t="shared" ref="BK440:CP440" si="978">SUMPRODUCT(AH$3:AH$6,$B440:$B443)</f>
        <v>-0.71642814456926418</v>
      </c>
      <c r="BL440" s="36">
        <f t="shared" si="978"/>
        <v>-0.34683929644742639</v>
      </c>
      <c r="BM440" s="36">
        <f t="shared" si="978"/>
        <v>-0.73513456184574733</v>
      </c>
      <c r="BN440" s="36">
        <f t="shared" si="978"/>
        <v>-1.1234298272440681</v>
      </c>
      <c r="BO440" s="36">
        <f t="shared" si="978"/>
        <v>0.74842082247727593</v>
      </c>
      <c r="BP440" s="36">
        <f t="shared" si="978"/>
        <v>0.36012555707895499</v>
      </c>
      <c r="BQ440" s="36">
        <f t="shared" si="978"/>
        <v>-2.8169708319365938E-2</v>
      </c>
      <c r="BR440" s="36">
        <f t="shared" si="978"/>
        <v>0.3414191398024719</v>
      </c>
      <c r="BS440" s="36">
        <f t="shared" si="978"/>
        <v>-4.6876125595849041E-2</v>
      </c>
      <c r="BT440" s="36">
        <f t="shared" si="978"/>
        <v>-0.43517139099416996</v>
      </c>
      <c r="BU440" s="36">
        <f t="shared" si="978"/>
        <v>-6.5582542872332117E-2</v>
      </c>
      <c r="BV440" s="36">
        <f t="shared" si="978"/>
        <v>-0.45387780827065305</v>
      </c>
      <c r="BW440" s="36">
        <f t="shared" si="978"/>
        <v>-0.84217307366897398</v>
      </c>
      <c r="BX440" s="36">
        <f t="shared" si="978"/>
        <v>1.1234298272440681</v>
      </c>
      <c r="BY440" s="36">
        <f t="shared" si="978"/>
        <v>0.73513456184574733</v>
      </c>
      <c r="BZ440" s="36">
        <f t="shared" si="978"/>
        <v>0.34683929644742639</v>
      </c>
      <c r="CA440" s="36">
        <f t="shared" si="978"/>
        <v>0.71642814456926418</v>
      </c>
      <c r="CB440" s="36">
        <f t="shared" si="978"/>
        <v>0.3281328791709433</v>
      </c>
      <c r="CC440" s="36">
        <f t="shared" si="978"/>
        <v>-6.0162386227377629E-2</v>
      </c>
      <c r="CD440" s="36">
        <f t="shared" si="978"/>
        <v>0.30942646189446021</v>
      </c>
      <c r="CE440" s="36">
        <f t="shared" si="978"/>
        <v>-7.8868803503860718E-2</v>
      </c>
      <c r="CF440" s="36">
        <f t="shared" si="978"/>
        <v>-0.46716406890218165</v>
      </c>
      <c r="CG440" s="36">
        <f t="shared" si="978"/>
        <v>-1.3976050030400866E-2</v>
      </c>
      <c r="CH440" s="36">
        <f t="shared" si="978"/>
        <v>-0.4022713154287218</v>
      </c>
      <c r="CI440" s="36">
        <f t="shared" si="978"/>
        <v>-0.79056658082704279</v>
      </c>
      <c r="CJ440" s="36">
        <f t="shared" si="978"/>
        <v>-0.42097773270520489</v>
      </c>
      <c r="CK440" s="36">
        <f t="shared" si="978"/>
        <v>-0.80927299810352582</v>
      </c>
      <c r="CL440" s="36">
        <f t="shared" si="978"/>
        <v>-1.1975682635018468</v>
      </c>
      <c r="CM440" s="36">
        <f t="shared" si="978"/>
        <v>-0.82797941538000885</v>
      </c>
      <c r="CN440" s="36">
        <f t="shared" si="978"/>
        <v>-1.2162746807783298</v>
      </c>
      <c r="CO440" s="36">
        <f t="shared" si="978"/>
        <v>-1.6045699461766507</v>
      </c>
      <c r="CP440" s="36">
        <f t="shared" si="978"/>
        <v>0.26728070354469341</v>
      </c>
      <c r="CQ440" s="36">
        <f t="shared" ref="CQ440:DG440" si="979">SUMPRODUCT(BN$3:BN$6,$B440:$B443)</f>
        <v>-0.12101456185362752</v>
      </c>
      <c r="CR440" s="36">
        <f t="shared" si="979"/>
        <v>-0.50930982725194851</v>
      </c>
      <c r="CS440" s="36">
        <f t="shared" si="979"/>
        <v>-0.13972097913011061</v>
      </c>
      <c r="CT440" s="36">
        <f t="shared" si="979"/>
        <v>-0.52801624452843154</v>
      </c>
      <c r="CU440" s="36">
        <f t="shared" si="979"/>
        <v>-0.91631150992675248</v>
      </c>
      <c r="CV440" s="36">
        <f t="shared" si="979"/>
        <v>-0.54672266180491458</v>
      </c>
      <c r="CW440" s="36">
        <f t="shared" si="979"/>
        <v>-0.93501792720323551</v>
      </c>
      <c r="CX440" s="36">
        <f t="shared" si="979"/>
        <v>-1.3233131926015564</v>
      </c>
      <c r="CY440" s="36">
        <f t="shared" si="979"/>
        <v>0.6422897083114858</v>
      </c>
      <c r="CZ440" s="36">
        <f t="shared" si="979"/>
        <v>0.25399444291316486</v>
      </c>
      <c r="DA440" s="36">
        <f t="shared" si="979"/>
        <v>-0.13430082248515607</v>
      </c>
      <c r="DB440" s="36">
        <f t="shared" si="979"/>
        <v>0.23528802563668177</v>
      </c>
      <c r="DC440" s="36">
        <f t="shared" si="979"/>
        <v>-0.15300723976163916</v>
      </c>
      <c r="DD440" s="36">
        <f t="shared" si="979"/>
        <v>-0.54130250515996003</v>
      </c>
      <c r="DE440" s="36">
        <f t="shared" si="979"/>
        <v>-0.17171365703812225</v>
      </c>
      <c r="DF440" s="36">
        <f t="shared" si="979"/>
        <v>-0.56000892243644318</v>
      </c>
      <c r="DG440" s="36">
        <f t="shared" si="979"/>
        <v>-0.94830418783476411</v>
      </c>
    </row>
    <row r="441" spans="1:111" ht="13.15" x14ac:dyDescent="0.35">
      <c r="B441" s="35">
        <f t="shared" ref="B441:B443" si="980">K434</f>
        <v>0.3281328791709433</v>
      </c>
      <c r="D441" s="35">
        <f>$CE$4-$CE$7*SUMPRODUCT($B$4:$CD$4,AE442:DG442)</f>
        <v>-3.8990718991271933E-5</v>
      </c>
      <c r="F441" s="37" t="s">
        <v>364</v>
      </c>
      <c r="H441" s="35">
        <f t="shared" si="976"/>
        <v>-2.5188911427303194E-7</v>
      </c>
      <c r="I441" s="35">
        <f t="shared" si="976"/>
        <v>-1.9283837896364659E-3</v>
      </c>
      <c r="J441" s="35">
        <f t="shared" si="976"/>
        <v>-2.1118225076164395E-7</v>
      </c>
      <c r="K441" s="35">
        <f t="shared" si="976"/>
        <v>-1.1106820464409396E-7</v>
      </c>
      <c r="M441" s="35">
        <v>7.5207462569199445E-8</v>
      </c>
      <c r="N441" s="35">
        <f>IFERROR(M441/(MAX(ABS(M440),ABS(M441),ABS(M442),ABS(M443))),0)</f>
        <v>0.6817972814315495</v>
      </c>
      <c r="P441" s="35">
        <f>L492</f>
        <v>1.5217879933970835E-6</v>
      </c>
      <c r="R441" s="35">
        <f>H492*J492</f>
        <v>-7.8142731635066437E-8</v>
      </c>
      <c r="T441" s="35">
        <f>P441-D441</f>
        <v>4.0512506984669017E-5</v>
      </c>
      <c r="V441" s="35">
        <v>-7.81427716689882E-8</v>
      </c>
      <c r="X441" s="35">
        <v>-2.5094236956327634E-7</v>
      </c>
      <c r="Y441" s="35">
        <v>-1.928383061356932E-3</v>
      </c>
      <c r="Z441" s="35">
        <v>-2.122115549290423E-7</v>
      </c>
      <c r="AA441" s="35">
        <v>-1.1246379217906121E-7</v>
      </c>
      <c r="AC441" s="43">
        <f t="shared" ref="AC441:AC442" si="981">SUM(AE441:DG441)</f>
        <v>98.989925735201837</v>
      </c>
      <c r="AD441" s="37" t="s">
        <v>365</v>
      </c>
      <c r="AE441" s="35">
        <f>EXP(AE440)</f>
        <v>2.5813284972836841</v>
      </c>
      <c r="AF441" s="35">
        <f t="shared" ref="AF441:CQ441" si="982">EXP(AF440)</f>
        <v>1.7506881206299034</v>
      </c>
      <c r="AG441" s="35">
        <f t="shared" si="982"/>
        <v>1.1873377987109535</v>
      </c>
      <c r="AH441" s="35">
        <f t="shared" si="982"/>
        <v>1.7182434262292874</v>
      </c>
      <c r="AI441" s="35">
        <f t="shared" si="982"/>
        <v>1.1653334156483575</v>
      </c>
      <c r="AJ441" s="35">
        <f t="shared" si="982"/>
        <v>0.79034317774567264</v>
      </c>
      <c r="AK441" s="35">
        <f t="shared" si="982"/>
        <v>1.1437368296545407</v>
      </c>
      <c r="AL441" s="35">
        <f t="shared" si="982"/>
        <v>0.77569611264515448</v>
      </c>
      <c r="AM441" s="35">
        <f t="shared" si="982"/>
        <v>0.52608645937767484</v>
      </c>
      <c r="AN441" s="35">
        <f t="shared" si="982"/>
        <v>3.4197277457840554</v>
      </c>
      <c r="AO441" s="35">
        <f t="shared" si="982"/>
        <v>2.3193006030160741</v>
      </c>
      <c r="AP441" s="35">
        <f t="shared" si="982"/>
        <v>1.5729776423817101</v>
      </c>
      <c r="AQ441" s="35">
        <f t="shared" si="982"/>
        <v>2.276318076087779</v>
      </c>
      <c r="AR441" s="35">
        <f t="shared" si="982"/>
        <v>1.5438263742005371</v>
      </c>
      <c r="AS441" s="35">
        <f t="shared" si="982"/>
        <v>1.0470416672934546</v>
      </c>
      <c r="AT441" s="35">
        <f t="shared" si="982"/>
        <v>1.515215353009324</v>
      </c>
      <c r="AU441" s="35">
        <f t="shared" si="982"/>
        <v>1.0276373276399562</v>
      </c>
      <c r="AV441" s="35">
        <f t="shared" si="982"/>
        <v>0.69695603008616835</v>
      </c>
      <c r="AW441" s="35">
        <f t="shared" si="982"/>
        <v>4.9757193154377859</v>
      </c>
      <c r="AX441" s="35">
        <f t="shared" si="982"/>
        <v>3.3745928525920461</v>
      </c>
      <c r="AY441" s="35">
        <f t="shared" si="982"/>
        <v>2.2886895740748523</v>
      </c>
      <c r="AZ441" s="35">
        <f t="shared" si="982"/>
        <v>3.3120530817792657</v>
      </c>
      <c r="BA441" s="35">
        <f t="shared" si="982"/>
        <v>2.2462743472085065</v>
      </c>
      <c r="BB441" s="35">
        <f t="shared" si="982"/>
        <v>1.5234503549129046</v>
      </c>
      <c r="BC441" s="35">
        <f t="shared" si="982"/>
        <v>2.2046451821525967</v>
      </c>
      <c r="BD441" s="35">
        <f t="shared" si="982"/>
        <v>1.4952169530766741</v>
      </c>
      <c r="BE441" s="35">
        <f t="shared" si="982"/>
        <v>1.0140741716020718</v>
      </c>
      <c r="BF441" s="35">
        <f t="shared" si="982"/>
        <v>1.59546314783149</v>
      </c>
      <c r="BG441" s="35">
        <f t="shared" si="982"/>
        <v>1.0820623499684772</v>
      </c>
      <c r="BH441" s="35">
        <f t="shared" si="982"/>
        <v>0.73386773665734772</v>
      </c>
      <c r="BI441" s="35">
        <f t="shared" si="982"/>
        <v>1.0620089881769388</v>
      </c>
      <c r="BJ441" s="35">
        <f t="shared" si="982"/>
        <v>0.72026730482386259</v>
      </c>
      <c r="BK441" s="35">
        <f t="shared" si="982"/>
        <v>0.48849397337849781</v>
      </c>
      <c r="BL441" s="35">
        <f t="shared" si="982"/>
        <v>0.70691892351231445</v>
      </c>
      <c r="BM441" s="35">
        <f t="shared" si="982"/>
        <v>0.4794409401762702</v>
      </c>
      <c r="BN441" s="35">
        <f t="shared" si="982"/>
        <v>0.32516262823328101</v>
      </c>
      <c r="BO441" s="35">
        <f t="shared" si="982"/>
        <v>2.1136595360709349</v>
      </c>
      <c r="BP441" s="35">
        <f t="shared" si="982"/>
        <v>1.4335093905132037</v>
      </c>
      <c r="BQ441" s="35">
        <f t="shared" si="982"/>
        <v>0.97222335840779062</v>
      </c>
      <c r="BR441" s="35">
        <f t="shared" si="982"/>
        <v>1.4069428230317955</v>
      </c>
      <c r="BS441" s="35">
        <f t="shared" si="982"/>
        <v>0.95420559191873044</v>
      </c>
      <c r="BT441" s="35">
        <f t="shared" si="982"/>
        <v>0.64715374124936853</v>
      </c>
      <c r="BU441" s="35">
        <f t="shared" si="982"/>
        <v>0.93652174037467417</v>
      </c>
      <c r="BV441" s="35">
        <f t="shared" si="982"/>
        <v>0.63516033984472753</v>
      </c>
      <c r="BW441" s="35">
        <f t="shared" si="982"/>
        <v>0.4307734032423744</v>
      </c>
      <c r="BX441" s="35">
        <f t="shared" si="982"/>
        <v>3.0753841714016756</v>
      </c>
      <c r="BY441" s="35">
        <f t="shared" si="982"/>
        <v>2.0857626376928557</v>
      </c>
      <c r="BZ441" s="35">
        <f t="shared" si="982"/>
        <v>1.4145893775647105</v>
      </c>
      <c r="CA441" s="35">
        <f t="shared" si="982"/>
        <v>2.0471081620185601</v>
      </c>
      <c r="CB441" s="35">
        <f t="shared" si="982"/>
        <v>1.3883734459452446</v>
      </c>
      <c r="CC441" s="35">
        <f t="shared" si="982"/>
        <v>0.94161161641071944</v>
      </c>
      <c r="CD441" s="35">
        <f t="shared" si="982"/>
        <v>1.3626433620788985</v>
      </c>
      <c r="CE441" s="35">
        <f t="shared" si="982"/>
        <v>0.92416116319834274</v>
      </c>
      <c r="CF441" s="35">
        <f t="shared" si="982"/>
        <v>0.62677724732105078</v>
      </c>
      <c r="CG441" s="35">
        <f t="shared" si="982"/>
        <v>0.98612116155188434</v>
      </c>
      <c r="CH441" s="35">
        <f t="shared" si="982"/>
        <v>0.66879926551282243</v>
      </c>
      <c r="CI441" s="35">
        <f t="shared" si="982"/>
        <v>0.45358772835436884</v>
      </c>
      <c r="CJ441" s="35">
        <f t="shared" si="982"/>
        <v>0.65640471760379082</v>
      </c>
      <c r="CK441" s="35">
        <f t="shared" si="982"/>
        <v>0.44518159647004901</v>
      </c>
      <c r="CL441" s="35">
        <f t="shared" si="982"/>
        <v>0.30192752812487855</v>
      </c>
      <c r="CM441" s="35">
        <f t="shared" si="982"/>
        <v>0.43693125154564744</v>
      </c>
      <c r="CN441" s="35">
        <f t="shared" si="982"/>
        <v>0.29633204468855961</v>
      </c>
      <c r="CO441" s="35">
        <f t="shared" si="982"/>
        <v>0.20097596681094451</v>
      </c>
      <c r="CP441" s="35">
        <f t="shared" si="982"/>
        <v>1.306407107972656</v>
      </c>
      <c r="CQ441" s="35">
        <f t="shared" si="982"/>
        <v>0.88602105738998715</v>
      </c>
      <c r="CR441" s="35">
        <f t="shared" ref="CR441:DG441" si="983">EXP(CR440)</f>
        <v>0.6009101675485542</v>
      </c>
      <c r="CS441" s="35">
        <f t="shared" si="983"/>
        <v>0.8696008383339594</v>
      </c>
      <c r="CT441" s="35">
        <f t="shared" si="983"/>
        <v>0.58977377693814625</v>
      </c>
      <c r="CU441" s="35">
        <f t="shared" si="983"/>
        <v>0.39999168886530595</v>
      </c>
      <c r="CV441" s="35">
        <f t="shared" si="983"/>
        <v>0.57884377191168257</v>
      </c>
      <c r="CW441" s="35">
        <f t="shared" si="983"/>
        <v>0.39257882762800478</v>
      </c>
      <c r="CX441" s="35">
        <f t="shared" si="983"/>
        <v>0.26625169584668751</v>
      </c>
      <c r="CY441" s="35">
        <f t="shared" si="983"/>
        <v>1.9008282425343797</v>
      </c>
      <c r="CZ441" s="35">
        <f t="shared" si="983"/>
        <v>1.2891646402480481</v>
      </c>
      <c r="DA441" s="35">
        <f t="shared" si="983"/>
        <v>0.87432700781528938</v>
      </c>
      <c r="DB441" s="35">
        <f t="shared" si="983"/>
        <v>1.2652731473590242</v>
      </c>
      <c r="DC441" s="35">
        <f t="shared" si="983"/>
        <v>0.85812350917924141</v>
      </c>
      <c r="DD441" s="35">
        <f t="shared" si="983"/>
        <v>0.58198971387570853</v>
      </c>
      <c r="DE441" s="35">
        <f t="shared" si="983"/>
        <v>0.84222030249998026</v>
      </c>
      <c r="DF441" s="35">
        <f t="shared" si="983"/>
        <v>0.57120396729498379</v>
      </c>
      <c r="DG441" s="35">
        <f t="shared" si="983"/>
        <v>0.38739741999218374</v>
      </c>
    </row>
    <row r="442" spans="1:111" ht="13.15" x14ac:dyDescent="0.35">
      <c r="B442" s="36">
        <f t="shared" si="980"/>
        <v>-0.40700168267480402</v>
      </c>
      <c r="D442" s="36">
        <f>$CE$5-$CE$7*SUMPRODUCT($B$5:$CD$5,AE442:DG442)</f>
        <v>-1.8812413600244327E-5</v>
      </c>
      <c r="F442" s="36">
        <f>SUMPRODUCT($B$7:$CD$7, LN(AE442:DG442))</f>
        <v>-3263.3842564287247</v>
      </c>
      <c r="H442" s="36">
        <f t="shared" si="976"/>
        <v>-3.776127914006033E-7</v>
      </c>
      <c r="I442" s="36">
        <f t="shared" si="976"/>
        <v>-2.1118225076164395E-7</v>
      </c>
      <c r="J442" s="36">
        <f t="shared" si="976"/>
        <v>-2.0852398375037179E-3</v>
      </c>
      <c r="K442" s="36">
        <f t="shared" si="976"/>
        <v>9.4154999726820472E-7</v>
      </c>
      <c r="M442" s="36">
        <v>3.9243150032522628E-8</v>
      </c>
      <c r="N442" s="36">
        <f>IFERROR(M442/(MAX(ABS(M440),ABS(M441),ABS(M442),ABS(M443))),0)</f>
        <v>0.3557608792128294</v>
      </c>
      <c r="P442" s="36">
        <f>L493</f>
        <v>7.3414827284068451E-7</v>
      </c>
      <c r="R442" s="36">
        <f>H493*J493</f>
        <v>-4.0774769374574667E-8</v>
      </c>
      <c r="T442" s="36">
        <f>P442-D442</f>
        <v>1.9546561873085011E-5</v>
      </c>
      <c r="V442" s="36">
        <v>-4.0774601266265913E-8</v>
      </c>
      <c r="X442" s="36">
        <v>-3.7918584650171224E-7</v>
      </c>
      <c r="Y442" s="36">
        <v>-2.122115549290423E-7</v>
      </c>
      <c r="Z442" s="36">
        <v>-2.0852411099741368E-3</v>
      </c>
      <c r="AA442" s="36">
        <v>9.4029308359762126E-7</v>
      </c>
      <c r="AC442" s="44">
        <f t="shared" si="981"/>
        <v>1.0000000000000004</v>
      </c>
      <c r="AD442" s="37" t="s">
        <v>366</v>
      </c>
      <c r="AE442" s="36">
        <f t="shared" ref="AE442:BJ442" si="984">AE441/$AC441</f>
        <v>2.6076678794453696E-2</v>
      </c>
      <c r="AF442" s="36">
        <f t="shared" si="984"/>
        <v>1.7685518072950133E-2</v>
      </c>
      <c r="AG442" s="36">
        <f t="shared" si="984"/>
        <v>1.1994531664637102E-2</v>
      </c>
      <c r="AH442" s="36">
        <f t="shared" si="984"/>
        <v>1.73577605343961E-2</v>
      </c>
      <c r="AI442" s="36">
        <f t="shared" si="984"/>
        <v>1.1772242548859221E-2</v>
      </c>
      <c r="AJ442" s="36">
        <f t="shared" si="984"/>
        <v>7.9840768833370126E-3</v>
      </c>
      <c r="AK442" s="36">
        <f t="shared" si="984"/>
        <v>1.1554073014601891E-2</v>
      </c>
      <c r="AL442" s="36">
        <f t="shared" si="984"/>
        <v>7.8361116738297435E-3</v>
      </c>
      <c r="AM442" s="36">
        <f t="shared" si="984"/>
        <v>5.3145454496547123E-3</v>
      </c>
      <c r="AN442" s="36">
        <f t="shared" si="984"/>
        <v>3.4546219934863176E-2</v>
      </c>
      <c r="AO442" s="36">
        <f t="shared" si="984"/>
        <v>2.3429663026722596E-2</v>
      </c>
      <c r="AP442" s="36">
        <f t="shared" si="984"/>
        <v>1.5890280053239225E-2</v>
      </c>
      <c r="AQ442" s="36">
        <f t="shared" si="984"/>
        <v>2.2995451902620197E-2</v>
      </c>
      <c r="AR442" s="36">
        <f t="shared" si="984"/>
        <v>1.5595792831790524E-2</v>
      </c>
      <c r="AS442" s="36">
        <f t="shared" si="984"/>
        <v>1.0577254801607714E-2</v>
      </c>
      <c r="AT442" s="36">
        <f t="shared" si="984"/>
        <v>1.5306763206010749E-2</v>
      </c>
      <c r="AU442" s="36">
        <f t="shared" si="984"/>
        <v>1.0381231423376226E-2</v>
      </c>
      <c r="AV442" s="36">
        <f t="shared" si="984"/>
        <v>7.0406763608503609E-3</v>
      </c>
      <c r="AW442" s="36">
        <f t="shared" si="984"/>
        <v>5.0264906034456887E-2</v>
      </c>
      <c r="AX442" s="36">
        <f t="shared" si="984"/>
        <v>3.4090265524787701E-2</v>
      </c>
      <c r="AY442" s="36">
        <f t="shared" si="984"/>
        <v>2.3120429246478065E-2</v>
      </c>
      <c r="AZ442" s="36">
        <f t="shared" si="984"/>
        <v>3.345848637808873E-2</v>
      </c>
      <c r="BA442" s="36">
        <f t="shared" si="984"/>
        <v>2.26919490092082E-2</v>
      </c>
      <c r="BB442" s="36">
        <f t="shared" si="984"/>
        <v>1.5389953508886712E-2</v>
      </c>
      <c r="BC442" s="36">
        <f t="shared" si="984"/>
        <v>2.2271409598286041E-2</v>
      </c>
      <c r="BD442" s="36">
        <f t="shared" si="984"/>
        <v>1.5104738608213337E-2</v>
      </c>
      <c r="BE442" s="36">
        <f t="shared" si="984"/>
        <v>1.0244215904502458E-2</v>
      </c>
      <c r="BF442" s="36">
        <f t="shared" si="984"/>
        <v>1.6117429485696916E-2</v>
      </c>
      <c r="BG442" s="36">
        <f t="shared" si="984"/>
        <v>1.0931035071821299E-2</v>
      </c>
      <c r="BH442" s="36">
        <f t="shared" si="984"/>
        <v>7.4135598264862303E-3</v>
      </c>
      <c r="BI442" s="36">
        <f t="shared" si="984"/>
        <v>1.0728455247232068E-2</v>
      </c>
      <c r="BJ442" s="36">
        <f t="shared" si="984"/>
        <v>7.2761677461055827E-3</v>
      </c>
      <c r="BK442" s="36">
        <f t="shared" ref="BK442:CP442" si="985">BK441/$AC441</f>
        <v>4.9347847243084086E-3</v>
      </c>
      <c r="BL442" s="36">
        <f t="shared" si="985"/>
        <v>7.1413218896973756E-3</v>
      </c>
      <c r="BM442" s="36">
        <f t="shared" si="985"/>
        <v>4.8433306380972069E-3</v>
      </c>
      <c r="BN442" s="36">
        <f t="shared" si="985"/>
        <v>3.2848052548608976E-3</v>
      </c>
      <c r="BO442" s="36">
        <f t="shared" si="985"/>
        <v>2.1352269136204593E-2</v>
      </c>
      <c r="BP442" s="36">
        <f t="shared" si="985"/>
        <v>1.4481366460945156E-2</v>
      </c>
      <c r="BQ442" s="36">
        <f t="shared" si="985"/>
        <v>9.821437395644575E-3</v>
      </c>
      <c r="BR442" s="36">
        <f t="shared" si="985"/>
        <v>1.4212989984408808E-2</v>
      </c>
      <c r="BS442" s="36">
        <f t="shared" si="985"/>
        <v>9.639421232330565E-3</v>
      </c>
      <c r="BT442" s="36">
        <f t="shared" si="985"/>
        <v>6.5375717422044089E-3</v>
      </c>
      <c r="BU442" s="36">
        <f t="shared" si="985"/>
        <v>9.4607782905087832E-3</v>
      </c>
      <c r="BV442" s="36">
        <f t="shared" si="985"/>
        <v>6.4164139444228109E-3</v>
      </c>
      <c r="BW442" s="36">
        <f t="shared" si="985"/>
        <v>4.3516893263936141E-3</v>
      </c>
      <c r="BX442" s="36">
        <f t="shared" si="985"/>
        <v>3.1067648031460612E-2</v>
      </c>
      <c r="BY442" s="36">
        <f t="shared" si="985"/>
        <v>2.1070453606281847E-2</v>
      </c>
      <c r="BZ442" s="36">
        <f t="shared" si="985"/>
        <v>1.4290235769534152E-2</v>
      </c>
      <c r="CA442" s="36">
        <f t="shared" si="985"/>
        <v>2.0679964620789561E-2</v>
      </c>
      <c r="CB442" s="36">
        <f t="shared" si="985"/>
        <v>1.402540142982979E-2</v>
      </c>
      <c r="CC442" s="36">
        <f t="shared" si="985"/>
        <v>9.5121964120826966E-3</v>
      </c>
      <c r="CD442" s="36">
        <f t="shared" si="985"/>
        <v>1.3765475142631899E-2</v>
      </c>
      <c r="CE442" s="36">
        <f t="shared" si="985"/>
        <v>9.3359112690969675E-3</v>
      </c>
      <c r="CF442" s="36">
        <f t="shared" si="985"/>
        <v>6.3317276244623175E-3</v>
      </c>
      <c r="CG442" s="36">
        <f t="shared" si="985"/>
        <v>9.9618335323309517E-3</v>
      </c>
      <c r="CH442" s="36">
        <f t="shared" si="985"/>
        <v>6.7562356527255231E-3</v>
      </c>
      <c r="CI442" s="36">
        <f t="shared" si="985"/>
        <v>4.5821605076027281E-3</v>
      </c>
      <c r="CJ442" s="36">
        <f t="shared" si="985"/>
        <v>6.6310254576781294E-3</v>
      </c>
      <c r="CK442" s="36">
        <f t="shared" si="985"/>
        <v>4.4972414431435201E-3</v>
      </c>
      <c r="CL442" s="36">
        <f t="shared" si="985"/>
        <v>3.0500833886120396E-3</v>
      </c>
      <c r="CM442" s="36">
        <f t="shared" si="985"/>
        <v>4.4138961444868544E-3</v>
      </c>
      <c r="CN442" s="36">
        <f t="shared" si="985"/>
        <v>2.9935576018235246E-3</v>
      </c>
      <c r="CO442" s="36">
        <f t="shared" si="985"/>
        <v>2.0302668712829973E-3</v>
      </c>
      <c r="CP442" s="36">
        <f t="shared" si="985"/>
        <v>1.3197374361784012E-2</v>
      </c>
      <c r="CQ442" s="36">
        <f t="shared" ref="CQ442:DG442" si="986">CQ441/$AC441</f>
        <v>8.9506184675811808E-3</v>
      </c>
      <c r="CR442" s="36">
        <f t="shared" si="986"/>
        <v>6.070417399402739E-3</v>
      </c>
      <c r="CS442" s="36">
        <f t="shared" si="986"/>
        <v>8.7847407892813513E-3</v>
      </c>
      <c r="CT442" s="36">
        <f t="shared" si="986"/>
        <v>5.9579171573053988E-3</v>
      </c>
      <c r="CU442" s="36">
        <f t="shared" si="986"/>
        <v>4.0407312753752761E-3</v>
      </c>
      <c r="CV442" s="36">
        <f t="shared" si="986"/>
        <v>5.8475018302376579E-3</v>
      </c>
      <c r="CW442" s="36">
        <f t="shared" si="986"/>
        <v>3.9658462688228861E-3</v>
      </c>
      <c r="CX442" s="36">
        <f t="shared" si="986"/>
        <v>2.6896847721546041E-3</v>
      </c>
      <c r="CY442" s="36">
        <f t="shared" si="986"/>
        <v>1.9202239302806401E-2</v>
      </c>
      <c r="CZ442" s="36">
        <f t="shared" si="986"/>
        <v>1.3023190296117253E-2</v>
      </c>
      <c r="DA442" s="36">
        <f t="shared" si="986"/>
        <v>8.8324847333870627E-3</v>
      </c>
      <c r="DB442" s="36">
        <f t="shared" si="986"/>
        <v>1.2781837524998566E-2</v>
      </c>
      <c r="DC442" s="36">
        <f t="shared" si="986"/>
        <v>8.6687963730240868E-3</v>
      </c>
      <c r="DD442" s="36">
        <f t="shared" si="986"/>
        <v>5.8792822557775393E-3</v>
      </c>
      <c r="DE442" s="36">
        <f t="shared" si="986"/>
        <v>8.5081415734457721E-3</v>
      </c>
      <c r="DF442" s="36">
        <f t="shared" si="986"/>
        <v>5.7703242330230152E-3</v>
      </c>
      <c r="DG442" s="36">
        <f t="shared" si="986"/>
        <v>3.9135034915418797E-3</v>
      </c>
    </row>
    <row r="443" spans="1:111" x14ac:dyDescent="0.35">
      <c r="B443" s="35">
        <f t="shared" si="980"/>
        <v>-0.38829526539832093</v>
      </c>
      <c r="D443" s="35">
        <f>$CE$6-$CE$7*SUMPRODUCT($B$6:$CD$6,AE442:DG442)</f>
        <v>-1.3622662805801156E-5</v>
      </c>
      <c r="H443" s="35">
        <f t="shared" si="976"/>
        <v>-5.8813992339875644E-7</v>
      </c>
      <c r="I443" s="35">
        <f t="shared" si="976"/>
        <v>-1.1106820464409396E-7</v>
      </c>
      <c r="J443" s="35">
        <f t="shared" si="976"/>
        <v>9.4154999726820472E-7</v>
      </c>
      <c r="K443" s="35">
        <f t="shared" si="976"/>
        <v>-2.0698516803733091E-3</v>
      </c>
      <c r="M443" s="35">
        <v>2.8213644258295765E-8</v>
      </c>
      <c r="N443" s="35">
        <f>IFERROR(M443/(MAX(ABS(M440),ABS(M441),ABS(M442),ABS(M443))),0)</f>
        <v>0.2557723036711097</v>
      </c>
      <c r="P443" s="35">
        <f>L494</f>
        <v>5.3157745583121141E-7</v>
      </c>
      <c r="R443" s="35">
        <f>H494*J494</f>
        <v>-2.9314793458091626E-8</v>
      </c>
      <c r="T443" s="35">
        <f>P443-D443</f>
        <v>1.4154240261632367E-5</v>
      </c>
      <c r="V443" s="35">
        <v>-2.9314584681123427E-8</v>
      </c>
      <c r="X443" s="35">
        <v>-5.9023240213135902E-7</v>
      </c>
      <c r="Y443" s="35">
        <v>-1.1246379217906121E-7</v>
      </c>
      <c r="Z443" s="35">
        <v>9.4029308359762126E-7</v>
      </c>
      <c r="AA443" s="35">
        <v>-2.0698528299595747E-3</v>
      </c>
    </row>
    <row r="444" spans="1:111" x14ac:dyDescent="0.35">
      <c r="B444" s="3"/>
    </row>
    <row r="445" spans="1:111" ht="13.5" thickBot="1" x14ac:dyDescent="0.4">
      <c r="B445" s="39" t="s">
        <v>367</v>
      </c>
      <c r="D445" s="39" t="s">
        <v>368</v>
      </c>
      <c r="E445" s="39" t="s">
        <v>369</v>
      </c>
      <c r="F445" s="39" t="s">
        <v>370</v>
      </c>
      <c r="H445" s="39" t="s">
        <v>347</v>
      </c>
      <c r="I445" s="39" t="s">
        <v>371</v>
      </c>
      <c r="J445" s="39" t="s">
        <v>372</v>
      </c>
      <c r="K445" s="39" t="s">
        <v>349</v>
      </c>
      <c r="L445" s="39" t="s">
        <v>373</v>
      </c>
      <c r="M445" s="39" t="s">
        <v>374</v>
      </c>
    </row>
    <row r="446" spans="1:111" ht="13.15" thickTop="1" x14ac:dyDescent="0.35">
      <c r="B446" s="32">
        <v>1</v>
      </c>
      <c r="D446" s="32">
        <v>0</v>
      </c>
      <c r="E446" s="32"/>
      <c r="F446" s="32" t="b">
        <v>0</v>
      </c>
      <c r="H446" s="32">
        <v>0</v>
      </c>
      <c r="I446" s="32">
        <f>B440</f>
        <v>-0.48114011893258246</v>
      </c>
      <c r="J446" s="32">
        <f>IF(SUMPRODUCT(L446:L449,N440:N443)&gt;0,N440,-N440)</f>
        <v>-1</v>
      </c>
      <c r="K446" s="32">
        <f>I446+J446*H446</f>
        <v>-0.48114011893258246</v>
      </c>
      <c r="L446" s="32">
        <f>D440</f>
        <v>-5.1237734709275173E-5</v>
      </c>
      <c r="M446" s="32">
        <f>SUMPRODUCT(L446:L449,J446:J449)</f>
        <v>8.7998521569098681E-5</v>
      </c>
    </row>
    <row r="447" spans="1:111" ht="13.5" thickBot="1" x14ac:dyDescent="0.4">
      <c r="H447" s="33">
        <f>H446</f>
        <v>0</v>
      </c>
      <c r="I447" s="33">
        <f>B441</f>
        <v>0.3281328791709433</v>
      </c>
      <c r="J447" s="32">
        <f>IF(SUMPRODUCT(L446:L449,N440:N443)&gt;0,N441,-N441)</f>
        <v>-0.6817972814315495</v>
      </c>
      <c r="K447" s="33">
        <f t="shared" ref="K447:K449" si="987">I447+J447*H447</f>
        <v>0.3281328791709433</v>
      </c>
      <c r="L447" s="32">
        <f>D441</f>
        <v>-3.8990718991271933E-5</v>
      </c>
      <c r="M447" s="39" t="s">
        <v>375</v>
      </c>
    </row>
    <row r="448" spans="1:111" ht="13.15" thickTop="1" x14ac:dyDescent="0.35">
      <c r="H448" s="33">
        <f t="shared" ref="H448:H449" si="988">H447</f>
        <v>0</v>
      </c>
      <c r="I448" s="32">
        <f>B442</f>
        <v>-0.40700168267480402</v>
      </c>
      <c r="J448" s="32">
        <f>IF(SUMPRODUCT(L446:L449,N440:N443)&gt;0,N442,-N442)</f>
        <v>-0.3557608792128294</v>
      </c>
      <c r="K448" s="32">
        <f t="shared" si="987"/>
        <v>-0.40700168267480402</v>
      </c>
      <c r="L448" s="32">
        <f>D442</f>
        <v>-1.8812413600244327E-5</v>
      </c>
      <c r="M448" s="32">
        <f>F442</f>
        <v>-3263.3842564287247</v>
      </c>
    </row>
    <row r="449" spans="2:97" x14ac:dyDescent="0.35">
      <c r="H449" s="33">
        <f t="shared" si="988"/>
        <v>0</v>
      </c>
      <c r="I449" s="34">
        <f>B443</f>
        <v>-0.38829526539832093</v>
      </c>
      <c r="J449" s="32">
        <f>IF(SUMPRODUCT(L446:L449,N440:N443)&gt;0,N443,-N443)</f>
        <v>-0.2557723036711097</v>
      </c>
      <c r="K449" s="34">
        <f t="shared" si="987"/>
        <v>-0.38829526539832093</v>
      </c>
      <c r="L449" s="32">
        <f>D443</f>
        <v>-1.3622662805801156E-5</v>
      </c>
    </row>
    <row r="450" spans="2:97" ht="13.5" thickBot="1" x14ac:dyDescent="0.4">
      <c r="B450" s="39" t="s">
        <v>367</v>
      </c>
      <c r="D450" s="39" t="s">
        <v>368</v>
      </c>
      <c r="E450" s="39" t="s">
        <v>369</v>
      </c>
      <c r="F450" s="39" t="s">
        <v>370</v>
      </c>
      <c r="H450" s="39" t="s">
        <v>347</v>
      </c>
      <c r="I450" s="39" t="s">
        <v>371</v>
      </c>
      <c r="J450" s="39" t="s">
        <v>372</v>
      </c>
      <c r="K450" s="39" t="s">
        <v>349</v>
      </c>
      <c r="L450" s="39" t="s">
        <v>373</v>
      </c>
      <c r="M450" s="39" t="s">
        <v>374</v>
      </c>
      <c r="O450" s="45" t="s">
        <v>336</v>
      </c>
    </row>
    <row r="451" spans="2:97" ht="13.9" thickTop="1" thickBot="1" x14ac:dyDescent="0.4">
      <c r="B451" s="32">
        <f>1+B446</f>
        <v>2</v>
      </c>
      <c r="D451" s="32">
        <v>0</v>
      </c>
      <c r="E451" s="32">
        <f>H451</f>
        <v>1.7259347284692694E-6</v>
      </c>
      <c r="F451" s="32" t="b">
        <f>OR(F446,M451*M446&lt;=0)</f>
        <v>1</v>
      </c>
      <c r="H451" s="32">
        <f>ABS(H433)</f>
        <v>1.7259347284692694E-6</v>
      </c>
      <c r="I451" s="32">
        <f>I446</f>
        <v>-0.48114011893258246</v>
      </c>
      <c r="J451" s="32">
        <f>J446</f>
        <v>-1</v>
      </c>
      <c r="K451" s="32">
        <f>I451+J451*H451</f>
        <v>-0.48114184486731093</v>
      </c>
      <c r="L451" s="32">
        <f>$CE$3-$CE$7*SUMPRODUCT($B$3:$CD$3,Q453:CS453)</f>
        <v>7.5045623955816154E-4</v>
      </c>
      <c r="M451" s="32">
        <f>SUMPRODUCT(L451:L454,J451:J454)</f>
        <v>-1.2888745031149566E-3</v>
      </c>
      <c r="O451" s="46">
        <f>SUM(Q451:CS451)</f>
        <v>-1.265650852242874</v>
      </c>
      <c r="P451" s="39" t="s">
        <v>363</v>
      </c>
      <c r="Q451" s="32">
        <f t="shared" ref="Q451:AV451" si="989">SUMPRODUCT(B$3:B$6,$K451:$K454)</f>
        <v>0.94830814597345636</v>
      </c>
      <c r="R451" s="32">
        <f t="shared" si="989"/>
        <v>0.56001243912883392</v>
      </c>
      <c r="S451" s="32">
        <f t="shared" si="989"/>
        <v>0.17171673228421147</v>
      </c>
      <c r="T451" s="32">
        <f t="shared" si="989"/>
        <v>0.54130584927859582</v>
      </c>
      <c r="U451" s="32">
        <f t="shared" si="989"/>
        <v>0.15301014243397343</v>
      </c>
      <c r="V451" s="32">
        <f t="shared" si="989"/>
        <v>-0.23528556441064902</v>
      </c>
      <c r="W451" s="32">
        <f t="shared" si="989"/>
        <v>0.13430355258373539</v>
      </c>
      <c r="X451" s="32">
        <f t="shared" si="989"/>
        <v>-0.25399215426088706</v>
      </c>
      <c r="Y451" s="32">
        <f t="shared" si="989"/>
        <v>-0.64228786110550951</v>
      </c>
      <c r="Z451" s="32">
        <f t="shared" si="989"/>
        <v>1.2295638909163171</v>
      </c>
      <c r="AA451" s="32">
        <f t="shared" si="989"/>
        <v>0.84126818407169468</v>
      </c>
      <c r="AB451" s="32">
        <f t="shared" si="989"/>
        <v>0.45297247722707223</v>
      </c>
      <c r="AC451" s="32">
        <f t="shared" si="989"/>
        <v>0.82256159422145658</v>
      </c>
      <c r="AD451" s="32">
        <f t="shared" si="989"/>
        <v>0.43426588737683414</v>
      </c>
      <c r="AE451" s="32">
        <f t="shared" si="989"/>
        <v>4.5970180532211691E-2</v>
      </c>
      <c r="AF451" s="32">
        <f t="shared" si="989"/>
        <v>0.41555929752659609</v>
      </c>
      <c r="AG451" s="32">
        <f t="shared" si="989"/>
        <v>2.7263590681973648E-2</v>
      </c>
      <c r="AH451" s="32">
        <f t="shared" si="989"/>
        <v>-0.3610321161626488</v>
      </c>
      <c r="AI451" s="32">
        <f t="shared" si="989"/>
        <v>1.6045715508401315</v>
      </c>
      <c r="AJ451" s="32">
        <f t="shared" si="989"/>
        <v>1.216275843995509</v>
      </c>
      <c r="AK451" s="32">
        <f t="shared" si="989"/>
        <v>0.82798013715088659</v>
      </c>
      <c r="AL451" s="32">
        <f t="shared" si="989"/>
        <v>1.1975692541452709</v>
      </c>
      <c r="AM451" s="32">
        <f t="shared" si="989"/>
        <v>0.80927354730064849</v>
      </c>
      <c r="AN451" s="32">
        <f t="shared" si="989"/>
        <v>0.42097784045602604</v>
      </c>
      <c r="AO451" s="32">
        <f t="shared" si="989"/>
        <v>0.79056695745041039</v>
      </c>
      <c r="AP451" s="32">
        <f t="shared" si="989"/>
        <v>0.402271250605788</v>
      </c>
      <c r="AQ451" s="32">
        <f t="shared" si="989"/>
        <v>1.3975543761165554E-2</v>
      </c>
      <c r="AR451" s="32">
        <f t="shared" si="989"/>
        <v>0.46716630110614543</v>
      </c>
      <c r="AS451" s="32">
        <f t="shared" si="989"/>
        <v>7.8870594261522986E-2</v>
      </c>
      <c r="AT451" s="32">
        <f t="shared" si="989"/>
        <v>-0.30942511258309946</v>
      </c>
      <c r="AU451" s="32">
        <f t="shared" si="989"/>
        <v>6.0164004411284944E-2</v>
      </c>
      <c r="AV451" s="32">
        <f t="shared" si="989"/>
        <v>-0.3281317024333375</v>
      </c>
      <c r="AW451" s="32">
        <f t="shared" ref="AW451:CB451" si="990">SUMPRODUCT(AH$3:AH$6,$K451:$K454)</f>
        <v>-0.71642740927795989</v>
      </c>
      <c r="AX451" s="32">
        <f t="shared" si="990"/>
        <v>-0.34683829228357554</v>
      </c>
      <c r="AY451" s="32">
        <f t="shared" si="990"/>
        <v>-0.73513399912819799</v>
      </c>
      <c r="AZ451" s="32">
        <f t="shared" si="990"/>
        <v>-1.1234297059728204</v>
      </c>
      <c r="BA451" s="32">
        <f t="shared" si="990"/>
        <v>0.74842204604900608</v>
      </c>
      <c r="BB451" s="32">
        <f t="shared" si="990"/>
        <v>0.36012633920438369</v>
      </c>
      <c r="BC451" s="32">
        <f t="shared" si="990"/>
        <v>-2.8169367640238752E-2</v>
      </c>
      <c r="BD451" s="32">
        <f t="shared" si="990"/>
        <v>0.34141974935414565</v>
      </c>
      <c r="BE451" s="32">
        <f t="shared" si="990"/>
        <v>-4.687595749047678E-2</v>
      </c>
      <c r="BF451" s="32">
        <f t="shared" si="990"/>
        <v>-0.43517166433509924</v>
      </c>
      <c r="BG451" s="32">
        <f t="shared" si="990"/>
        <v>-6.5582547340714836E-2</v>
      </c>
      <c r="BH451" s="32">
        <f t="shared" si="990"/>
        <v>-0.45387825418533728</v>
      </c>
      <c r="BI451" s="32">
        <f t="shared" si="990"/>
        <v>-0.84217396102995967</v>
      </c>
      <c r="BJ451" s="32">
        <f t="shared" si="990"/>
        <v>1.1234297059728204</v>
      </c>
      <c r="BK451" s="32">
        <f t="shared" si="990"/>
        <v>0.73513399912819799</v>
      </c>
      <c r="BL451" s="32">
        <f t="shared" si="990"/>
        <v>0.34683829228357554</v>
      </c>
      <c r="BM451" s="32">
        <f t="shared" si="990"/>
        <v>0.71642740927795989</v>
      </c>
      <c r="BN451" s="32">
        <f t="shared" si="990"/>
        <v>0.3281317024333375</v>
      </c>
      <c r="BO451" s="32">
        <f t="shared" si="990"/>
        <v>-6.0164004411284944E-2</v>
      </c>
      <c r="BP451" s="32">
        <f t="shared" si="990"/>
        <v>0.30942511258309946</v>
      </c>
      <c r="BQ451" s="32">
        <f t="shared" si="990"/>
        <v>-7.8870594261522986E-2</v>
      </c>
      <c r="BR451" s="32">
        <f t="shared" si="990"/>
        <v>-0.46716630110614543</v>
      </c>
      <c r="BS451" s="32">
        <f t="shared" si="990"/>
        <v>-1.3975543761165554E-2</v>
      </c>
      <c r="BT451" s="32">
        <f t="shared" si="990"/>
        <v>-0.402271250605788</v>
      </c>
      <c r="BU451" s="32">
        <f t="shared" si="990"/>
        <v>-0.79056695745041039</v>
      </c>
      <c r="BV451" s="32">
        <f t="shared" si="990"/>
        <v>-0.42097784045602604</v>
      </c>
      <c r="BW451" s="32">
        <f t="shared" si="990"/>
        <v>-0.80927354730064849</v>
      </c>
      <c r="BX451" s="32">
        <f t="shared" si="990"/>
        <v>-1.1975692541452709</v>
      </c>
      <c r="BY451" s="32">
        <f t="shared" si="990"/>
        <v>-0.82798013715088659</v>
      </c>
      <c r="BZ451" s="32">
        <f t="shared" si="990"/>
        <v>-1.216275843995509</v>
      </c>
      <c r="CA451" s="32">
        <f t="shared" si="990"/>
        <v>-1.6045715508401315</v>
      </c>
      <c r="CB451" s="32">
        <f t="shared" si="990"/>
        <v>0.26728020118169521</v>
      </c>
      <c r="CC451" s="32">
        <f t="shared" ref="CC451:CS451" si="991">SUMPRODUCT(BN$3:BN$6,$K451:$K454)</f>
        <v>-0.12101550566292724</v>
      </c>
      <c r="CD451" s="32">
        <f t="shared" si="991"/>
        <v>-0.50931121250754963</v>
      </c>
      <c r="CE451" s="32">
        <f t="shared" si="991"/>
        <v>-0.13972209551316528</v>
      </c>
      <c r="CF451" s="32">
        <f t="shared" si="991"/>
        <v>-0.52801780235778772</v>
      </c>
      <c r="CG451" s="32">
        <f t="shared" si="991"/>
        <v>-0.91631350920241017</v>
      </c>
      <c r="CH451" s="32">
        <f t="shared" si="991"/>
        <v>-0.54672439220802582</v>
      </c>
      <c r="CI451" s="32">
        <f t="shared" si="991"/>
        <v>-0.93502009905264827</v>
      </c>
      <c r="CJ451" s="32">
        <f t="shared" si="991"/>
        <v>-1.3233158058972707</v>
      </c>
      <c r="CK451" s="32">
        <f t="shared" si="991"/>
        <v>0.64228786110550951</v>
      </c>
      <c r="CL451" s="32">
        <f t="shared" si="991"/>
        <v>0.25399215426088706</v>
      </c>
      <c r="CM451" s="32">
        <f t="shared" si="991"/>
        <v>-0.13430355258373539</v>
      </c>
      <c r="CN451" s="32">
        <f t="shared" si="991"/>
        <v>0.23528556441064902</v>
      </c>
      <c r="CO451" s="32">
        <f t="shared" si="991"/>
        <v>-0.15301014243397343</v>
      </c>
      <c r="CP451" s="32">
        <f t="shared" si="991"/>
        <v>-0.54130584927859582</v>
      </c>
      <c r="CQ451" s="32">
        <f t="shared" si="991"/>
        <v>-0.17171673228421147</v>
      </c>
      <c r="CR451" s="32">
        <f t="shared" si="991"/>
        <v>-0.56001243912883392</v>
      </c>
      <c r="CS451" s="32">
        <f t="shared" si="991"/>
        <v>-0.94830814597345636</v>
      </c>
    </row>
    <row r="452" spans="2:97" ht="13.9" thickTop="1" thickBot="1" x14ac:dyDescent="0.4">
      <c r="H452" s="33">
        <f>H451</f>
        <v>1.7259347284692694E-6</v>
      </c>
      <c r="I452" s="33">
        <f t="shared" ref="I452:J452" si="992">I447</f>
        <v>0.3281328791709433</v>
      </c>
      <c r="J452" s="33">
        <f t="shared" si="992"/>
        <v>-0.6817972814315495</v>
      </c>
      <c r="K452" s="33">
        <f t="shared" ref="K452:K454" si="993">I452+J452*H452</f>
        <v>0.3281317024333375</v>
      </c>
      <c r="L452" s="33">
        <f>$CE$4-$CE$7*SUMPRODUCT($B$4:$CD$4,Q453:CS453)</f>
        <v>5.7108004054384764E-4</v>
      </c>
      <c r="M452" s="39" t="s">
        <v>375</v>
      </c>
      <c r="O452" s="47">
        <f t="shared" ref="O452:O453" si="994">SUM(Q452:CS452)</f>
        <v>98.98998538813116</v>
      </c>
      <c r="P452" s="39" t="s">
        <v>365</v>
      </c>
      <c r="Q452" s="33">
        <f>EXP(Q451)</f>
        <v>2.5813387145601072</v>
      </c>
      <c r="R452" s="33">
        <f>EXP(R451)</f>
        <v>1.7506942772723213</v>
      </c>
      <c r="S452" s="33">
        <f t="shared" ref="S452:CD452" si="995">EXP(S451)</f>
        <v>1.1873414500724901</v>
      </c>
      <c r="T452" s="33">
        <f t="shared" si="995"/>
        <v>1.7182491722487576</v>
      </c>
      <c r="U452" s="33">
        <f t="shared" si="995"/>
        <v>1.1653367982343326</v>
      </c>
      <c r="V452" s="33">
        <f t="shared" si="995"/>
        <v>0.79034512296127035</v>
      </c>
      <c r="W452" s="33">
        <f t="shared" si="995"/>
        <v>1.1437399521730969</v>
      </c>
      <c r="X452" s="33">
        <f t="shared" si="995"/>
        <v>0.77569788794586114</v>
      </c>
      <c r="Y452" s="33">
        <f t="shared" si="995"/>
        <v>0.52608743116862422</v>
      </c>
      <c r="Z452" s="33">
        <f t="shared" si="995"/>
        <v>3.4197378323080043</v>
      </c>
      <c r="AA452" s="33">
        <f t="shared" si="995"/>
        <v>2.3193064199688038</v>
      </c>
      <c r="AB452" s="33">
        <f t="shared" si="995"/>
        <v>1.5729808931224596</v>
      </c>
      <c r="AC452" s="33">
        <f t="shared" si="995"/>
        <v>2.276323392403901</v>
      </c>
      <c r="AD452" s="33">
        <f t="shared" si="995"/>
        <v>1.5438292982723676</v>
      </c>
      <c r="AE452" s="33">
        <f t="shared" si="995"/>
        <v>1.0470431882207927</v>
      </c>
      <c r="AF452" s="33">
        <f t="shared" si="995"/>
        <v>1.5152179614038059</v>
      </c>
      <c r="AG452" s="33">
        <f t="shared" si="995"/>
        <v>1.0276386430371756</v>
      </c>
      <c r="AH452" s="33">
        <f t="shared" si="995"/>
        <v>0.69695661453544011</v>
      </c>
      <c r="AI452" s="33">
        <f t="shared" si="995"/>
        <v>4.9757272997992681</v>
      </c>
      <c r="AJ452" s="33">
        <f t="shared" si="995"/>
        <v>3.3745967779787081</v>
      </c>
      <c r="AK452" s="33">
        <f t="shared" si="995"/>
        <v>2.2886912259849312</v>
      </c>
      <c r="AL452" s="33">
        <f t="shared" si="995"/>
        <v>3.3120563628444968</v>
      </c>
      <c r="AM452" s="33">
        <f t="shared" si="995"/>
        <v>2.2462755808562536</v>
      </c>
      <c r="AN452" s="33">
        <f t="shared" si="995"/>
        <v>1.5234505190659402</v>
      </c>
      <c r="AO452" s="33">
        <f t="shared" si="995"/>
        <v>2.204646012473646</v>
      </c>
      <c r="AP452" s="33">
        <f t="shared" si="995"/>
        <v>1.4952168561523278</v>
      </c>
      <c r="AQ452" s="33">
        <f t="shared" si="995"/>
        <v>1.0140736582076464</v>
      </c>
      <c r="AR452" s="33">
        <f t="shared" si="995"/>
        <v>1.5954667092346275</v>
      </c>
      <c r="AS452" s="33">
        <f t="shared" si="995"/>
        <v>1.0820642876816564</v>
      </c>
      <c r="AT452" s="33">
        <f t="shared" si="995"/>
        <v>0.73386872687409022</v>
      </c>
      <c r="AU452" s="33">
        <f t="shared" si="995"/>
        <v>1.0620107067041835</v>
      </c>
      <c r="AV452" s="33">
        <f t="shared" si="995"/>
        <v>0.72026815238998509</v>
      </c>
      <c r="AW452" s="33">
        <f t="shared" si="995"/>
        <v>0.48849433256400071</v>
      </c>
      <c r="AX452" s="33">
        <f t="shared" si="995"/>
        <v>0.70691963337509933</v>
      </c>
      <c r="AY452" s="33">
        <f t="shared" si="995"/>
        <v>0.47944120996617701</v>
      </c>
      <c r="AZ452" s="33">
        <f t="shared" si="995"/>
        <v>0.32516266766616103</v>
      </c>
      <c r="BA452" s="33">
        <f t="shared" si="995"/>
        <v>2.1136621222865726</v>
      </c>
      <c r="BB452" s="33">
        <f t="shared" si="995"/>
        <v>1.4335105116977889</v>
      </c>
      <c r="BC452" s="33">
        <f t="shared" si="995"/>
        <v>0.97222368962405226</v>
      </c>
      <c r="BD452" s="33">
        <f t="shared" si="995"/>
        <v>1.4069436806364095</v>
      </c>
      <c r="BE452" s="33">
        <f t="shared" si="995"/>
        <v>0.95420575232583016</v>
      </c>
      <c r="BF452" s="33">
        <f t="shared" si="995"/>
        <v>0.64715356435578775</v>
      </c>
      <c r="BG452" s="33">
        <f t="shared" si="995"/>
        <v>0.93652173618993662</v>
      </c>
      <c r="BH452" s="33">
        <f t="shared" si="995"/>
        <v>0.63516005661746833</v>
      </c>
      <c r="BI452" s="33">
        <f t="shared" si="995"/>
        <v>0.43077302099103232</v>
      </c>
      <c r="BJ452" s="33">
        <f t="shared" si="995"/>
        <v>3.0753837984460226</v>
      </c>
      <c r="BK452" s="33">
        <f t="shared" si="995"/>
        <v>2.085761463997946</v>
      </c>
      <c r="BL452" s="33">
        <f t="shared" si="995"/>
        <v>1.4145879570859068</v>
      </c>
      <c r="BM452" s="33">
        <f t="shared" si="995"/>
        <v>2.0471066567982827</v>
      </c>
      <c r="BN452" s="33">
        <f t="shared" si="995"/>
        <v>1.3883718121949611</v>
      </c>
      <c r="BO452" s="33">
        <f t="shared" si="995"/>
        <v>0.94161009271118756</v>
      </c>
      <c r="BP452" s="33">
        <f t="shared" si="995"/>
        <v>1.3626415234499698</v>
      </c>
      <c r="BQ452" s="33">
        <f t="shared" si="995"/>
        <v>0.92415950825114035</v>
      </c>
      <c r="BR452" s="33">
        <f t="shared" si="995"/>
        <v>0.6267758482279564</v>
      </c>
      <c r="BS452" s="33">
        <f t="shared" si="995"/>
        <v>0.98612166079481711</v>
      </c>
      <c r="BT452" s="33">
        <f t="shared" si="995"/>
        <v>0.66879930886635441</v>
      </c>
      <c r="BU452" s="33">
        <f t="shared" si="995"/>
        <v>0.45358755752266328</v>
      </c>
      <c r="BV452" s="33">
        <f t="shared" si="995"/>
        <v>0.65640464687564726</v>
      </c>
      <c r="BW452" s="33">
        <f t="shared" si="995"/>
        <v>0.44518135197766429</v>
      </c>
      <c r="BX452" s="33">
        <f t="shared" si="995"/>
        <v>0.3019272290225064</v>
      </c>
      <c r="BY452" s="33">
        <f t="shared" si="995"/>
        <v>0.4369309361815083</v>
      </c>
      <c r="BZ452" s="33">
        <f t="shared" si="995"/>
        <v>0.29633169999023495</v>
      </c>
      <c r="CA452" s="33">
        <f t="shared" si="995"/>
        <v>0.2009756443124088</v>
      </c>
      <c r="CB452" s="33">
        <f t="shared" si="995"/>
        <v>1.3064064516822294</v>
      </c>
      <c r="CC452" s="33">
        <f t="shared" si="995"/>
        <v>0.88602022115546808</v>
      </c>
      <c r="CD452" s="33">
        <f t="shared" si="995"/>
        <v>0.60090933513495548</v>
      </c>
      <c r="CE452" s="33">
        <f t="shared" ref="CE452:CS452" si="996">EXP(CE451)</f>
        <v>0.86959986752686103</v>
      </c>
      <c r="CF452" s="33">
        <f t="shared" si="996"/>
        <v>0.58977285817195868</v>
      </c>
      <c r="CG452" s="33">
        <f t="shared" si="996"/>
        <v>0.39999088917245851</v>
      </c>
      <c r="CH452" s="33">
        <f t="shared" si="996"/>
        <v>0.57884277027948527</v>
      </c>
      <c r="CI452" s="33">
        <f t="shared" si="996"/>
        <v>0.39257797500683439</v>
      </c>
      <c r="CJ452" s="33">
        <f t="shared" si="996"/>
        <v>0.26625100005318103</v>
      </c>
      <c r="CK452" s="33">
        <f t="shared" si="996"/>
        <v>1.9008247313163331</v>
      </c>
      <c r="CL452" s="33">
        <f t="shared" si="996"/>
        <v>1.2891616898018341</v>
      </c>
      <c r="CM452" s="33">
        <f t="shared" si="996"/>
        <v>0.87432462081962581</v>
      </c>
      <c r="CN452" s="33">
        <f t="shared" si="996"/>
        <v>1.2652700332396478</v>
      </c>
      <c r="CO452" s="33">
        <f t="shared" si="996"/>
        <v>0.85812101833148702</v>
      </c>
      <c r="CP452" s="33">
        <f t="shared" si="996"/>
        <v>0.58198776763631477</v>
      </c>
      <c r="CQ452" s="33">
        <f t="shared" si="996"/>
        <v>0.84221771246927124</v>
      </c>
      <c r="CR452" s="33">
        <f t="shared" si="996"/>
        <v>0.57120195854987055</v>
      </c>
      <c r="CS452" s="33">
        <f t="shared" si="996"/>
        <v>0.38739588662250107</v>
      </c>
    </row>
    <row r="453" spans="2:97" ht="13.9" thickTop="1" thickBot="1" x14ac:dyDescent="0.4">
      <c r="H453" s="32">
        <f t="shared" ref="H453:H454" si="997">H452</f>
        <v>1.7259347284692694E-6</v>
      </c>
      <c r="I453" s="32">
        <f t="shared" ref="I453:J453" si="998">I448</f>
        <v>-0.40700168267480402</v>
      </c>
      <c r="J453" s="32">
        <f t="shared" si="998"/>
        <v>-0.3557608792128294</v>
      </c>
      <c r="K453" s="32">
        <f t="shared" si="993"/>
        <v>-0.40700229669486049</v>
      </c>
      <c r="L453" s="32">
        <f>$CE$5-$CE$7*SUMPRODUCT($B$5:$CD$5,Q453:CS453)</f>
        <v>2.7553578038919113E-4</v>
      </c>
      <c r="M453" s="32">
        <f>SUMPRODUCT($B$7:$CD$7, LN(Q453:CS453))</f>
        <v>-3263.3842564297593</v>
      </c>
      <c r="O453" s="48">
        <f t="shared" si="994"/>
        <v>1.0000000000000004</v>
      </c>
      <c r="P453" s="39" t="s">
        <v>366</v>
      </c>
      <c r="Q453" s="32">
        <f t="shared" ref="Q453:AV453" si="999">Q452/$O452</f>
        <v>2.6076766295488395E-2</v>
      </c>
      <c r="R453" s="32">
        <f t="shared" si="999"/>
        <v>1.7685569609976207E-2</v>
      </c>
      <c r="S453" s="32">
        <f t="shared" si="999"/>
        <v>1.1994561322713881E-2</v>
      </c>
      <c r="T453" s="32">
        <f t="shared" si="999"/>
        <v>1.735780812080789E-2</v>
      </c>
      <c r="U453" s="32">
        <f t="shared" si="999"/>
        <v>1.1772269625711609E-2</v>
      </c>
      <c r="V453" s="32">
        <f t="shared" si="999"/>
        <v>7.9840917226363418E-3</v>
      </c>
      <c r="W453" s="32">
        <f t="shared" si="999"/>
        <v>1.1554097595717299E-2</v>
      </c>
      <c r="X453" s="32">
        <f t="shared" si="999"/>
        <v>7.8361248858095783E-3</v>
      </c>
      <c r="Y453" s="32">
        <f t="shared" si="999"/>
        <v>5.3145520640889175E-3</v>
      </c>
      <c r="Z453" s="32">
        <f t="shared" si="999"/>
        <v>3.4546301011152879E-2</v>
      </c>
      <c r="AA453" s="32">
        <f t="shared" si="999"/>
        <v>2.3429707670680061E-2</v>
      </c>
      <c r="AB453" s="32">
        <f t="shared" si="999"/>
        <v>1.5890303316592459E-2</v>
      </c>
      <c r="AC453" s="32">
        <f t="shared" si="999"/>
        <v>2.2995491750793115E-2</v>
      </c>
      <c r="AD453" s="32">
        <f t="shared" si="999"/>
        <v>1.5595812972586536E-2</v>
      </c>
      <c r="AE453" s="32">
        <f t="shared" si="999"/>
        <v>1.0577263792043478E-2</v>
      </c>
      <c r="AF453" s="32">
        <f t="shared" si="999"/>
        <v>1.5306780331997904E-2</v>
      </c>
      <c r="AG453" s="32">
        <f t="shared" si="999"/>
        <v>1.0381238455666939E-2</v>
      </c>
      <c r="AH453" s="32">
        <f t="shared" si="999"/>
        <v>7.0406780221527821E-3</v>
      </c>
      <c r="AI453" s="32">
        <f t="shared" si="999"/>
        <v>5.0264956402305466E-2</v>
      </c>
      <c r="AJ453" s="32">
        <f t="shared" si="999"/>
        <v>3.4090284635836708E-2</v>
      </c>
      <c r="AK453" s="32">
        <f t="shared" si="999"/>
        <v>2.3120432001390558E-2</v>
      </c>
      <c r="AL453" s="32">
        <f t="shared" si="999"/>
        <v>3.3458499360902123E-2</v>
      </c>
      <c r="AM453" s="32">
        <f t="shared" si="999"/>
        <v>2.2691947797030189E-2</v>
      </c>
      <c r="AN453" s="32">
        <f t="shared" si="999"/>
        <v>1.5389945892936772E-2</v>
      </c>
      <c r="AO453" s="32">
        <f t="shared" si="999"/>
        <v>2.2271404565112521E-2</v>
      </c>
      <c r="AP453" s="32">
        <f t="shared" si="999"/>
        <v>1.5104728526726336E-2</v>
      </c>
      <c r="AQ453" s="32">
        <f t="shared" si="999"/>
        <v>1.0244204544849173E-2</v>
      </c>
      <c r="AR453" s="32">
        <f t="shared" si="999"/>
        <v>1.6117455750487696E-2</v>
      </c>
      <c r="AS453" s="32">
        <f t="shared" si="999"/>
        <v>1.0931048059447388E-2</v>
      </c>
      <c r="AT453" s="32">
        <f t="shared" si="999"/>
        <v>7.4135653621591564E-3</v>
      </c>
      <c r="AU453" s="32">
        <f t="shared" si="999"/>
        <v>1.0728466142712634E-2</v>
      </c>
      <c r="AV453" s="32">
        <f t="shared" si="999"/>
        <v>7.27617192351202E-3</v>
      </c>
      <c r="AW453" s="32">
        <f t="shared" ref="AW453:CB453" si="1000">AW452/$O452</f>
        <v>4.9347853790326036E-3</v>
      </c>
      <c r="AX453" s="32">
        <f t="shared" si="1000"/>
        <v>7.1413247572805335E-3</v>
      </c>
      <c r="AY453" s="32">
        <f t="shared" si="1000"/>
        <v>4.8433304448559072E-3</v>
      </c>
      <c r="AZ453" s="32">
        <f t="shared" si="1000"/>
        <v>3.2848036737375642E-3</v>
      </c>
      <c r="BA453" s="32">
        <f t="shared" si="1000"/>
        <v>2.1352282395022956E-2</v>
      </c>
      <c r="BB453" s="32">
        <f t="shared" si="1000"/>
        <v>1.4481369060487465E-2</v>
      </c>
      <c r="BC453" s="32">
        <f t="shared" si="1000"/>
        <v>9.8214348230484874E-3</v>
      </c>
      <c r="BD453" s="32">
        <f t="shared" si="1000"/>
        <v>1.4212990082985721E-2</v>
      </c>
      <c r="BE453" s="32">
        <f t="shared" si="1000"/>
        <v>9.6394170439006738E-3</v>
      </c>
      <c r="BF453" s="32">
        <f t="shared" si="1000"/>
        <v>6.5375660155757645E-3</v>
      </c>
      <c r="BG453" s="32">
        <f t="shared" si="1000"/>
        <v>9.4607725470199442E-3</v>
      </c>
      <c r="BH453" s="32">
        <f t="shared" si="1000"/>
        <v>6.4164072166195477E-3</v>
      </c>
      <c r="BI453" s="32">
        <f t="shared" si="1000"/>
        <v>4.3516828424815766E-3</v>
      </c>
      <c r="BJ453" s="32">
        <f t="shared" si="1000"/>
        <v>3.1067625541995072E-2</v>
      </c>
      <c r="BK453" s="32">
        <f t="shared" si="1000"/>
        <v>2.1070429052190039E-2</v>
      </c>
      <c r="BL453" s="32">
        <f t="shared" si="1000"/>
        <v>1.4290212808289949E-2</v>
      </c>
      <c r="BM453" s="32">
        <f t="shared" si="1000"/>
        <v>2.0679936952932711E-2</v>
      </c>
      <c r="BN453" s="32">
        <f t="shared" si="1000"/>
        <v>1.4025376473703633E-2</v>
      </c>
      <c r="BO453" s="32">
        <f t="shared" si="1000"/>
        <v>9.512175287421409E-3</v>
      </c>
      <c r="BP453" s="32">
        <f t="shared" si="1000"/>
        <v>1.3765448273450798E-2</v>
      </c>
      <c r="BQ453" s="32">
        <f t="shared" si="1000"/>
        <v>9.3358889247997252E-3</v>
      </c>
      <c r="BR453" s="32">
        <f t="shared" si="1000"/>
        <v>6.3317096751799948E-3</v>
      </c>
      <c r="BS453" s="32">
        <f t="shared" si="1000"/>
        <v>9.9618325725407426E-3</v>
      </c>
      <c r="BT453" s="32">
        <f t="shared" si="1000"/>
        <v>6.756232019269932E-3</v>
      </c>
      <c r="BU453" s="32">
        <f t="shared" si="1000"/>
        <v>4.582156020573048E-3</v>
      </c>
      <c r="BV453" s="32">
        <f t="shared" si="1000"/>
        <v>6.6310207472194431E-3</v>
      </c>
      <c r="BW453" s="32">
        <f t="shared" si="1000"/>
        <v>4.4972362631648726E-3</v>
      </c>
      <c r="BX453" s="32">
        <f t="shared" si="1000"/>
        <v>3.050078529041861E-3</v>
      </c>
      <c r="BY453" s="32">
        <f t="shared" si="1000"/>
        <v>4.4138902987846691E-3</v>
      </c>
      <c r="BZ453" s="32">
        <f t="shared" si="1000"/>
        <v>2.9935523157049071E-3</v>
      </c>
      <c r="CA453" s="32">
        <f t="shared" si="1000"/>
        <v>2.0302623899215735E-3</v>
      </c>
      <c r="CB453" s="32">
        <f t="shared" si="1000"/>
        <v>1.31973597789708E-2</v>
      </c>
      <c r="CC453" s="32">
        <f t="shared" ref="CC453:CS453" si="1001">CC452/$O452</f>
        <v>8.9506046261291945E-3</v>
      </c>
      <c r="CD453" s="32">
        <f t="shared" si="1001"/>
        <v>6.0704053322044853E-3</v>
      </c>
      <c r="CE453" s="32">
        <f t="shared" si="1001"/>
        <v>8.7847256883333731E-3</v>
      </c>
      <c r="CF453" s="32">
        <f t="shared" si="1001"/>
        <v>5.9579042855649527E-3</v>
      </c>
      <c r="CG453" s="32">
        <f t="shared" si="1001"/>
        <v>4.0407207618440273E-3</v>
      </c>
      <c r="CH453" s="32">
        <f t="shared" si="1001"/>
        <v>5.8474881879201504E-3</v>
      </c>
      <c r="CI453" s="32">
        <f t="shared" si="1001"/>
        <v>3.9658352657349141E-3</v>
      </c>
      <c r="CJ453" s="32">
        <f t="shared" si="1001"/>
        <v>2.6896761223797936E-3</v>
      </c>
      <c r="CK453" s="32">
        <f t="shared" si="1001"/>
        <v>1.9202192260796523E-2</v>
      </c>
      <c r="CL453" s="32">
        <f t="shared" si="1001"/>
        <v>1.3023152642634936E-2</v>
      </c>
      <c r="CM453" s="32">
        <f t="shared" si="1001"/>
        <v>8.8324552972856261E-3</v>
      </c>
      <c r="CN453" s="32">
        <f t="shared" si="1001"/>
        <v>1.2781798363527721E-2</v>
      </c>
      <c r="CO453" s="32">
        <f t="shared" si="1001"/>
        <v>8.668765986446697E-3</v>
      </c>
      <c r="CP453" s="32">
        <f t="shared" si="1001"/>
        <v>5.8792590518565203E-3</v>
      </c>
      <c r="CQ453" s="32">
        <f t="shared" si="1001"/>
        <v>8.5081102817321213E-3</v>
      </c>
      <c r="CR453" s="32">
        <f t="shared" si="1001"/>
        <v>5.7703004633270442E-3</v>
      </c>
      <c r="CS453" s="32">
        <f t="shared" si="1001"/>
        <v>3.9134856430532378E-3</v>
      </c>
    </row>
    <row r="454" spans="2:97" ht="13.15" thickTop="1" x14ac:dyDescent="0.35">
      <c r="H454" s="34">
        <f t="shared" si="997"/>
        <v>1.7259347284692694E-6</v>
      </c>
      <c r="I454" s="34">
        <f t="shared" ref="I454:J454" si="1002">I449</f>
        <v>-0.38829526539832093</v>
      </c>
      <c r="J454" s="34">
        <f t="shared" si="1002"/>
        <v>-0.2557723036711097</v>
      </c>
      <c r="K454" s="34">
        <f t="shared" si="993"/>
        <v>-0.38829570684462245</v>
      </c>
      <c r="L454" s="34">
        <f>$CE$6-$CE$7*SUMPRODUCT($B$6:$CD$6,Q453:CS453)</f>
        <v>1.9952353017060886E-4</v>
      </c>
    </row>
    <row r="455" spans="2:97" ht="13.5" thickBot="1" x14ac:dyDescent="0.4">
      <c r="B455" s="39" t="s">
        <v>367</v>
      </c>
      <c r="D455" s="39" t="s">
        <v>368</v>
      </c>
      <c r="E455" s="39" t="s">
        <v>369</v>
      </c>
      <c r="F455" s="39" t="s">
        <v>370</v>
      </c>
      <c r="H455" s="39" t="s">
        <v>347</v>
      </c>
      <c r="I455" s="39" t="s">
        <v>371</v>
      </c>
      <c r="J455" s="39" t="s">
        <v>372</v>
      </c>
      <c r="K455" s="39" t="s">
        <v>349</v>
      </c>
      <c r="L455" s="39" t="s">
        <v>373</v>
      </c>
      <c r="M455" s="39" t="s">
        <v>374</v>
      </c>
      <c r="O455" s="45" t="s">
        <v>336</v>
      </c>
    </row>
    <row r="456" spans="2:97" ht="13.9" thickTop="1" thickBot="1" x14ac:dyDescent="0.4">
      <c r="B456" s="32">
        <f>1+B451</f>
        <v>3</v>
      </c>
      <c r="D456" s="32">
        <f>IF(F451,IF(M456&lt;0,D451,H456),E451)</f>
        <v>0</v>
      </c>
      <c r="E456" s="32">
        <f>IF(F451,IF(M456&lt;0,H456,E451),H456)</f>
        <v>8.6296736423463472E-7</v>
      </c>
      <c r="F456" s="32" t="b">
        <f>OR(F451,M456*M451&lt;=0)</f>
        <v>1</v>
      </c>
      <c r="H456" s="32">
        <f>IF(F451,(D451+E451)/2,2*H451)</f>
        <v>8.6296736423463472E-7</v>
      </c>
      <c r="I456" s="32">
        <f>I451</f>
        <v>-0.48114011893258246</v>
      </c>
      <c r="J456" s="32">
        <f>J451</f>
        <v>-1</v>
      </c>
      <c r="K456" s="32">
        <f>I456+J456*H456</f>
        <v>-0.4811409818999467</v>
      </c>
      <c r="L456" s="32">
        <f>$CE$3-$CE$7*SUMPRODUCT($B$3:$CD$3,Q458:CS458)</f>
        <v>3.4960933137995198E-4</v>
      </c>
      <c r="M456" s="32">
        <f>SUMPRODUCT(L456:L459,J456:J459)</f>
        <v>-6.0043806167208314E-4</v>
      </c>
      <c r="O456" s="46">
        <f>SUM(Q456:CS456)</f>
        <v>-1.2656531216653994</v>
      </c>
      <c r="P456" s="39" t="s">
        <v>363</v>
      </c>
      <c r="Q456" s="32">
        <f t="shared" ref="Q456:AV456" si="1003">SUMPRODUCT(B$3:B$6,$K456:$K459)</f>
        <v>0.94830616690411029</v>
      </c>
      <c r="R456" s="32">
        <f t="shared" si="1003"/>
        <v>0.5600106807826386</v>
      </c>
      <c r="S456" s="32">
        <f t="shared" si="1003"/>
        <v>0.17171519466116691</v>
      </c>
      <c r="T456" s="32">
        <f t="shared" si="1003"/>
        <v>0.54130417721927793</v>
      </c>
      <c r="U456" s="32">
        <f t="shared" si="1003"/>
        <v>0.15300869109780629</v>
      </c>
      <c r="V456" s="32">
        <f t="shared" si="1003"/>
        <v>-0.2352867950236654</v>
      </c>
      <c r="W456" s="32">
        <f t="shared" si="1003"/>
        <v>0.13430218753444573</v>
      </c>
      <c r="X456" s="32">
        <f t="shared" si="1003"/>
        <v>-0.25399329858702596</v>
      </c>
      <c r="Y456" s="32">
        <f t="shared" si="1003"/>
        <v>-0.64228878470849771</v>
      </c>
      <c r="Z456" s="32">
        <f t="shared" si="1003"/>
        <v>1.2295624161630876</v>
      </c>
      <c r="AA456" s="32">
        <f t="shared" si="1003"/>
        <v>0.84126693004161601</v>
      </c>
      <c r="AB456" s="32">
        <f t="shared" si="1003"/>
        <v>0.45297144392014432</v>
      </c>
      <c r="AC456" s="32">
        <f t="shared" si="1003"/>
        <v>0.82256042647825545</v>
      </c>
      <c r="AD456" s="32">
        <f t="shared" si="1003"/>
        <v>0.43426494035678376</v>
      </c>
      <c r="AE456" s="32">
        <f t="shared" si="1003"/>
        <v>4.5969454235312068E-2</v>
      </c>
      <c r="AF456" s="32">
        <f t="shared" si="1003"/>
        <v>0.41555843679342319</v>
      </c>
      <c r="AG456" s="32">
        <f t="shared" si="1003"/>
        <v>2.7262950671951502E-2</v>
      </c>
      <c r="AH456" s="32">
        <f t="shared" si="1003"/>
        <v>-0.36103253544952019</v>
      </c>
      <c r="AI456" s="32">
        <f t="shared" si="1003"/>
        <v>1.6045707485083911</v>
      </c>
      <c r="AJ456" s="32">
        <f t="shared" si="1003"/>
        <v>1.2162752623869193</v>
      </c>
      <c r="AK456" s="32">
        <f t="shared" si="1003"/>
        <v>0.82797977626544761</v>
      </c>
      <c r="AL456" s="32">
        <f t="shared" si="1003"/>
        <v>1.1975687588235586</v>
      </c>
      <c r="AM456" s="32">
        <f t="shared" si="1003"/>
        <v>0.80927327270208704</v>
      </c>
      <c r="AN456" s="32">
        <f t="shared" si="1003"/>
        <v>0.42097778658061535</v>
      </c>
      <c r="AO456" s="32">
        <f t="shared" si="1003"/>
        <v>0.79056676913872648</v>
      </c>
      <c r="AP456" s="32">
        <f t="shared" si="1003"/>
        <v>0.40227128301725479</v>
      </c>
      <c r="AQ456" s="32">
        <f t="shared" si="1003"/>
        <v>1.3975796895783099E-2</v>
      </c>
      <c r="AR456" s="32">
        <f t="shared" si="1003"/>
        <v>0.46716518500416354</v>
      </c>
      <c r="AS456" s="32">
        <f t="shared" si="1003"/>
        <v>7.8869698882691852E-2</v>
      </c>
      <c r="AT456" s="32">
        <f t="shared" si="1003"/>
        <v>-0.30942578723877984</v>
      </c>
      <c r="AU456" s="32">
        <f t="shared" si="1003"/>
        <v>6.0163195319331286E-2</v>
      </c>
      <c r="AV456" s="32">
        <f t="shared" si="1003"/>
        <v>-0.3281322908021404</v>
      </c>
      <c r="AW456" s="32">
        <f t="shared" ref="AW456:CB456" si="1004">SUMPRODUCT(AH$3:AH$6,$K456:$K459)</f>
        <v>-0.71642777692361204</v>
      </c>
      <c r="AX456" s="32">
        <f t="shared" si="1004"/>
        <v>-0.34683879436550102</v>
      </c>
      <c r="AY456" s="32">
        <f t="shared" si="1004"/>
        <v>-0.73513428048697271</v>
      </c>
      <c r="AZ456" s="32">
        <f t="shared" si="1004"/>
        <v>-1.1234297666084445</v>
      </c>
      <c r="BA456" s="32">
        <f t="shared" si="1004"/>
        <v>0.74842143426314101</v>
      </c>
      <c r="BB456" s="32">
        <f t="shared" si="1004"/>
        <v>0.36012594814166932</v>
      </c>
      <c r="BC456" s="32">
        <f t="shared" si="1004"/>
        <v>-2.8169537979802373E-2</v>
      </c>
      <c r="BD456" s="32">
        <f t="shared" si="1004"/>
        <v>0.34141944457830875</v>
      </c>
      <c r="BE456" s="32">
        <f t="shared" si="1004"/>
        <v>-4.6876041543162911E-2</v>
      </c>
      <c r="BF456" s="32">
        <f t="shared" si="1004"/>
        <v>-0.43517152766463463</v>
      </c>
      <c r="BG456" s="32">
        <f t="shared" si="1004"/>
        <v>-6.5582545106523504E-2</v>
      </c>
      <c r="BH456" s="32">
        <f t="shared" si="1004"/>
        <v>-0.45387803122799519</v>
      </c>
      <c r="BI456" s="32">
        <f t="shared" si="1004"/>
        <v>-0.84217351734946688</v>
      </c>
      <c r="BJ456" s="32">
        <f t="shared" si="1004"/>
        <v>1.1234297666084445</v>
      </c>
      <c r="BK456" s="32">
        <f t="shared" si="1004"/>
        <v>0.73513428048697271</v>
      </c>
      <c r="BL456" s="32">
        <f t="shared" si="1004"/>
        <v>0.34683879436550102</v>
      </c>
      <c r="BM456" s="32">
        <f t="shared" si="1004"/>
        <v>0.71642777692361204</v>
      </c>
      <c r="BN456" s="32">
        <f t="shared" si="1004"/>
        <v>0.3281322908021404</v>
      </c>
      <c r="BO456" s="32">
        <f t="shared" si="1004"/>
        <v>-6.0163195319331286E-2</v>
      </c>
      <c r="BP456" s="32">
        <f t="shared" si="1004"/>
        <v>0.30942578723877984</v>
      </c>
      <c r="BQ456" s="32">
        <f t="shared" si="1004"/>
        <v>-7.8869698882691852E-2</v>
      </c>
      <c r="BR456" s="32">
        <f t="shared" si="1004"/>
        <v>-0.46716518500416354</v>
      </c>
      <c r="BS456" s="32">
        <f t="shared" si="1004"/>
        <v>-1.3975796895783099E-2</v>
      </c>
      <c r="BT456" s="32">
        <f t="shared" si="1004"/>
        <v>-0.40227128301725479</v>
      </c>
      <c r="BU456" s="32">
        <f t="shared" si="1004"/>
        <v>-0.79056676913872648</v>
      </c>
      <c r="BV456" s="32">
        <f t="shared" si="1004"/>
        <v>-0.42097778658061535</v>
      </c>
      <c r="BW456" s="32">
        <f t="shared" si="1004"/>
        <v>-0.80927327270208704</v>
      </c>
      <c r="BX456" s="32">
        <f t="shared" si="1004"/>
        <v>-1.1975687588235586</v>
      </c>
      <c r="BY456" s="32">
        <f t="shared" si="1004"/>
        <v>-0.82797977626544761</v>
      </c>
      <c r="BZ456" s="32">
        <f t="shared" si="1004"/>
        <v>-1.2162752623869193</v>
      </c>
      <c r="CA456" s="32">
        <f t="shared" si="1004"/>
        <v>-1.6045707485083911</v>
      </c>
      <c r="CB456" s="32">
        <f t="shared" si="1004"/>
        <v>0.26728045236319431</v>
      </c>
      <c r="CC456" s="32">
        <f t="shared" ref="CC456:CS456" si="1005">SUMPRODUCT(BN$3:BN$6,$K456:$K459)</f>
        <v>-0.12101503375827738</v>
      </c>
      <c r="CD456" s="32">
        <f t="shared" si="1005"/>
        <v>-0.50931051987974907</v>
      </c>
      <c r="CE456" s="32">
        <f t="shared" si="1005"/>
        <v>-0.13972153732163795</v>
      </c>
      <c r="CF456" s="32">
        <f t="shared" si="1005"/>
        <v>-0.52801702344310963</v>
      </c>
      <c r="CG456" s="32">
        <f t="shared" si="1005"/>
        <v>-0.91631250956458132</v>
      </c>
      <c r="CH456" s="32">
        <f t="shared" si="1005"/>
        <v>-0.5467235270064702</v>
      </c>
      <c r="CI456" s="32">
        <f t="shared" si="1005"/>
        <v>-0.93501901312794189</v>
      </c>
      <c r="CJ456" s="32">
        <f t="shared" si="1005"/>
        <v>-1.3233144992494137</v>
      </c>
      <c r="CK456" s="32">
        <f t="shared" si="1005"/>
        <v>0.64228878470849771</v>
      </c>
      <c r="CL456" s="32">
        <f t="shared" si="1005"/>
        <v>0.25399329858702596</v>
      </c>
      <c r="CM456" s="32">
        <f t="shared" si="1005"/>
        <v>-0.13430218753444573</v>
      </c>
      <c r="CN456" s="32">
        <f t="shared" si="1005"/>
        <v>0.2352867950236654</v>
      </c>
      <c r="CO456" s="32">
        <f t="shared" si="1005"/>
        <v>-0.15300869109780629</v>
      </c>
      <c r="CP456" s="32">
        <f t="shared" si="1005"/>
        <v>-0.54130417721927793</v>
      </c>
      <c r="CQ456" s="32">
        <f t="shared" si="1005"/>
        <v>-0.17171519466116691</v>
      </c>
      <c r="CR456" s="32">
        <f t="shared" si="1005"/>
        <v>-0.5600106807826386</v>
      </c>
      <c r="CS456" s="32">
        <f t="shared" si="1005"/>
        <v>-0.94830616690411029</v>
      </c>
    </row>
    <row r="457" spans="2:97" ht="13.9" thickTop="1" thickBot="1" x14ac:dyDescent="0.4">
      <c r="H457" s="33">
        <f>H456</f>
        <v>8.6296736423463472E-7</v>
      </c>
      <c r="I457" s="33">
        <f t="shared" ref="I457:J457" si="1006">I452</f>
        <v>0.3281328791709433</v>
      </c>
      <c r="J457" s="33">
        <f t="shared" si="1006"/>
        <v>-0.6817972814315495</v>
      </c>
      <c r="K457" s="33">
        <f t="shared" ref="K457:K459" si="1007">I457+J457*H457</f>
        <v>0.3281322908021404</v>
      </c>
      <c r="L457" s="33">
        <f>$CE$4-$CE$7*SUMPRODUCT($B$4:$CD$4,Q458:CS458)</f>
        <v>2.6604464275692408E-4</v>
      </c>
      <c r="M457" s="39" t="s">
        <v>375</v>
      </c>
      <c r="O457" s="47">
        <f t="shared" ref="O457:O458" si="1008">SUM(Q457:CS457)</f>
        <v>98.98995556162437</v>
      </c>
      <c r="P457" s="39" t="s">
        <v>365</v>
      </c>
      <c r="Q457" s="33">
        <f>EXP(Q456)</f>
        <v>2.5813336059168406</v>
      </c>
      <c r="R457" s="33">
        <f>EXP(R456)</f>
        <v>1.750691198948406</v>
      </c>
      <c r="S457" s="33">
        <f t="shared" ref="S457:CD457" si="1009">EXP(S456)</f>
        <v>1.1873396243903183</v>
      </c>
      <c r="T457" s="33">
        <f t="shared" si="1009"/>
        <v>1.7182462992366205</v>
      </c>
      <c r="U457" s="33">
        <f t="shared" si="1009"/>
        <v>1.1653351069401177</v>
      </c>
      <c r="V457" s="33">
        <f t="shared" si="1009"/>
        <v>0.79034415035287309</v>
      </c>
      <c r="W457" s="33">
        <f t="shared" si="1009"/>
        <v>1.1437383909127532</v>
      </c>
      <c r="X457" s="33">
        <f t="shared" si="1009"/>
        <v>0.77569700029499988</v>
      </c>
      <c r="Y457" s="33">
        <f t="shared" si="1009"/>
        <v>0.5260869452729251</v>
      </c>
      <c r="Z457" s="33">
        <f t="shared" si="1009"/>
        <v>3.4197327890423108</v>
      </c>
      <c r="AA457" s="33">
        <f t="shared" si="1009"/>
        <v>2.3193035114906149</v>
      </c>
      <c r="AB457" s="33">
        <f t="shared" si="1009"/>
        <v>1.5729792677512451</v>
      </c>
      <c r="AC457" s="33">
        <f t="shared" si="1009"/>
        <v>2.2763207342442877</v>
      </c>
      <c r="AD457" s="33">
        <f t="shared" si="1009"/>
        <v>1.54382783623576</v>
      </c>
      <c r="AE457" s="33">
        <f t="shared" si="1009"/>
        <v>1.0470424277568475</v>
      </c>
      <c r="AF457" s="33">
        <f t="shared" si="1009"/>
        <v>1.5152166572060037</v>
      </c>
      <c r="AG457" s="33">
        <f t="shared" si="1009"/>
        <v>1.0276379853383555</v>
      </c>
      <c r="AH457" s="33">
        <f t="shared" si="1009"/>
        <v>0.696956322310743</v>
      </c>
      <c r="AI457" s="33">
        <f t="shared" si="1009"/>
        <v>4.975723307616926</v>
      </c>
      <c r="AJ457" s="33">
        <f t="shared" si="1009"/>
        <v>3.374594815284806</v>
      </c>
      <c r="AK457" s="33">
        <f t="shared" si="1009"/>
        <v>2.2886904000297426</v>
      </c>
      <c r="AL457" s="33">
        <f t="shared" si="1009"/>
        <v>3.312054722311474</v>
      </c>
      <c r="AM457" s="33">
        <f t="shared" si="1009"/>
        <v>2.246274964032295</v>
      </c>
      <c r="AN457" s="33">
        <f t="shared" si="1009"/>
        <v>1.52345043698942</v>
      </c>
      <c r="AO457" s="33">
        <f t="shared" si="1009"/>
        <v>2.2046455973130819</v>
      </c>
      <c r="AP457" s="33">
        <f t="shared" si="1009"/>
        <v>1.4952169046144999</v>
      </c>
      <c r="AQ457" s="33">
        <f t="shared" si="1009"/>
        <v>1.0140739149048266</v>
      </c>
      <c r="AR457" s="33">
        <f t="shared" si="1009"/>
        <v>1.595464928532065</v>
      </c>
      <c r="AS457" s="33">
        <f t="shared" si="1009"/>
        <v>1.0820633188246329</v>
      </c>
      <c r="AT457" s="33">
        <f t="shared" si="1009"/>
        <v>0.73386823176555194</v>
      </c>
      <c r="AU457" s="33">
        <f t="shared" si="1009"/>
        <v>1.0620098474402135</v>
      </c>
      <c r="AV457" s="33">
        <f t="shared" si="1009"/>
        <v>0.72026772860679911</v>
      </c>
      <c r="AW457" s="33">
        <f t="shared" si="1009"/>
        <v>0.48849415297121623</v>
      </c>
      <c r="AX457" s="33">
        <f t="shared" si="1009"/>
        <v>0.70691927844361779</v>
      </c>
      <c r="AY457" s="33">
        <f t="shared" si="1009"/>
        <v>0.47944107507120459</v>
      </c>
      <c r="AZ457" s="33">
        <f t="shared" si="1009"/>
        <v>0.32516264794972033</v>
      </c>
      <c r="BA457" s="33">
        <f t="shared" si="1009"/>
        <v>2.1136608291783578</v>
      </c>
      <c r="BB457" s="33">
        <f t="shared" si="1009"/>
        <v>1.4335099511053866</v>
      </c>
      <c r="BC457" s="33">
        <f t="shared" si="1009"/>
        <v>0.97222352401590728</v>
      </c>
      <c r="BD457" s="33">
        <f t="shared" si="1009"/>
        <v>1.4069432518340372</v>
      </c>
      <c r="BE457" s="33">
        <f t="shared" si="1009"/>
        <v>0.95420567212227692</v>
      </c>
      <c r="BF457" s="33">
        <f t="shared" si="1009"/>
        <v>0.64715365280257209</v>
      </c>
      <c r="BG457" s="33">
        <f t="shared" si="1009"/>
        <v>0.93652173828230545</v>
      </c>
      <c r="BH457" s="33">
        <f t="shared" si="1009"/>
        <v>0.63516019823108216</v>
      </c>
      <c r="BI457" s="33">
        <f t="shared" si="1009"/>
        <v>0.43077321211666092</v>
      </c>
      <c r="BJ457" s="33">
        <f t="shared" si="1009"/>
        <v>3.0753839849238442</v>
      </c>
      <c r="BK457" s="33">
        <f t="shared" si="1009"/>
        <v>2.0857620508453185</v>
      </c>
      <c r="BL457" s="33">
        <f t="shared" si="1009"/>
        <v>1.4145886673251304</v>
      </c>
      <c r="BM457" s="33">
        <f t="shared" si="1009"/>
        <v>2.0471074094082828</v>
      </c>
      <c r="BN457" s="33">
        <f t="shared" si="1009"/>
        <v>1.3883726290698626</v>
      </c>
      <c r="BO457" s="33">
        <f t="shared" si="1009"/>
        <v>0.94161085456064531</v>
      </c>
      <c r="BP457" s="33">
        <f t="shared" si="1009"/>
        <v>1.3626424427641239</v>
      </c>
      <c r="BQ457" s="33">
        <f t="shared" si="1009"/>
        <v>0.92416033572437106</v>
      </c>
      <c r="BR457" s="33">
        <f t="shared" si="1009"/>
        <v>0.62677654777411318</v>
      </c>
      <c r="BS457" s="33">
        <f t="shared" si="1009"/>
        <v>0.9861214111733192</v>
      </c>
      <c r="BT457" s="33">
        <f t="shared" si="1009"/>
        <v>0.66879928718958814</v>
      </c>
      <c r="BU457" s="33">
        <f t="shared" si="1009"/>
        <v>0.45358764293850806</v>
      </c>
      <c r="BV457" s="33">
        <f t="shared" si="1009"/>
        <v>0.65640468223971815</v>
      </c>
      <c r="BW457" s="33">
        <f t="shared" si="1009"/>
        <v>0.44518147422383991</v>
      </c>
      <c r="BX457" s="33">
        <f t="shared" si="1009"/>
        <v>0.30192737857365554</v>
      </c>
      <c r="BY457" s="33">
        <f t="shared" si="1009"/>
        <v>0.43693109386354945</v>
      </c>
      <c r="BZ457" s="33">
        <f t="shared" si="1009"/>
        <v>0.29633187233934716</v>
      </c>
      <c r="CA457" s="33">
        <f t="shared" si="1009"/>
        <v>0.20097580556161196</v>
      </c>
      <c r="CB457" s="33">
        <f t="shared" si="1009"/>
        <v>1.3064067798274015</v>
      </c>
      <c r="CC457" s="33">
        <f t="shared" si="1009"/>
        <v>0.88602063927262897</v>
      </c>
      <c r="CD457" s="33">
        <f t="shared" si="1009"/>
        <v>0.60090975134161073</v>
      </c>
      <c r="CE457" s="33">
        <f t="shared" ref="CE457:CS457" si="1010">EXP(CE456)</f>
        <v>0.86960035293027471</v>
      </c>
      <c r="CF457" s="33">
        <f t="shared" si="1010"/>
        <v>0.5897733175548735</v>
      </c>
      <c r="CG457" s="33">
        <f t="shared" si="1010"/>
        <v>0.39999128901868236</v>
      </c>
      <c r="CH457" s="33">
        <f t="shared" si="1010"/>
        <v>0.57884327109536726</v>
      </c>
      <c r="CI457" s="33">
        <f t="shared" si="1010"/>
        <v>0.39257840131718807</v>
      </c>
      <c r="CJ457" s="33">
        <f t="shared" si="1010"/>
        <v>0.26625134794970695</v>
      </c>
      <c r="CK457" s="33">
        <f t="shared" si="1010"/>
        <v>1.9008264869245457</v>
      </c>
      <c r="CL457" s="33">
        <f t="shared" si="1010"/>
        <v>1.2891631650240971</v>
      </c>
      <c r="CM457" s="33">
        <f t="shared" si="1010"/>
        <v>0.87432581431664302</v>
      </c>
      <c r="CN457" s="33">
        <f t="shared" si="1010"/>
        <v>1.265271590298378</v>
      </c>
      <c r="CO457" s="33">
        <f t="shared" si="1010"/>
        <v>0.85812226375446043</v>
      </c>
      <c r="CP457" s="33">
        <f t="shared" si="1010"/>
        <v>0.58198874075519802</v>
      </c>
      <c r="CQ457" s="33">
        <f t="shared" si="1010"/>
        <v>0.8422190074836301</v>
      </c>
      <c r="CR457" s="33">
        <f t="shared" si="1010"/>
        <v>0.57120296292154416</v>
      </c>
      <c r="CS457" s="33">
        <f t="shared" si="1010"/>
        <v>0.38739665330658374</v>
      </c>
    </row>
    <row r="458" spans="2:97" ht="13.9" thickTop="1" thickBot="1" x14ac:dyDescent="0.4">
      <c r="H458" s="32">
        <f t="shared" ref="H458:H459" si="1011">H457</f>
        <v>8.6296736423463472E-7</v>
      </c>
      <c r="I458" s="32">
        <f t="shared" ref="I458:J458" si="1012">I453</f>
        <v>-0.40700168267480402</v>
      </c>
      <c r="J458" s="32">
        <f t="shared" si="1012"/>
        <v>-0.3557608792128294</v>
      </c>
      <c r="K458" s="32">
        <f t="shared" si="1007"/>
        <v>-0.40700198968483225</v>
      </c>
      <c r="L458" s="32">
        <f>$CE$5-$CE$7*SUMPRODUCT($B$5:$CD$5,Q458:CS458)</f>
        <v>1.2836169224783589E-4</v>
      </c>
      <c r="M458" s="32">
        <f>SUMPRODUCT($B$7:$CD$7, LN(Q458:CS458))</f>
        <v>-3263.3842564289439</v>
      </c>
      <c r="O458" s="48">
        <f t="shared" si="1008"/>
        <v>0.99999999999999933</v>
      </c>
      <c r="P458" s="39" t="s">
        <v>366</v>
      </c>
      <c r="Q458" s="32">
        <f t="shared" ref="Q458:AV458" si="1013">Q457/$O457</f>
        <v>2.607672254494426E-2</v>
      </c>
      <c r="R458" s="32">
        <f t="shared" si="1013"/>
        <v>1.7685543841451122E-2</v>
      </c>
      <c r="S458" s="32">
        <f t="shared" si="1013"/>
        <v>1.1994546493670884E-2</v>
      </c>
      <c r="T458" s="32">
        <f t="shared" si="1013"/>
        <v>1.7357784327592288E-2</v>
      </c>
      <c r="U458" s="32">
        <f t="shared" si="1013"/>
        <v>1.1772256087282105E-2</v>
      </c>
      <c r="V458" s="32">
        <f t="shared" si="1013"/>
        <v>7.9840843029862652E-3</v>
      </c>
      <c r="W458" s="32">
        <f t="shared" si="1013"/>
        <v>1.155408530515745E-2</v>
      </c>
      <c r="X458" s="32">
        <f t="shared" si="1013"/>
        <v>7.8361182798198561E-3</v>
      </c>
      <c r="Y458" s="32">
        <f t="shared" si="1013"/>
        <v>5.3145487568728063E-3</v>
      </c>
      <c r="Z458" s="32">
        <f t="shared" si="1013"/>
        <v>3.454626047299738E-2</v>
      </c>
      <c r="AA458" s="32">
        <f t="shared" si="1013"/>
        <v>2.3429685348699599E-2</v>
      </c>
      <c r="AB458" s="32">
        <f t="shared" si="1013"/>
        <v>1.5890291684917627E-2</v>
      </c>
      <c r="AC458" s="32">
        <f t="shared" si="1013"/>
        <v>2.2995471826706762E-2</v>
      </c>
      <c r="AD458" s="32">
        <f t="shared" si="1013"/>
        <v>1.5595802902191208E-2</v>
      </c>
      <c r="AE458" s="32">
        <f t="shared" si="1013"/>
        <v>1.0577259296828663E-2</v>
      </c>
      <c r="AF458" s="32">
        <f t="shared" si="1013"/>
        <v>1.5306771769007752E-2</v>
      </c>
      <c r="AG458" s="32">
        <f t="shared" si="1013"/>
        <v>1.0381234939524935E-2</v>
      </c>
      <c r="AH458" s="32">
        <f t="shared" si="1013"/>
        <v>7.0406771915042E-3</v>
      </c>
      <c r="AI458" s="32">
        <f t="shared" si="1013"/>
        <v>5.0264931218393982E-2</v>
      </c>
      <c r="AJ458" s="32">
        <f t="shared" si="1013"/>
        <v>3.4090275080323827E-2</v>
      </c>
      <c r="AK458" s="32">
        <f t="shared" si="1013"/>
        <v>2.3120430623943058E-2</v>
      </c>
      <c r="AL458" s="32">
        <f t="shared" si="1013"/>
        <v>3.3458492869507507E-2</v>
      </c>
      <c r="AM458" s="32">
        <f t="shared" si="1013"/>
        <v>2.2691948403127809E-2</v>
      </c>
      <c r="AN458" s="32">
        <f t="shared" si="1013"/>
        <v>1.5389949700917119E-2</v>
      </c>
      <c r="AO458" s="32">
        <f t="shared" si="1013"/>
        <v>2.2271407081707602E-2</v>
      </c>
      <c r="AP458" s="32">
        <f t="shared" si="1013"/>
        <v>1.5104733567474734E-2</v>
      </c>
      <c r="AQ458" s="32">
        <f t="shared" si="1013"/>
        <v>1.0244210224678136E-2</v>
      </c>
      <c r="AR458" s="32">
        <f t="shared" si="1013"/>
        <v>1.6117442618093083E-2</v>
      </c>
      <c r="AS458" s="32">
        <f t="shared" si="1013"/>
        <v>1.093104156563657E-2</v>
      </c>
      <c r="AT458" s="32">
        <f t="shared" si="1013"/>
        <v>7.4135625943249949E-3</v>
      </c>
      <c r="AU458" s="32">
        <f t="shared" si="1013"/>
        <v>1.0728460694975047E-2</v>
      </c>
      <c r="AV458" s="32">
        <f t="shared" si="1013"/>
        <v>7.2761698348112677E-3</v>
      </c>
      <c r="AW458" s="32">
        <f t="shared" ref="AW458:CB458" si="1014">AW457/$O457</f>
        <v>4.9347850516723709E-3</v>
      </c>
      <c r="AX458" s="32">
        <f t="shared" si="1014"/>
        <v>7.1413233234915259E-3</v>
      </c>
      <c r="AY458" s="32">
        <f t="shared" si="1014"/>
        <v>4.8433305414783967E-3</v>
      </c>
      <c r="AZ458" s="32">
        <f t="shared" si="1014"/>
        <v>3.2848044643003838E-3</v>
      </c>
      <c r="BA458" s="32">
        <f t="shared" si="1014"/>
        <v>2.1352275765620859E-2</v>
      </c>
      <c r="BB458" s="32">
        <f t="shared" si="1014"/>
        <v>1.4481367760721758E-2</v>
      </c>
      <c r="BC458" s="32">
        <f t="shared" si="1014"/>
        <v>9.8214361093501793E-3</v>
      </c>
      <c r="BD458" s="32">
        <f t="shared" si="1014"/>
        <v>1.4212990033702669E-2</v>
      </c>
      <c r="BE458" s="32">
        <f t="shared" si="1014"/>
        <v>9.6394191381190559E-3</v>
      </c>
      <c r="BF458" s="32">
        <f t="shared" si="1014"/>
        <v>6.537568878891945E-3</v>
      </c>
      <c r="BG458" s="32">
        <f t="shared" si="1014"/>
        <v>9.4607754187675253E-3</v>
      </c>
      <c r="BH458" s="32">
        <f t="shared" si="1014"/>
        <v>6.4164105805227366E-3</v>
      </c>
      <c r="BI458" s="32">
        <f t="shared" si="1014"/>
        <v>4.3516860844380421E-3</v>
      </c>
      <c r="BJ458" s="32">
        <f t="shared" si="1014"/>
        <v>3.1067636786737626E-2</v>
      </c>
      <c r="BK458" s="32">
        <f t="shared" si="1014"/>
        <v>2.1070441329240377E-2</v>
      </c>
      <c r="BL458" s="32">
        <f t="shared" si="1014"/>
        <v>1.4290224288912872E-2</v>
      </c>
      <c r="BM458" s="32">
        <f t="shared" si="1014"/>
        <v>2.0679950786864368E-2</v>
      </c>
      <c r="BN458" s="32">
        <f t="shared" si="1014"/>
        <v>1.4025388951766493E-2</v>
      </c>
      <c r="BO458" s="32">
        <f t="shared" si="1014"/>
        <v>9.5121858497498046E-3</v>
      </c>
      <c r="BP458" s="32">
        <f t="shared" si="1014"/>
        <v>1.3765461708040024E-2</v>
      </c>
      <c r="BQ458" s="32">
        <f t="shared" si="1014"/>
        <v>9.3359000969452099E-3</v>
      </c>
      <c r="BR458" s="32">
        <f t="shared" si="1014"/>
        <v>6.3317186498172027E-3</v>
      </c>
      <c r="BS458" s="32">
        <f t="shared" si="1014"/>
        <v>9.9618330524396236E-3</v>
      </c>
      <c r="BT458" s="32">
        <f t="shared" si="1014"/>
        <v>6.7562338360000525E-3</v>
      </c>
      <c r="BU458" s="32">
        <f t="shared" si="1014"/>
        <v>4.5821582640890816E-3</v>
      </c>
      <c r="BV458" s="32">
        <f t="shared" si="1014"/>
        <v>6.6310231024508896E-3</v>
      </c>
      <c r="BW458" s="32">
        <f t="shared" si="1014"/>
        <v>4.4972388531551609E-3</v>
      </c>
      <c r="BX458" s="32">
        <f t="shared" si="1014"/>
        <v>3.0500809588271428E-3</v>
      </c>
      <c r="BY458" s="32">
        <f t="shared" si="1014"/>
        <v>4.4138932216364725E-3</v>
      </c>
      <c r="BZ458" s="32">
        <f t="shared" si="1014"/>
        <v>2.9935549587641872E-3</v>
      </c>
      <c r="CA458" s="32">
        <f t="shared" si="1014"/>
        <v>2.0302646306018207E-3</v>
      </c>
      <c r="CB458" s="32">
        <f t="shared" si="1014"/>
        <v>1.319736707038041E-2</v>
      </c>
      <c r="CC458" s="32">
        <f t="shared" ref="CC458:CS458" si="1015">CC457/$O457</f>
        <v>8.9506115468559154E-3</v>
      </c>
      <c r="CD458" s="32">
        <f t="shared" si="1015"/>
        <v>6.0704113658029222E-3</v>
      </c>
      <c r="CE458" s="32">
        <f t="shared" si="1015"/>
        <v>8.7847332388074576E-3</v>
      </c>
      <c r="CF458" s="32">
        <f t="shared" si="1015"/>
        <v>5.9579107214339641E-3</v>
      </c>
      <c r="CG458" s="32">
        <f t="shared" si="1015"/>
        <v>4.0407260186077687E-3</v>
      </c>
      <c r="CH458" s="32">
        <f t="shared" si="1015"/>
        <v>5.8474950090771491E-3</v>
      </c>
      <c r="CI458" s="32">
        <f t="shared" si="1015"/>
        <v>3.9658407672765912E-3</v>
      </c>
      <c r="CJ458" s="32">
        <f t="shared" si="1015"/>
        <v>2.6896804472647438E-3</v>
      </c>
      <c r="CK458" s="32">
        <f t="shared" si="1015"/>
        <v>1.920221578179436E-2</v>
      </c>
      <c r="CL458" s="32">
        <f t="shared" si="1015"/>
        <v>1.3023171469367439E-2</v>
      </c>
      <c r="CM458" s="32">
        <f t="shared" si="1015"/>
        <v>8.832470015327441E-3</v>
      </c>
      <c r="CN458" s="32">
        <f t="shared" si="1015"/>
        <v>1.2781817944253005E-2</v>
      </c>
      <c r="CO458" s="32">
        <f t="shared" si="1015"/>
        <v>8.6687811797253739E-3</v>
      </c>
      <c r="CP458" s="32">
        <f t="shared" si="1015"/>
        <v>5.8792706538078167E-3</v>
      </c>
      <c r="CQ458" s="32">
        <f t="shared" si="1015"/>
        <v>8.5081259275777959E-3</v>
      </c>
      <c r="CR458" s="32">
        <f t="shared" si="1015"/>
        <v>5.7703123481649844E-3</v>
      </c>
      <c r="CS458" s="32">
        <f t="shared" si="1015"/>
        <v>3.9134945672888713E-3</v>
      </c>
    </row>
    <row r="459" spans="2:97" ht="13.15" thickTop="1" x14ac:dyDescent="0.35">
      <c r="H459" s="34">
        <f t="shared" si="1011"/>
        <v>8.6296736423463472E-7</v>
      </c>
      <c r="I459" s="34">
        <f t="shared" ref="I459:J459" si="1016">I454</f>
        <v>-0.38829526539832093</v>
      </c>
      <c r="J459" s="34">
        <f t="shared" si="1016"/>
        <v>-0.2557723036711097</v>
      </c>
      <c r="K459" s="34">
        <f t="shared" si="1007"/>
        <v>-0.38829548612147169</v>
      </c>
      <c r="L459" s="34">
        <f>$CE$6-$CE$7*SUMPRODUCT($B$6:$CD$6,Q458:CS458)</f>
        <v>9.2950437903027705E-5</v>
      </c>
    </row>
    <row r="460" spans="2:97" ht="13.5" thickBot="1" x14ac:dyDescent="0.4">
      <c r="B460" s="39" t="s">
        <v>367</v>
      </c>
      <c r="D460" s="39" t="s">
        <v>368</v>
      </c>
      <c r="E460" s="39" t="s">
        <v>369</v>
      </c>
      <c r="F460" s="39" t="s">
        <v>370</v>
      </c>
      <c r="H460" s="39" t="s">
        <v>347</v>
      </c>
      <c r="I460" s="39" t="s">
        <v>371</v>
      </c>
      <c r="J460" s="39" t="s">
        <v>372</v>
      </c>
      <c r="K460" s="39" t="s">
        <v>349</v>
      </c>
      <c r="L460" s="39" t="s">
        <v>373</v>
      </c>
      <c r="M460" s="39" t="s">
        <v>374</v>
      </c>
      <c r="O460" s="45" t="s">
        <v>336</v>
      </c>
    </row>
    <row r="461" spans="2:97" ht="13.9" thickTop="1" thickBot="1" x14ac:dyDescent="0.4">
      <c r="B461" s="32">
        <f>1+B456</f>
        <v>4</v>
      </c>
      <c r="D461" s="32">
        <f>IF(F456,IF(M461&lt;0,D456,H461),E456)</f>
        <v>0</v>
      </c>
      <c r="E461" s="32">
        <f>IF(F456,IF(M461&lt;0,H461,E456),H461)</f>
        <v>4.3148368211731736E-7</v>
      </c>
      <c r="F461" s="32" t="b">
        <f>OR(F456,M461*M456&lt;=0)</f>
        <v>1</v>
      </c>
      <c r="H461" s="32">
        <f>IF(F456,(D456+E456)/2,2*H456)</f>
        <v>4.3148368211731736E-7</v>
      </c>
      <c r="I461" s="32">
        <f>I456</f>
        <v>-0.48114011893258246</v>
      </c>
      <c r="J461" s="32">
        <f>J456</f>
        <v>-1</v>
      </c>
      <c r="K461" s="32">
        <f>I461+J461*H461</f>
        <v>-0.48114055041626458</v>
      </c>
      <c r="L461" s="32">
        <f>$CE$3-$CE$7*SUMPRODUCT($B$3:$CD$3,Q463:CS463)</f>
        <v>1.4918581797473962E-4</v>
      </c>
      <c r="M461" s="32">
        <f>SUMPRODUCT(L461:L464,J461:J464)</f>
        <v>-2.5621978769854606E-4</v>
      </c>
      <c r="O461" s="46">
        <f>SUM(Q461:CS461)</f>
        <v>-1.265654256376654</v>
      </c>
      <c r="P461" s="39" t="s">
        <v>363</v>
      </c>
      <c r="Q461" s="32">
        <f t="shared" ref="Q461:AV461" si="1017">SUMPRODUCT(B$3:B$6,$K461:$K464)</f>
        <v>0.94830517736943709</v>
      </c>
      <c r="R461" s="32">
        <f t="shared" si="1017"/>
        <v>0.56000980160954084</v>
      </c>
      <c r="S461" s="32">
        <f t="shared" si="1017"/>
        <v>0.17171442584964453</v>
      </c>
      <c r="T461" s="32">
        <f t="shared" si="1017"/>
        <v>0.54130334118961909</v>
      </c>
      <c r="U461" s="32">
        <f t="shared" si="1017"/>
        <v>0.15300796542972273</v>
      </c>
      <c r="V461" s="32">
        <f t="shared" si="1017"/>
        <v>-0.23528741033017359</v>
      </c>
      <c r="W461" s="32">
        <f t="shared" si="1017"/>
        <v>0.13430150500980093</v>
      </c>
      <c r="X461" s="32">
        <f t="shared" si="1017"/>
        <v>-0.25399387075009539</v>
      </c>
      <c r="Y461" s="32">
        <f t="shared" si="1017"/>
        <v>-0.64228924650999164</v>
      </c>
      <c r="Z461" s="32">
        <f t="shared" si="1017"/>
        <v>1.2295616787864732</v>
      </c>
      <c r="AA461" s="32">
        <f t="shared" si="1017"/>
        <v>0.84126630302657679</v>
      </c>
      <c r="AB461" s="32">
        <f t="shared" si="1017"/>
        <v>0.45297092726668048</v>
      </c>
      <c r="AC461" s="32">
        <f t="shared" si="1017"/>
        <v>0.82255984260665493</v>
      </c>
      <c r="AD461" s="32">
        <f t="shared" si="1017"/>
        <v>0.43426446684675862</v>
      </c>
      <c r="AE461" s="32">
        <f t="shared" si="1017"/>
        <v>4.5969091086862313E-2</v>
      </c>
      <c r="AF461" s="32">
        <f t="shared" si="1017"/>
        <v>0.41555800642683682</v>
      </c>
      <c r="AG461" s="32">
        <f t="shared" si="1017"/>
        <v>2.7262630666940513E-2</v>
      </c>
      <c r="AH461" s="32">
        <f t="shared" si="1017"/>
        <v>-0.3610327450929558</v>
      </c>
      <c r="AI461" s="32">
        <f t="shared" si="1017"/>
        <v>1.6045703473425208</v>
      </c>
      <c r="AJ461" s="32">
        <f t="shared" si="1017"/>
        <v>1.2162749715826244</v>
      </c>
      <c r="AK461" s="32">
        <f t="shared" si="1017"/>
        <v>0.82797959582272807</v>
      </c>
      <c r="AL461" s="32">
        <f t="shared" si="1017"/>
        <v>1.1975685111627028</v>
      </c>
      <c r="AM461" s="32">
        <f t="shared" si="1017"/>
        <v>0.80927313540280643</v>
      </c>
      <c r="AN461" s="32">
        <f t="shared" si="1017"/>
        <v>0.42097775964291012</v>
      </c>
      <c r="AO461" s="32">
        <f t="shared" si="1017"/>
        <v>0.79056667498288458</v>
      </c>
      <c r="AP461" s="32">
        <f t="shared" si="1017"/>
        <v>0.40227129922298832</v>
      </c>
      <c r="AQ461" s="32">
        <f t="shared" si="1017"/>
        <v>1.397592346309201E-2</v>
      </c>
      <c r="AR461" s="32">
        <f t="shared" si="1017"/>
        <v>0.46716462695317257</v>
      </c>
      <c r="AS461" s="32">
        <f t="shared" si="1017"/>
        <v>7.8869251193276257E-2</v>
      </c>
      <c r="AT461" s="32">
        <f t="shared" si="1017"/>
        <v>-0.30942612456662005</v>
      </c>
      <c r="AU461" s="32">
        <f t="shared" si="1017"/>
        <v>6.0162790773354458E-2</v>
      </c>
      <c r="AV461" s="32">
        <f t="shared" si="1017"/>
        <v>-0.32813258498654185</v>
      </c>
      <c r="AW461" s="32">
        <f t="shared" ref="AW461:CB461" si="1018">SUMPRODUCT(AH$3:AH$6,$K461:$K464)</f>
        <v>-0.71642796074643811</v>
      </c>
      <c r="AX461" s="32">
        <f t="shared" si="1018"/>
        <v>-0.34683904540646365</v>
      </c>
      <c r="AY461" s="32">
        <f t="shared" si="1018"/>
        <v>-0.73513442116635996</v>
      </c>
      <c r="AZ461" s="32">
        <f t="shared" si="1018"/>
        <v>-1.1234297969262563</v>
      </c>
      <c r="BA461" s="32">
        <f t="shared" si="1018"/>
        <v>0.74842112837020847</v>
      </c>
      <c r="BB461" s="32">
        <f t="shared" si="1018"/>
        <v>0.36012575261031216</v>
      </c>
      <c r="BC461" s="32">
        <f t="shared" si="1018"/>
        <v>-2.8169623149584155E-2</v>
      </c>
      <c r="BD461" s="32">
        <f t="shared" si="1018"/>
        <v>0.34141929219039036</v>
      </c>
      <c r="BE461" s="32">
        <f t="shared" si="1018"/>
        <v>-4.6876083569505976E-2</v>
      </c>
      <c r="BF461" s="32">
        <f t="shared" si="1018"/>
        <v>-0.43517145932940227</v>
      </c>
      <c r="BG461" s="32">
        <f t="shared" si="1018"/>
        <v>-6.5582543989427755E-2</v>
      </c>
      <c r="BH461" s="32">
        <f t="shared" si="1018"/>
        <v>-0.45387791974932407</v>
      </c>
      <c r="BI461" s="32">
        <f t="shared" si="1018"/>
        <v>-0.84217329550922038</v>
      </c>
      <c r="BJ461" s="32">
        <f t="shared" si="1018"/>
        <v>1.1234297969262563</v>
      </c>
      <c r="BK461" s="32">
        <f t="shared" si="1018"/>
        <v>0.73513442116635996</v>
      </c>
      <c r="BL461" s="32">
        <f t="shared" si="1018"/>
        <v>0.34683904540646365</v>
      </c>
      <c r="BM461" s="32">
        <f t="shared" si="1018"/>
        <v>0.71642796074643811</v>
      </c>
      <c r="BN461" s="32">
        <f t="shared" si="1018"/>
        <v>0.32813258498654185</v>
      </c>
      <c r="BO461" s="32">
        <f t="shared" si="1018"/>
        <v>-6.0162790773354458E-2</v>
      </c>
      <c r="BP461" s="32">
        <f t="shared" si="1018"/>
        <v>0.30942612456662005</v>
      </c>
      <c r="BQ461" s="32">
        <f t="shared" si="1018"/>
        <v>-7.8869251193276257E-2</v>
      </c>
      <c r="BR461" s="32">
        <f t="shared" si="1018"/>
        <v>-0.46716462695317257</v>
      </c>
      <c r="BS461" s="32">
        <f t="shared" si="1018"/>
        <v>-1.397592346309201E-2</v>
      </c>
      <c r="BT461" s="32">
        <f t="shared" si="1018"/>
        <v>-0.40227129922298832</v>
      </c>
      <c r="BU461" s="32">
        <f t="shared" si="1018"/>
        <v>-0.79056667498288458</v>
      </c>
      <c r="BV461" s="32">
        <f t="shared" si="1018"/>
        <v>-0.42097775964291012</v>
      </c>
      <c r="BW461" s="32">
        <f t="shared" si="1018"/>
        <v>-0.80927313540280643</v>
      </c>
      <c r="BX461" s="32">
        <f t="shared" si="1018"/>
        <v>-1.1975685111627028</v>
      </c>
      <c r="BY461" s="32">
        <f t="shared" si="1018"/>
        <v>-0.82797959582272807</v>
      </c>
      <c r="BZ461" s="32">
        <f t="shared" si="1018"/>
        <v>-1.2162749715826244</v>
      </c>
      <c r="CA461" s="32">
        <f t="shared" si="1018"/>
        <v>-1.6045703473425208</v>
      </c>
      <c r="CB461" s="32">
        <f t="shared" si="1018"/>
        <v>0.26728057795394383</v>
      </c>
      <c r="CC461" s="32">
        <f t="shared" ref="CC461:CS461" si="1019">SUMPRODUCT(BN$3:BN$6,$K461:$K464)</f>
        <v>-0.12101479780595248</v>
      </c>
      <c r="CD461" s="32">
        <f t="shared" si="1019"/>
        <v>-0.50931017356584873</v>
      </c>
      <c r="CE461" s="32">
        <f t="shared" si="1019"/>
        <v>-0.13972125822587428</v>
      </c>
      <c r="CF461" s="32">
        <f t="shared" si="1019"/>
        <v>-0.52801663398577059</v>
      </c>
      <c r="CG461" s="32">
        <f t="shared" si="1019"/>
        <v>-0.91631200974566696</v>
      </c>
      <c r="CH461" s="32">
        <f t="shared" si="1019"/>
        <v>-0.54672309440569244</v>
      </c>
      <c r="CI461" s="32">
        <f t="shared" si="1019"/>
        <v>-0.9350184701655887</v>
      </c>
      <c r="CJ461" s="32">
        <f t="shared" si="1019"/>
        <v>-1.323313845925485</v>
      </c>
      <c r="CK461" s="32">
        <f t="shared" si="1019"/>
        <v>0.64228924650999164</v>
      </c>
      <c r="CL461" s="32">
        <f t="shared" si="1019"/>
        <v>0.25399387075009539</v>
      </c>
      <c r="CM461" s="32">
        <f t="shared" si="1019"/>
        <v>-0.13430150500980093</v>
      </c>
      <c r="CN461" s="32">
        <f t="shared" si="1019"/>
        <v>0.23528741033017359</v>
      </c>
      <c r="CO461" s="32">
        <f t="shared" si="1019"/>
        <v>-0.15300796542972273</v>
      </c>
      <c r="CP461" s="32">
        <f t="shared" si="1019"/>
        <v>-0.54130334118961909</v>
      </c>
      <c r="CQ461" s="32">
        <f t="shared" si="1019"/>
        <v>-0.17171442584964453</v>
      </c>
      <c r="CR461" s="32">
        <f t="shared" si="1019"/>
        <v>-0.56000980160954084</v>
      </c>
      <c r="CS461" s="32">
        <f t="shared" si="1019"/>
        <v>-0.94830517736943709</v>
      </c>
    </row>
    <row r="462" spans="2:97" ht="13.9" thickTop="1" thickBot="1" x14ac:dyDescent="0.4">
      <c r="H462" s="33">
        <f>H461</f>
        <v>4.3148368211731736E-7</v>
      </c>
      <c r="I462" s="33">
        <f t="shared" ref="I462:J462" si="1020">I457</f>
        <v>0.3281328791709433</v>
      </c>
      <c r="J462" s="33">
        <f t="shared" si="1020"/>
        <v>-0.6817972814315495</v>
      </c>
      <c r="K462" s="33">
        <f t="shared" ref="K462:K464" si="1021">I462+J462*H462</f>
        <v>0.32813258498654185</v>
      </c>
      <c r="L462" s="33">
        <f>$CE$4-$CE$7*SUMPRODUCT($B$4:$CD$4,Q463:CS463)</f>
        <v>1.1352695739219598E-4</v>
      </c>
      <c r="M462" s="39" t="s">
        <v>375</v>
      </c>
      <c r="O462" s="47">
        <f t="shared" ref="O462:O463" si="1022">SUM(Q462:CS462)</f>
        <v>98.989940648402566</v>
      </c>
      <c r="P462" s="39" t="s">
        <v>365</v>
      </c>
      <c r="Q462" s="33">
        <f>EXP(Q461)</f>
        <v>2.5813310515989984</v>
      </c>
      <c r="R462" s="33">
        <f>EXP(R461)</f>
        <v>1.750689659788478</v>
      </c>
      <c r="S462" s="33">
        <f t="shared" ref="S462:CD462" si="1023">EXP(S461)</f>
        <v>1.1873387115502849</v>
      </c>
      <c r="T462" s="33">
        <f t="shared" si="1023"/>
        <v>1.7182448627323537</v>
      </c>
      <c r="U462" s="33">
        <f t="shared" si="1023"/>
        <v>1.1653342612939308</v>
      </c>
      <c r="V462" s="33">
        <f t="shared" si="1023"/>
        <v>0.79034366404912326</v>
      </c>
      <c r="W462" s="33">
        <f t="shared" si="1023"/>
        <v>1.1437376102833807</v>
      </c>
      <c r="X462" s="33">
        <f t="shared" si="1023"/>
        <v>0.77569655646995028</v>
      </c>
      <c r="Y462" s="33">
        <f t="shared" si="1023"/>
        <v>0.5260867023252439</v>
      </c>
      <c r="Z462" s="33">
        <f t="shared" si="1023"/>
        <v>3.4197302674122541</v>
      </c>
      <c r="AA462" s="33">
        <f t="shared" si="1023"/>
        <v>2.3193020572528886</v>
      </c>
      <c r="AB462" s="33">
        <f t="shared" si="1023"/>
        <v>1.5729784550662678</v>
      </c>
      <c r="AC462" s="33">
        <f t="shared" si="1023"/>
        <v>2.2763194051656455</v>
      </c>
      <c r="AD462" s="33">
        <f t="shared" si="1023"/>
        <v>1.5438271052179757</v>
      </c>
      <c r="AE462" s="33">
        <f t="shared" si="1023"/>
        <v>1.0470420475250821</v>
      </c>
      <c r="AF462" s="33">
        <f t="shared" si="1023"/>
        <v>1.5152160051075236</v>
      </c>
      <c r="AG462" s="33">
        <f t="shared" si="1023"/>
        <v>1.0276376564891032</v>
      </c>
      <c r="AH462" s="33">
        <f t="shared" si="1023"/>
        <v>0.69695617619844041</v>
      </c>
      <c r="AI462" s="33">
        <f t="shared" si="1023"/>
        <v>4.9757213115269554</v>
      </c>
      <c r="AJ462" s="33">
        <f t="shared" si="1023"/>
        <v>3.3745938339382828</v>
      </c>
      <c r="AK462" s="33">
        <f t="shared" si="1023"/>
        <v>2.2886899870522597</v>
      </c>
      <c r="AL462" s="33">
        <f t="shared" si="1023"/>
        <v>3.3120539020452688</v>
      </c>
      <c r="AM462" s="33">
        <f t="shared" si="1023"/>
        <v>2.2462746556203794</v>
      </c>
      <c r="AN462" s="33">
        <f t="shared" si="1023"/>
        <v>1.5234503959511616</v>
      </c>
      <c r="AO462" s="33">
        <f t="shared" si="1023"/>
        <v>2.2046453897328293</v>
      </c>
      <c r="AP462" s="33">
        <f t="shared" si="1023"/>
        <v>1.495216928845587</v>
      </c>
      <c r="AQ462" s="33">
        <f t="shared" si="1023"/>
        <v>1.0140740432534412</v>
      </c>
      <c r="AR462" s="33">
        <f t="shared" si="1023"/>
        <v>1.595464038181529</v>
      </c>
      <c r="AS462" s="33">
        <f t="shared" si="1023"/>
        <v>1.0820628343964467</v>
      </c>
      <c r="AT462" s="33">
        <f t="shared" si="1023"/>
        <v>0.73386798421140809</v>
      </c>
      <c r="AU462" s="33">
        <f t="shared" si="1023"/>
        <v>1.0620094178084893</v>
      </c>
      <c r="AV462" s="33">
        <f t="shared" si="1023"/>
        <v>0.72026751671529965</v>
      </c>
      <c r="AW462" s="33">
        <f t="shared" si="1023"/>
        <v>0.48849406317484878</v>
      </c>
      <c r="AX462" s="33">
        <f t="shared" si="1023"/>
        <v>0.70691910097794386</v>
      </c>
      <c r="AY462" s="33">
        <f t="shared" si="1023"/>
        <v>0.47944100762373265</v>
      </c>
      <c r="AZ462" s="33">
        <f t="shared" si="1023"/>
        <v>0.32516263809150053</v>
      </c>
      <c r="BA462" s="33">
        <f t="shared" si="1023"/>
        <v>2.1136601826245474</v>
      </c>
      <c r="BB462" s="33">
        <f t="shared" si="1023"/>
        <v>1.4335096708092678</v>
      </c>
      <c r="BC462" s="33">
        <f t="shared" si="1023"/>
        <v>0.97222344121184545</v>
      </c>
      <c r="BD462" s="33">
        <f t="shared" si="1023"/>
        <v>1.4069430374328999</v>
      </c>
      <c r="BE462" s="33">
        <f t="shared" si="1023"/>
        <v>0.9542056320205029</v>
      </c>
      <c r="BF462" s="33">
        <f t="shared" si="1023"/>
        <v>0.64715369702596881</v>
      </c>
      <c r="BG462" s="33">
        <f t="shared" si="1023"/>
        <v>0.93652173932848992</v>
      </c>
      <c r="BH462" s="33">
        <f t="shared" si="1023"/>
        <v>0.6351602690379009</v>
      </c>
      <c r="BI462" s="33">
        <f t="shared" si="1023"/>
        <v>0.43077330767950711</v>
      </c>
      <c r="BJ462" s="33">
        <f t="shared" si="1023"/>
        <v>3.0753840781627586</v>
      </c>
      <c r="BK462" s="33">
        <f t="shared" si="1023"/>
        <v>2.0857623442690665</v>
      </c>
      <c r="BL462" s="33">
        <f t="shared" si="1023"/>
        <v>1.4145890224448758</v>
      </c>
      <c r="BM462" s="33">
        <f t="shared" si="1023"/>
        <v>2.0471077857133868</v>
      </c>
      <c r="BN462" s="33">
        <f t="shared" si="1023"/>
        <v>1.3883730375074936</v>
      </c>
      <c r="BO462" s="33">
        <f t="shared" si="1023"/>
        <v>0.94161123548560532</v>
      </c>
      <c r="BP462" s="33">
        <f t="shared" si="1023"/>
        <v>1.3626429024214337</v>
      </c>
      <c r="BQ462" s="33">
        <f t="shared" si="1023"/>
        <v>0.92416074946126436</v>
      </c>
      <c r="BR462" s="33">
        <f t="shared" si="1023"/>
        <v>0.62677689754748445</v>
      </c>
      <c r="BS462" s="33">
        <f t="shared" si="1023"/>
        <v>0.98612128636259389</v>
      </c>
      <c r="BT462" s="33">
        <f t="shared" si="1023"/>
        <v>0.66879927635120517</v>
      </c>
      <c r="BU462" s="33">
        <f t="shared" si="1023"/>
        <v>0.45358768564643648</v>
      </c>
      <c r="BV462" s="33">
        <f t="shared" si="1023"/>
        <v>0.65640469992175432</v>
      </c>
      <c r="BW462" s="33">
        <f t="shared" si="1023"/>
        <v>0.44518153534694027</v>
      </c>
      <c r="BX462" s="33">
        <f t="shared" si="1023"/>
        <v>0.30192745334925775</v>
      </c>
      <c r="BY462" s="33">
        <f t="shared" si="1023"/>
        <v>0.43693117270459142</v>
      </c>
      <c r="BZ462" s="33">
        <f t="shared" si="1023"/>
        <v>0.2963319585139409</v>
      </c>
      <c r="CA462" s="33">
        <f t="shared" si="1023"/>
        <v>0.20097588618626208</v>
      </c>
      <c r="CB462" s="33">
        <f t="shared" si="1023"/>
        <v>1.3064069439000185</v>
      </c>
      <c r="CC462" s="33">
        <f t="shared" si="1023"/>
        <v>0.88602084833128347</v>
      </c>
      <c r="CD462" s="33">
        <f t="shared" si="1023"/>
        <v>0.60090995944504644</v>
      </c>
      <c r="CE462" s="33">
        <f t="shared" ref="CE462:CS462" si="1024">EXP(CE461)</f>
        <v>0.86960059563208314</v>
      </c>
      <c r="CF462" s="33">
        <f t="shared" si="1024"/>
        <v>0.58977354724646514</v>
      </c>
      <c r="CG462" s="33">
        <f t="shared" si="1024"/>
        <v>0.39999148894194414</v>
      </c>
      <c r="CH462" s="33">
        <f t="shared" si="1024"/>
        <v>0.57884352150347074</v>
      </c>
      <c r="CI462" s="33">
        <f t="shared" si="1024"/>
        <v>0.39257861447253856</v>
      </c>
      <c r="CJ462" s="33">
        <f t="shared" si="1024"/>
        <v>0.26625152189814044</v>
      </c>
      <c r="CK462" s="33">
        <f t="shared" si="1024"/>
        <v>1.9008273647292597</v>
      </c>
      <c r="CL462" s="33">
        <f t="shared" si="1024"/>
        <v>1.2891639026358614</v>
      </c>
      <c r="CM462" s="33">
        <f t="shared" si="1024"/>
        <v>0.87432641106576248</v>
      </c>
      <c r="CN462" s="33">
        <f t="shared" si="1024"/>
        <v>1.2652723688284615</v>
      </c>
      <c r="CO462" s="33">
        <f t="shared" si="1024"/>
        <v>0.85812288646662505</v>
      </c>
      <c r="CP462" s="33">
        <f t="shared" si="1024"/>
        <v>0.58198922731524982</v>
      </c>
      <c r="CQ462" s="33">
        <f t="shared" si="1024"/>
        <v>0.84221965499155638</v>
      </c>
      <c r="CR462" s="33">
        <f t="shared" si="1024"/>
        <v>0.57120346510804321</v>
      </c>
      <c r="CS462" s="33">
        <f t="shared" si="1024"/>
        <v>0.38739703664919412</v>
      </c>
    </row>
    <row r="463" spans="2:97" ht="13.9" thickTop="1" thickBot="1" x14ac:dyDescent="0.4">
      <c r="H463" s="32">
        <f t="shared" ref="H463:H464" si="1025">H462</f>
        <v>4.3148368211731736E-7</v>
      </c>
      <c r="I463" s="32">
        <f t="shared" ref="I463:J463" si="1026">I458</f>
        <v>-0.40700168267480402</v>
      </c>
      <c r="J463" s="32">
        <f t="shared" si="1026"/>
        <v>-0.3557608792128294</v>
      </c>
      <c r="K463" s="32">
        <f t="shared" si="1021"/>
        <v>-0.40700183617981811</v>
      </c>
      <c r="L463" s="32">
        <f>$CE$5-$CE$7*SUMPRODUCT($B$5:$CD$5,Q463:CS463)</f>
        <v>5.4774641512267408E-5</v>
      </c>
      <c r="M463" s="32">
        <f>SUMPRODUCT($B$7:$CD$7, LN(Q463:CS463))</f>
        <v>-3263.3842564287602</v>
      </c>
      <c r="O463" s="48">
        <f t="shared" si="1022"/>
        <v>0.99999999999999978</v>
      </c>
      <c r="P463" s="39" t="s">
        <v>366</v>
      </c>
      <c r="Q463" s="32">
        <f t="shared" ref="Q463:AV463" si="1027">Q462/$O462</f>
        <v>2.6076700669692282E-2</v>
      </c>
      <c r="R463" s="32">
        <f t="shared" si="1027"/>
        <v>1.7685530957197614E-2</v>
      </c>
      <c r="S463" s="32">
        <f t="shared" si="1027"/>
        <v>1.1994539079152841E-2</v>
      </c>
      <c r="T463" s="32">
        <f t="shared" si="1027"/>
        <v>1.7357772430991771E-2</v>
      </c>
      <c r="U463" s="32">
        <f t="shared" si="1027"/>
        <v>1.1772249318069838E-2</v>
      </c>
      <c r="V463" s="32">
        <f t="shared" si="1027"/>
        <v>7.9840805931615366E-3</v>
      </c>
      <c r="W463" s="32">
        <f t="shared" si="1027"/>
        <v>1.1554079159879136E-2</v>
      </c>
      <c r="X463" s="32">
        <f t="shared" si="1027"/>
        <v>7.8361149768248501E-3</v>
      </c>
      <c r="Y463" s="32">
        <f t="shared" si="1027"/>
        <v>5.3145471032640078E-3</v>
      </c>
      <c r="Z463" s="32">
        <f t="shared" si="1027"/>
        <v>3.4546240203927624E-2</v>
      </c>
      <c r="AA463" s="32">
        <f t="shared" si="1027"/>
        <v>2.3429674187710667E-2</v>
      </c>
      <c r="AB463" s="32">
        <f t="shared" si="1027"/>
        <v>1.5890285869078875E-2</v>
      </c>
      <c r="AC463" s="32">
        <f t="shared" si="1027"/>
        <v>2.2995461864663509E-2</v>
      </c>
      <c r="AD463" s="32">
        <f t="shared" si="1027"/>
        <v>1.5595797866991539E-2</v>
      </c>
      <c r="AE463" s="32">
        <f t="shared" si="1027"/>
        <v>1.0577257049218957E-2</v>
      </c>
      <c r="AF463" s="32">
        <f t="shared" si="1027"/>
        <v>1.5306767487510108E-2</v>
      </c>
      <c r="AG463" s="32">
        <f t="shared" si="1027"/>
        <v>1.0381233181451418E-2</v>
      </c>
      <c r="AH463" s="32">
        <f t="shared" si="1027"/>
        <v>7.0406767761779379E-3</v>
      </c>
      <c r="AI463" s="32">
        <f t="shared" si="1027"/>
        <v>5.0264918626428637E-2</v>
      </c>
      <c r="AJ463" s="32">
        <f t="shared" si="1027"/>
        <v>3.4090270302558665E-2</v>
      </c>
      <c r="AK463" s="32">
        <f t="shared" si="1027"/>
        <v>2.3120429935212745E-2</v>
      </c>
      <c r="AL463" s="32">
        <f t="shared" si="1027"/>
        <v>3.3458489623801151E-2</v>
      </c>
      <c r="AM463" s="32">
        <f t="shared" si="1027"/>
        <v>2.2691948706170161E-2</v>
      </c>
      <c r="AN463" s="32">
        <f t="shared" si="1027"/>
        <v>1.538995160490326E-2</v>
      </c>
      <c r="AO463" s="32">
        <f t="shared" si="1027"/>
        <v>2.2271408339998904E-2</v>
      </c>
      <c r="AP463" s="32">
        <f t="shared" si="1027"/>
        <v>1.5104736087845263E-2</v>
      </c>
      <c r="AQ463" s="32">
        <f t="shared" si="1027"/>
        <v>1.0244213064590878E-2</v>
      </c>
      <c r="AR463" s="32">
        <f t="shared" si="1027"/>
        <v>1.6117436051895195E-2</v>
      </c>
      <c r="AS463" s="32">
        <f t="shared" si="1027"/>
        <v>1.0931038318729493E-2</v>
      </c>
      <c r="AT463" s="32">
        <f t="shared" si="1027"/>
        <v>7.4135612104061881E-3</v>
      </c>
      <c r="AU463" s="32">
        <f t="shared" si="1027"/>
        <v>1.0728457971104232E-2</v>
      </c>
      <c r="AV463" s="32">
        <f t="shared" si="1027"/>
        <v>7.2761687904590424E-3</v>
      </c>
      <c r="AW463" s="32">
        <f t="shared" ref="AW463:CB463" si="1028">AW462/$O462</f>
        <v>4.9347848879908564E-3</v>
      </c>
      <c r="AX463" s="32">
        <f t="shared" si="1028"/>
        <v>7.1413226065950939E-3</v>
      </c>
      <c r="AY463" s="32">
        <f t="shared" si="1028"/>
        <v>4.8433305897882624E-3</v>
      </c>
      <c r="AZ463" s="32">
        <f t="shared" si="1028"/>
        <v>3.2848048595809295E-3</v>
      </c>
      <c r="BA463" s="32">
        <f t="shared" si="1028"/>
        <v>2.1352272450914499E-2</v>
      </c>
      <c r="BB463" s="32">
        <f t="shared" si="1028"/>
        <v>1.4481367110834821E-2</v>
      </c>
      <c r="BC463" s="32">
        <f t="shared" si="1028"/>
        <v>9.8214367524982905E-3</v>
      </c>
      <c r="BD463" s="32">
        <f t="shared" si="1028"/>
        <v>1.421299000905709E-2</v>
      </c>
      <c r="BE463" s="32">
        <f t="shared" si="1028"/>
        <v>9.6394201852256708E-3</v>
      </c>
      <c r="BF463" s="32">
        <f t="shared" si="1028"/>
        <v>6.5375703105486418E-3</v>
      </c>
      <c r="BG463" s="32">
        <f t="shared" si="1028"/>
        <v>9.4607768546389453E-3</v>
      </c>
      <c r="BH463" s="32">
        <f t="shared" si="1028"/>
        <v>6.4164122624731637E-3</v>
      </c>
      <c r="BI463" s="32">
        <f t="shared" si="1028"/>
        <v>4.3516877054159409E-3</v>
      </c>
      <c r="BJ463" s="32">
        <f t="shared" si="1028"/>
        <v>3.1067642409101568E-2</v>
      </c>
      <c r="BK463" s="32">
        <f t="shared" si="1028"/>
        <v>2.107044746776222E-2</v>
      </c>
      <c r="BL463" s="32">
        <f t="shared" si="1028"/>
        <v>1.4290230029223716E-2</v>
      </c>
      <c r="BM463" s="32">
        <f t="shared" si="1028"/>
        <v>2.0679957703827776E-2</v>
      </c>
      <c r="BN463" s="32">
        <f t="shared" si="1028"/>
        <v>1.4025395190798089E-2</v>
      </c>
      <c r="BO463" s="32">
        <f t="shared" si="1028"/>
        <v>9.5121911309156894E-3</v>
      </c>
      <c r="BP463" s="32">
        <f t="shared" si="1028"/>
        <v>1.3765468425335632E-2</v>
      </c>
      <c r="BQ463" s="32">
        <f t="shared" si="1028"/>
        <v>9.3359056830203072E-3</v>
      </c>
      <c r="BR463" s="32">
        <f t="shared" si="1028"/>
        <v>6.3317231371387735E-3</v>
      </c>
      <c r="BS463" s="32">
        <f t="shared" si="1028"/>
        <v>9.9618332923862331E-3</v>
      </c>
      <c r="BT463" s="32">
        <f t="shared" si="1028"/>
        <v>6.7562347443633685E-3</v>
      </c>
      <c r="BU463" s="32">
        <f t="shared" si="1028"/>
        <v>4.5821593858462037E-3</v>
      </c>
      <c r="BV463" s="32">
        <f t="shared" si="1028"/>
        <v>6.6310242800650364E-3</v>
      </c>
      <c r="BW463" s="32">
        <f t="shared" si="1028"/>
        <v>4.4972401481495816E-3</v>
      </c>
      <c r="BX463" s="32">
        <f t="shared" si="1028"/>
        <v>3.0500821737196389E-3</v>
      </c>
      <c r="BY463" s="32">
        <f t="shared" si="1028"/>
        <v>4.4138946830618421E-3</v>
      </c>
      <c r="BZ463" s="32">
        <f t="shared" si="1028"/>
        <v>2.9935562802938494E-3</v>
      </c>
      <c r="CA463" s="32">
        <f t="shared" si="1028"/>
        <v>2.0302657509422934E-3</v>
      </c>
      <c r="CB463" s="32">
        <f t="shared" si="1028"/>
        <v>1.3197370716082962E-2</v>
      </c>
      <c r="CC463" s="32">
        <f t="shared" ref="CC463:CS463" si="1029">CC462/$O462</f>
        <v>8.9506150072187311E-3</v>
      </c>
      <c r="CD463" s="32">
        <f t="shared" si="1029"/>
        <v>6.0704143826026584E-3</v>
      </c>
      <c r="CE463" s="32">
        <f t="shared" si="1029"/>
        <v>8.7847370140444279E-3</v>
      </c>
      <c r="CF463" s="32">
        <f t="shared" si="1029"/>
        <v>5.9579139393693787E-3</v>
      </c>
      <c r="CG463" s="32">
        <f t="shared" si="1029"/>
        <v>4.0407286469910514E-3</v>
      </c>
      <c r="CH463" s="32">
        <f t="shared" si="1029"/>
        <v>5.847498419656965E-3</v>
      </c>
      <c r="CI463" s="32">
        <f t="shared" si="1029"/>
        <v>3.9658435180491619E-3</v>
      </c>
      <c r="CJ463" s="32">
        <f t="shared" si="1029"/>
        <v>2.6896826097090607E-3</v>
      </c>
      <c r="CK463" s="32">
        <f t="shared" si="1029"/>
        <v>1.9202227542298604E-2</v>
      </c>
      <c r="CL463" s="32">
        <f t="shared" si="1029"/>
        <v>1.302318088274018E-2</v>
      </c>
      <c r="CM463" s="32">
        <f t="shared" si="1029"/>
        <v>8.8324773743550244E-3</v>
      </c>
      <c r="CN463" s="32">
        <f t="shared" si="1029"/>
        <v>1.2781827734623252E-2</v>
      </c>
      <c r="CO463" s="32">
        <f t="shared" si="1029"/>
        <v>8.6687887763722271E-3</v>
      </c>
      <c r="CP463" s="32">
        <f t="shared" si="1029"/>
        <v>5.8792764547903748E-3</v>
      </c>
      <c r="CQ463" s="32">
        <f t="shared" si="1029"/>
        <v>8.508133750508998E-3</v>
      </c>
      <c r="CR463" s="32">
        <f t="shared" si="1029"/>
        <v>5.7703182905914883E-3</v>
      </c>
      <c r="CS463" s="32">
        <f t="shared" si="1029"/>
        <v>3.9134990294132036E-3</v>
      </c>
    </row>
    <row r="464" spans="2:97" ht="13.15" thickTop="1" x14ac:dyDescent="0.35">
      <c r="H464" s="34">
        <f t="shared" si="1025"/>
        <v>4.3148368211731736E-7</v>
      </c>
      <c r="I464" s="34">
        <f t="shared" ref="I464:J464" si="1030">I459</f>
        <v>-0.38829526539832093</v>
      </c>
      <c r="J464" s="34">
        <f t="shared" si="1030"/>
        <v>-0.2557723036711097</v>
      </c>
      <c r="K464" s="34">
        <f t="shared" si="1021"/>
        <v>-0.38829537575989631</v>
      </c>
      <c r="L464" s="34">
        <f>$CE$6-$CE$7*SUMPRODUCT($B$6:$CD$6,Q463:CS463)</f>
        <v>3.9663888685481652E-5</v>
      </c>
    </row>
    <row r="465" spans="2:97" ht="13.5" thickBot="1" x14ac:dyDescent="0.4">
      <c r="B465" s="39" t="s">
        <v>367</v>
      </c>
      <c r="D465" s="39" t="s">
        <v>368</v>
      </c>
      <c r="E465" s="39" t="s">
        <v>369</v>
      </c>
      <c r="F465" s="39" t="s">
        <v>370</v>
      </c>
      <c r="H465" s="39" t="s">
        <v>347</v>
      </c>
      <c r="I465" s="39" t="s">
        <v>371</v>
      </c>
      <c r="J465" s="39" t="s">
        <v>372</v>
      </c>
      <c r="K465" s="39" t="s">
        <v>349</v>
      </c>
      <c r="L465" s="39" t="s">
        <v>373</v>
      </c>
      <c r="M465" s="39" t="s">
        <v>374</v>
      </c>
      <c r="O465" s="45" t="s">
        <v>336</v>
      </c>
    </row>
    <row r="466" spans="2:97" ht="13.9" thickTop="1" thickBot="1" x14ac:dyDescent="0.4">
      <c r="B466" s="32">
        <f>1+B461</f>
        <v>5</v>
      </c>
      <c r="D466" s="32">
        <f>IF(F461,IF(M466&lt;0,D461,H466),E461)</f>
        <v>0</v>
      </c>
      <c r="E466" s="32">
        <f>IF(F461,IF(M466&lt;0,H466,E461),H466)</f>
        <v>2.1574184105865868E-7</v>
      </c>
      <c r="F466" s="32" t="b">
        <f>OR(F461,M466*M461&lt;=0)</f>
        <v>1</v>
      </c>
      <c r="H466" s="32">
        <f>IF(F461,(D461+E461)/2,2*H461)</f>
        <v>2.1574184105865868E-7</v>
      </c>
      <c r="I466" s="32">
        <f>I461</f>
        <v>-0.48114011893258246</v>
      </c>
      <c r="J466" s="32">
        <f>J461</f>
        <v>-1</v>
      </c>
      <c r="K466" s="32">
        <f>I466+J466*H466</f>
        <v>-0.48114033467442352</v>
      </c>
      <c r="L466" s="32">
        <f>$CE$3-$CE$7*SUMPRODUCT($B$3:$CD$3,Q468:CS468)</f>
        <v>4.8974046393368553E-5</v>
      </c>
      <c r="M466" s="32">
        <f>SUMPRODUCT(L466:L469,J466:J469)</f>
        <v>-8.4110637264962933E-5</v>
      </c>
      <c r="O466" s="46">
        <f>SUM(Q466:CS466)</f>
        <v>-1.2656548237322933</v>
      </c>
      <c r="P466" s="39" t="s">
        <v>363</v>
      </c>
      <c r="Q466" s="32">
        <f t="shared" ref="Q466:AV466" si="1031">SUMPRODUCT(B$3:B$6,$K466:$K469)</f>
        <v>0.94830468260210066</v>
      </c>
      <c r="R466" s="32">
        <f t="shared" si="1031"/>
        <v>0.56000936202299201</v>
      </c>
      <c r="S466" s="32">
        <f t="shared" si="1031"/>
        <v>0.17171404144388341</v>
      </c>
      <c r="T466" s="32">
        <f t="shared" si="1031"/>
        <v>0.54130292317478945</v>
      </c>
      <c r="U466" s="32">
        <f t="shared" si="1031"/>
        <v>0.15300760259568091</v>
      </c>
      <c r="V466" s="32">
        <f t="shared" si="1031"/>
        <v>-0.23528771798342768</v>
      </c>
      <c r="W466" s="32">
        <f t="shared" si="1031"/>
        <v>0.13430116374747841</v>
      </c>
      <c r="X466" s="32">
        <f t="shared" si="1031"/>
        <v>-0.25399415683163018</v>
      </c>
      <c r="Y466" s="32">
        <f t="shared" si="1031"/>
        <v>-0.64228947741073883</v>
      </c>
      <c r="Z466" s="32">
        <f t="shared" si="1031"/>
        <v>1.2295613100981657</v>
      </c>
      <c r="AA466" s="32">
        <f t="shared" si="1031"/>
        <v>0.84126598951905707</v>
      </c>
      <c r="AB466" s="32">
        <f t="shared" si="1031"/>
        <v>0.45297066893994847</v>
      </c>
      <c r="AC466" s="32">
        <f t="shared" si="1031"/>
        <v>0.82255955067085462</v>
      </c>
      <c r="AD466" s="32">
        <f t="shared" si="1031"/>
        <v>0.43426423009174603</v>
      </c>
      <c r="AE466" s="32">
        <f t="shared" si="1031"/>
        <v>4.5968909512637435E-2</v>
      </c>
      <c r="AF466" s="32">
        <f t="shared" si="1031"/>
        <v>0.41555779124354353</v>
      </c>
      <c r="AG466" s="32">
        <f t="shared" si="1031"/>
        <v>2.7262470664434935E-2</v>
      </c>
      <c r="AH466" s="32">
        <f t="shared" si="1031"/>
        <v>-0.36103284991467366</v>
      </c>
      <c r="AI466" s="32">
        <f t="shared" si="1031"/>
        <v>1.6045701467595859</v>
      </c>
      <c r="AJ466" s="32">
        <f t="shared" si="1031"/>
        <v>1.2162748261804772</v>
      </c>
      <c r="AK466" s="32">
        <f t="shared" si="1031"/>
        <v>0.82797950560136857</v>
      </c>
      <c r="AL466" s="32">
        <f t="shared" si="1031"/>
        <v>1.1975683873322747</v>
      </c>
      <c r="AM466" s="32">
        <f t="shared" si="1031"/>
        <v>0.80927306675316613</v>
      </c>
      <c r="AN466" s="32">
        <f t="shared" si="1031"/>
        <v>0.42097774617405753</v>
      </c>
      <c r="AO466" s="32">
        <f t="shared" si="1031"/>
        <v>0.79056662790496368</v>
      </c>
      <c r="AP466" s="32">
        <f t="shared" si="1031"/>
        <v>0.40227130732585503</v>
      </c>
      <c r="AQ466" s="32">
        <f t="shared" si="1031"/>
        <v>1.3975986746746438E-2</v>
      </c>
      <c r="AR466" s="32">
        <f t="shared" si="1031"/>
        <v>0.46716434792767708</v>
      </c>
      <c r="AS466" s="32">
        <f t="shared" si="1031"/>
        <v>7.8869027348568488E-2</v>
      </c>
      <c r="AT466" s="32">
        <f t="shared" si="1031"/>
        <v>-0.30942629323054011</v>
      </c>
      <c r="AU466" s="32">
        <f t="shared" si="1031"/>
        <v>6.0162588500365988E-2</v>
      </c>
      <c r="AV466" s="32">
        <f t="shared" si="1031"/>
        <v>-0.32813273207874261</v>
      </c>
      <c r="AW466" s="32">
        <f t="shared" ref="AW466:CB466" si="1032">SUMPRODUCT(AH$3:AH$6,$K466:$K469)</f>
        <v>-0.71642805265785126</v>
      </c>
      <c r="AX466" s="32">
        <f t="shared" si="1032"/>
        <v>-0.34683917092694511</v>
      </c>
      <c r="AY466" s="32">
        <f t="shared" si="1032"/>
        <v>-0.7351344915060537</v>
      </c>
      <c r="AZ466" s="32">
        <f t="shared" si="1032"/>
        <v>-1.1234298120851622</v>
      </c>
      <c r="BA466" s="32">
        <f t="shared" si="1032"/>
        <v>0.7484209754237422</v>
      </c>
      <c r="BB466" s="32">
        <f t="shared" si="1032"/>
        <v>0.3601256548446336</v>
      </c>
      <c r="BC466" s="32">
        <f t="shared" si="1032"/>
        <v>-2.8169665734474991E-2</v>
      </c>
      <c r="BD466" s="32">
        <f t="shared" si="1032"/>
        <v>0.3414192159964311</v>
      </c>
      <c r="BE466" s="32">
        <f t="shared" si="1032"/>
        <v>-4.6876104582677512E-2</v>
      </c>
      <c r="BF466" s="32">
        <f t="shared" si="1032"/>
        <v>-0.43517142516178609</v>
      </c>
      <c r="BG466" s="32">
        <f t="shared" si="1032"/>
        <v>-6.5582543430879991E-2</v>
      </c>
      <c r="BH466" s="32">
        <f t="shared" si="1032"/>
        <v>-0.45387786400998859</v>
      </c>
      <c r="BI466" s="32">
        <f t="shared" si="1032"/>
        <v>-0.84217318458909718</v>
      </c>
      <c r="BJ466" s="32">
        <f t="shared" si="1032"/>
        <v>1.1234298120851622</v>
      </c>
      <c r="BK466" s="32">
        <f t="shared" si="1032"/>
        <v>0.7351344915060537</v>
      </c>
      <c r="BL466" s="32">
        <f t="shared" si="1032"/>
        <v>0.34683917092694511</v>
      </c>
      <c r="BM466" s="32">
        <f t="shared" si="1032"/>
        <v>0.71642805265785126</v>
      </c>
      <c r="BN466" s="32">
        <f t="shared" si="1032"/>
        <v>0.32813273207874261</v>
      </c>
      <c r="BO466" s="32">
        <f t="shared" si="1032"/>
        <v>-6.0162588500365988E-2</v>
      </c>
      <c r="BP466" s="32">
        <f t="shared" si="1032"/>
        <v>0.30942629323054011</v>
      </c>
      <c r="BQ466" s="32">
        <f t="shared" si="1032"/>
        <v>-7.8869027348568488E-2</v>
      </c>
      <c r="BR466" s="32">
        <f t="shared" si="1032"/>
        <v>-0.46716434792767708</v>
      </c>
      <c r="BS466" s="32">
        <f t="shared" si="1032"/>
        <v>-1.3975986746746438E-2</v>
      </c>
      <c r="BT466" s="32">
        <f t="shared" si="1032"/>
        <v>-0.40227130732585503</v>
      </c>
      <c r="BU466" s="32">
        <f t="shared" si="1032"/>
        <v>-0.79056662790496368</v>
      </c>
      <c r="BV466" s="32">
        <f t="shared" si="1032"/>
        <v>-0.42097774617405753</v>
      </c>
      <c r="BW466" s="32">
        <f t="shared" si="1032"/>
        <v>-0.80927306675316613</v>
      </c>
      <c r="BX466" s="32">
        <f t="shared" si="1032"/>
        <v>-1.1975683873322747</v>
      </c>
      <c r="BY466" s="32">
        <f t="shared" si="1032"/>
        <v>-0.82797950560136857</v>
      </c>
      <c r="BZ466" s="32">
        <f t="shared" si="1032"/>
        <v>-1.2162748261804772</v>
      </c>
      <c r="CA466" s="32">
        <f t="shared" si="1032"/>
        <v>-1.6045701467595859</v>
      </c>
      <c r="CB466" s="32">
        <f t="shared" si="1032"/>
        <v>0.26728064074931862</v>
      </c>
      <c r="CC466" s="32">
        <f t="shared" ref="CC466:CS466" si="1033">SUMPRODUCT(BN$3:BN$6,$K466:$K469)</f>
        <v>-0.12101467982978997</v>
      </c>
      <c r="CD466" s="32">
        <f t="shared" si="1033"/>
        <v>-0.50931000040889862</v>
      </c>
      <c r="CE466" s="32">
        <f t="shared" si="1033"/>
        <v>-0.13972111867799247</v>
      </c>
      <c r="CF466" s="32">
        <f t="shared" si="1033"/>
        <v>-0.52801643925710107</v>
      </c>
      <c r="CG466" s="32">
        <f t="shared" si="1033"/>
        <v>-0.91631175983620961</v>
      </c>
      <c r="CH466" s="32">
        <f t="shared" si="1033"/>
        <v>-0.54672287810530351</v>
      </c>
      <c r="CI466" s="32">
        <f t="shared" si="1033"/>
        <v>-0.93501819868441216</v>
      </c>
      <c r="CJ466" s="32">
        <f t="shared" si="1033"/>
        <v>-1.3233135192635208</v>
      </c>
      <c r="CK466" s="32">
        <f t="shared" si="1033"/>
        <v>0.64228947741073883</v>
      </c>
      <c r="CL466" s="32">
        <f t="shared" si="1033"/>
        <v>0.25399415683163018</v>
      </c>
      <c r="CM466" s="32">
        <f t="shared" si="1033"/>
        <v>-0.13430116374747841</v>
      </c>
      <c r="CN466" s="32">
        <f t="shared" si="1033"/>
        <v>0.23528771798342768</v>
      </c>
      <c r="CO466" s="32">
        <f t="shared" si="1033"/>
        <v>-0.15300760259568091</v>
      </c>
      <c r="CP466" s="32">
        <f t="shared" si="1033"/>
        <v>-0.54130292317478945</v>
      </c>
      <c r="CQ466" s="32">
        <f t="shared" si="1033"/>
        <v>-0.17171404144388341</v>
      </c>
      <c r="CR466" s="32">
        <f t="shared" si="1033"/>
        <v>-0.56000936202299201</v>
      </c>
      <c r="CS466" s="32">
        <f t="shared" si="1033"/>
        <v>-0.94830468260210066</v>
      </c>
    </row>
    <row r="467" spans="2:97" ht="13.9" thickTop="1" thickBot="1" x14ac:dyDescent="0.4">
      <c r="H467" s="33">
        <f>H466</f>
        <v>2.1574184105865868E-7</v>
      </c>
      <c r="I467" s="33">
        <f t="shared" ref="I467:J467" si="1034">I462</f>
        <v>0.3281328791709433</v>
      </c>
      <c r="J467" s="33">
        <f t="shared" si="1034"/>
        <v>-0.6817972814315495</v>
      </c>
      <c r="K467" s="33">
        <f t="shared" ref="K467:K469" si="1035">I467+J467*H467</f>
        <v>0.32813273207874261</v>
      </c>
      <c r="L467" s="33">
        <f>$CE$4-$CE$7*SUMPRODUCT($B$4:$CD$4,Q468:CS468)</f>
        <v>3.7268118063593647E-5</v>
      </c>
      <c r="M467" s="39" t="s">
        <v>375</v>
      </c>
      <c r="O467" s="47">
        <f t="shared" ref="O467:O468" si="1036">SUM(Q467:CS467)</f>
        <v>98.989933191799636</v>
      </c>
      <c r="P467" s="39" t="s">
        <v>365</v>
      </c>
      <c r="Q467" s="33">
        <f>EXP(Q466)</f>
        <v>2.5813297744410253</v>
      </c>
      <c r="R467" s="33">
        <f>EXP(R466)</f>
        <v>1.7506888902090216</v>
      </c>
      <c r="S467" s="33">
        <f t="shared" ref="S467:CD467" si="1037">EXP(S466)</f>
        <v>1.1873382551305316</v>
      </c>
      <c r="T467" s="33">
        <f t="shared" si="1037"/>
        <v>1.7182441444806702</v>
      </c>
      <c r="U467" s="33">
        <f t="shared" si="1037"/>
        <v>1.1653338384710674</v>
      </c>
      <c r="V467" s="33">
        <f t="shared" si="1037"/>
        <v>0.79034342089736054</v>
      </c>
      <c r="W467" s="33">
        <f t="shared" si="1037"/>
        <v>1.143737219968894</v>
      </c>
      <c r="X467" s="33">
        <f t="shared" si="1037"/>
        <v>0.77569633455752063</v>
      </c>
      <c r="Y467" s="33">
        <f t="shared" si="1037"/>
        <v>0.52608658085144533</v>
      </c>
      <c r="Z467" s="33">
        <f t="shared" si="1037"/>
        <v>3.4197290065979224</v>
      </c>
      <c r="AA467" s="33">
        <f t="shared" si="1037"/>
        <v>2.3193013301343672</v>
      </c>
      <c r="AB467" s="33">
        <f t="shared" si="1037"/>
        <v>1.5729780487239364</v>
      </c>
      <c r="AC467" s="33">
        <f t="shared" si="1037"/>
        <v>2.2763187406266154</v>
      </c>
      <c r="AD467" s="33">
        <f t="shared" si="1037"/>
        <v>1.5438267397092131</v>
      </c>
      <c r="AE467" s="33">
        <f t="shared" si="1037"/>
        <v>1.047041857409251</v>
      </c>
      <c r="AF467" s="33">
        <f t="shared" si="1037"/>
        <v>1.5152156790583886</v>
      </c>
      <c r="AG467" s="33">
        <f t="shared" si="1037"/>
        <v>1.0276374920645166</v>
      </c>
      <c r="AH467" s="33">
        <f t="shared" si="1037"/>
        <v>0.69695610314230061</v>
      </c>
      <c r="AI467" s="33">
        <f t="shared" si="1037"/>
        <v>4.9757203134822712</v>
      </c>
      <c r="AJ467" s="33">
        <f t="shared" si="1037"/>
        <v>3.3745933432651292</v>
      </c>
      <c r="AK467" s="33">
        <f t="shared" si="1037"/>
        <v>2.2886897805635469</v>
      </c>
      <c r="AL467" s="33">
        <f t="shared" si="1037"/>
        <v>3.3120534919122413</v>
      </c>
      <c r="AM467" s="33">
        <f t="shared" si="1037"/>
        <v>2.2462745014144376</v>
      </c>
      <c r="AN467" s="33">
        <f t="shared" si="1037"/>
        <v>1.523450375432033</v>
      </c>
      <c r="AO467" s="33">
        <f t="shared" si="1037"/>
        <v>2.2046452859427106</v>
      </c>
      <c r="AP467" s="33">
        <f t="shared" si="1037"/>
        <v>1.4952169409611304</v>
      </c>
      <c r="AQ467" s="33">
        <f t="shared" si="1037"/>
        <v>1.0140741074277544</v>
      </c>
      <c r="AR467" s="33">
        <f t="shared" si="1037"/>
        <v>1.5954635930064474</v>
      </c>
      <c r="AS467" s="33">
        <f t="shared" si="1037"/>
        <v>1.0820625921824347</v>
      </c>
      <c r="AT467" s="33">
        <f t="shared" si="1037"/>
        <v>0.73386786043436747</v>
      </c>
      <c r="AU467" s="33">
        <f t="shared" si="1037"/>
        <v>1.0620092029926924</v>
      </c>
      <c r="AV467" s="33">
        <f t="shared" si="1037"/>
        <v>0.72026741076957335</v>
      </c>
      <c r="AW467" s="33">
        <f t="shared" si="1037"/>
        <v>0.48849401827667116</v>
      </c>
      <c r="AX467" s="33">
        <f t="shared" si="1037"/>
        <v>0.70691901224512355</v>
      </c>
      <c r="AY467" s="33">
        <f t="shared" si="1037"/>
        <v>0.47944097390000023</v>
      </c>
      <c r="AZ467" s="33">
        <f t="shared" si="1037"/>
        <v>0.32516263316239069</v>
      </c>
      <c r="BA467" s="33">
        <f t="shared" si="1037"/>
        <v>2.1136598593477163</v>
      </c>
      <c r="BB467" s="33">
        <f t="shared" si="1037"/>
        <v>1.4335095306612289</v>
      </c>
      <c r="BC467" s="33">
        <f t="shared" si="1037"/>
        <v>0.9722233998098172</v>
      </c>
      <c r="BD467" s="33">
        <f t="shared" si="1037"/>
        <v>1.4069429302323437</v>
      </c>
      <c r="BE467" s="33">
        <f t="shared" si="1037"/>
        <v>0.9542056119696164</v>
      </c>
      <c r="BF467" s="33">
        <f t="shared" si="1037"/>
        <v>0.64715371913766839</v>
      </c>
      <c r="BG467" s="33">
        <f t="shared" si="1037"/>
        <v>0.93652173985158194</v>
      </c>
      <c r="BH467" s="33">
        <f t="shared" si="1037"/>
        <v>0.63516030444131322</v>
      </c>
      <c r="BI467" s="33">
        <f t="shared" si="1037"/>
        <v>0.43077335546093809</v>
      </c>
      <c r="BJ467" s="33">
        <f t="shared" si="1037"/>
        <v>3.0753841247822167</v>
      </c>
      <c r="BK467" s="33">
        <f t="shared" si="1037"/>
        <v>2.0857624909809562</v>
      </c>
      <c r="BL467" s="33">
        <f t="shared" si="1037"/>
        <v>1.4145892000047819</v>
      </c>
      <c r="BM467" s="33">
        <f t="shared" si="1037"/>
        <v>2.0471079738659648</v>
      </c>
      <c r="BN467" s="33">
        <f t="shared" si="1037"/>
        <v>1.3883732417263541</v>
      </c>
      <c r="BO467" s="33">
        <f t="shared" si="1037"/>
        <v>0.94161142594814318</v>
      </c>
      <c r="BP467" s="33">
        <f t="shared" si="1037"/>
        <v>1.3626431322501467</v>
      </c>
      <c r="BQ467" s="33">
        <f t="shared" si="1037"/>
        <v>0.92416095632978035</v>
      </c>
      <c r="BR467" s="33">
        <f t="shared" si="1037"/>
        <v>0.62677707243424319</v>
      </c>
      <c r="BS467" s="33">
        <f t="shared" si="1037"/>
        <v>0.98612122395723711</v>
      </c>
      <c r="BT467" s="33">
        <f t="shared" si="1037"/>
        <v>0.66879927093201386</v>
      </c>
      <c r="BU467" s="33">
        <f t="shared" si="1037"/>
        <v>0.45358770700040218</v>
      </c>
      <c r="BV467" s="33">
        <f t="shared" si="1037"/>
        <v>0.65640470876277246</v>
      </c>
      <c r="BW467" s="33">
        <f t="shared" si="1037"/>
        <v>0.44518156590849356</v>
      </c>
      <c r="BX467" s="33">
        <f t="shared" si="1037"/>
        <v>0.30192749073706587</v>
      </c>
      <c r="BY467" s="33">
        <f t="shared" si="1037"/>
        <v>0.4369312121251176</v>
      </c>
      <c r="BZ467" s="33">
        <f t="shared" si="1037"/>
        <v>0.29633200160124706</v>
      </c>
      <c r="CA467" s="33">
        <f t="shared" si="1037"/>
        <v>0.20097592649859922</v>
      </c>
      <c r="CB467" s="33">
        <f t="shared" si="1037"/>
        <v>1.3064070259363347</v>
      </c>
      <c r="CC467" s="33">
        <f t="shared" si="1037"/>
        <v>0.88602095286062921</v>
      </c>
      <c r="CD467" s="33">
        <f t="shared" si="1037"/>
        <v>0.60091006349679132</v>
      </c>
      <c r="CE467" s="33">
        <f t="shared" ref="CE467:CS467" si="1038">EXP(CE466)</f>
        <v>0.86960071698301278</v>
      </c>
      <c r="CF467" s="33">
        <f t="shared" si="1038"/>
        <v>0.58977366209229454</v>
      </c>
      <c r="CG467" s="33">
        <f t="shared" si="1038"/>
        <v>0.39999158890361258</v>
      </c>
      <c r="CH467" s="33">
        <f t="shared" si="1038"/>
        <v>0.57884364670756305</v>
      </c>
      <c r="CI467" s="33">
        <f t="shared" si="1038"/>
        <v>0.39257872105025715</v>
      </c>
      <c r="CJ467" s="33">
        <f t="shared" si="1038"/>
        <v>0.26625160887239974</v>
      </c>
      <c r="CK467" s="33">
        <f t="shared" si="1038"/>
        <v>1.9008278036317694</v>
      </c>
      <c r="CL467" s="33">
        <f t="shared" si="1038"/>
        <v>1.289164271441902</v>
      </c>
      <c r="CM467" s="33">
        <f t="shared" si="1038"/>
        <v>0.87432670944047508</v>
      </c>
      <c r="CN467" s="33">
        <f t="shared" si="1038"/>
        <v>1.2652727580936831</v>
      </c>
      <c r="CO467" s="33">
        <f t="shared" si="1038"/>
        <v>0.85812319782287672</v>
      </c>
      <c r="CP467" s="33">
        <f t="shared" si="1038"/>
        <v>0.58198947059542838</v>
      </c>
      <c r="CQ467" s="33">
        <f t="shared" si="1038"/>
        <v>0.84221997874570609</v>
      </c>
      <c r="CR467" s="33">
        <f t="shared" si="1038"/>
        <v>0.57120371620145838</v>
      </c>
      <c r="CS467" s="33">
        <f t="shared" si="1038"/>
        <v>0.3873972283206415</v>
      </c>
    </row>
    <row r="468" spans="2:97" ht="13.9" thickTop="1" thickBot="1" x14ac:dyDescent="0.4">
      <c r="H468" s="32">
        <f t="shared" ref="H468:H469" si="1039">H467</f>
        <v>2.1574184105865868E-7</v>
      </c>
      <c r="I468" s="32">
        <f t="shared" ref="I468:J468" si="1040">I463</f>
        <v>-0.40700168267480402</v>
      </c>
      <c r="J468" s="32">
        <f t="shared" si="1040"/>
        <v>-0.3557608792128294</v>
      </c>
      <c r="K468" s="32">
        <f t="shared" si="1035"/>
        <v>-0.40700175942731109</v>
      </c>
      <c r="L468" s="32">
        <f>$CE$5-$CE$7*SUMPRODUCT($B$5:$CD$5,Q468:CS468)</f>
        <v>1.798111446760231E-5</v>
      </c>
      <c r="M468" s="32">
        <f>SUMPRODUCT($B$7:$CD$7, LN(Q468:CS468))</f>
        <v>-3263.3842564287233</v>
      </c>
      <c r="O468" s="48">
        <f t="shared" si="1036"/>
        <v>0.99999999999999933</v>
      </c>
      <c r="P468" s="39" t="s">
        <v>366</v>
      </c>
      <c r="Q468" s="32">
        <f t="shared" ref="Q468:AV468" si="1041">Q467/$O467</f>
        <v>2.6076689732071296E-2</v>
      </c>
      <c r="R468" s="32">
        <f t="shared" si="1041"/>
        <v>1.7685524515073107E-2</v>
      </c>
      <c r="S468" s="32">
        <f t="shared" si="1041"/>
        <v>1.1994535371894675E-2</v>
      </c>
      <c r="T468" s="32">
        <f t="shared" si="1041"/>
        <v>1.7357766482693316E-2</v>
      </c>
      <c r="U468" s="32">
        <f t="shared" si="1041"/>
        <v>1.1772245933464315E-2</v>
      </c>
      <c r="V468" s="32">
        <f t="shared" si="1041"/>
        <v>7.9840787382492433E-3</v>
      </c>
      <c r="W468" s="32">
        <f t="shared" si="1041"/>
        <v>1.1554076087240369E-2</v>
      </c>
      <c r="X468" s="32">
        <f t="shared" si="1041"/>
        <v>7.8361133253273037E-3</v>
      </c>
      <c r="Y468" s="32">
        <f t="shared" si="1041"/>
        <v>5.3145462764594186E-3</v>
      </c>
      <c r="Z468" s="32">
        <f t="shared" si="1041"/>
        <v>3.4546230069394716E-2</v>
      </c>
      <c r="AA468" s="32">
        <f t="shared" si="1041"/>
        <v>2.3429668607216507E-2</v>
      </c>
      <c r="AB468" s="32">
        <f t="shared" si="1041"/>
        <v>1.5890282961159151E-2</v>
      </c>
      <c r="AC468" s="32">
        <f t="shared" si="1041"/>
        <v>2.2995456883641845E-2</v>
      </c>
      <c r="AD468" s="32">
        <f t="shared" si="1041"/>
        <v>1.5595795349391187E-2</v>
      </c>
      <c r="AE468" s="32">
        <f t="shared" si="1041"/>
        <v>1.0577255925413519E-2</v>
      </c>
      <c r="AF468" s="32">
        <f t="shared" si="1041"/>
        <v>1.5306765346760631E-2</v>
      </c>
      <c r="AG468" s="32">
        <f t="shared" si="1041"/>
        <v>1.0381232302414025E-2</v>
      </c>
      <c r="AH468" s="32">
        <f t="shared" si="1041"/>
        <v>7.0406765685143095E-3</v>
      </c>
      <c r="AI468" s="32">
        <f t="shared" si="1041"/>
        <v>5.0264912330443536E-2</v>
      </c>
      <c r="AJ468" s="32">
        <f t="shared" si="1041"/>
        <v>3.4090267913673887E-2</v>
      </c>
      <c r="AK468" s="32">
        <f t="shared" si="1041"/>
        <v>2.312042959084594E-2</v>
      </c>
      <c r="AL468" s="32">
        <f t="shared" si="1041"/>
        <v>3.3458488000945669E-2</v>
      </c>
      <c r="AM468" s="32">
        <f t="shared" si="1041"/>
        <v>2.26919488576897E-2</v>
      </c>
      <c r="AN468" s="32">
        <f t="shared" si="1041"/>
        <v>1.5389952556895313E-2</v>
      </c>
      <c r="AO468" s="32">
        <f t="shared" si="1041"/>
        <v>2.2271408969142977E-2</v>
      </c>
      <c r="AP468" s="32">
        <f t="shared" si="1041"/>
        <v>1.5104737348029595E-2</v>
      </c>
      <c r="AQ468" s="32">
        <f t="shared" si="1041"/>
        <v>1.0244214484546805E-2</v>
      </c>
      <c r="AR468" s="32">
        <f t="shared" si="1041"/>
        <v>1.611743276879609E-2</v>
      </c>
      <c r="AS468" s="32">
        <f t="shared" si="1041"/>
        <v>1.0931036695275528E-2</v>
      </c>
      <c r="AT468" s="32">
        <f t="shared" si="1041"/>
        <v>7.4135605184463479E-3</v>
      </c>
      <c r="AU468" s="32">
        <f t="shared" si="1041"/>
        <v>1.0728456609168312E-2</v>
      </c>
      <c r="AV468" s="32">
        <f t="shared" si="1041"/>
        <v>7.2761682682824617E-3</v>
      </c>
      <c r="AW468" s="32">
        <f t="shared" ref="AW468:CB468" si="1042">AW467/$O467</f>
        <v>4.9347848061497444E-3</v>
      </c>
      <c r="AX468" s="32">
        <f t="shared" si="1042"/>
        <v>7.14132224814639E-3</v>
      </c>
      <c r="AY468" s="32">
        <f t="shared" si="1042"/>
        <v>4.8433306139428461E-3</v>
      </c>
      <c r="AZ468" s="32">
        <f t="shared" si="1042"/>
        <v>3.2848050572209832E-3</v>
      </c>
      <c r="BA468" s="32">
        <f t="shared" si="1042"/>
        <v>2.1352270793559971E-2</v>
      </c>
      <c r="BB468" s="32">
        <f t="shared" si="1042"/>
        <v>1.4481366785890319E-2</v>
      </c>
      <c r="BC468" s="32">
        <f t="shared" si="1042"/>
        <v>9.8214370740716556E-3</v>
      </c>
      <c r="BD468" s="32">
        <f t="shared" si="1042"/>
        <v>1.4212989996733278E-2</v>
      </c>
      <c r="BE468" s="32">
        <f t="shared" si="1042"/>
        <v>9.6394207087783269E-3</v>
      </c>
      <c r="BF468" s="32">
        <f t="shared" si="1042"/>
        <v>6.5375710263766386E-3</v>
      </c>
      <c r="BG468" s="32">
        <f t="shared" si="1042"/>
        <v>9.4607775725740542E-3</v>
      </c>
      <c r="BH468" s="32">
        <f t="shared" si="1042"/>
        <v>6.4164131034480801E-3</v>
      </c>
      <c r="BI468" s="32">
        <f t="shared" si="1042"/>
        <v>4.3516885159048026E-3</v>
      </c>
      <c r="BJ468" s="32">
        <f t="shared" si="1042"/>
        <v>3.106764522028168E-2</v>
      </c>
      <c r="BK468" s="32">
        <f t="shared" si="1042"/>
        <v>2.1070450537022299E-2</v>
      </c>
      <c r="BL468" s="32">
        <f t="shared" si="1042"/>
        <v>1.4290232899378976E-2</v>
      </c>
      <c r="BM468" s="32">
        <f t="shared" si="1042"/>
        <v>2.0679961162308854E-2</v>
      </c>
      <c r="BN468" s="32">
        <f t="shared" si="1042"/>
        <v>1.4025398310313917E-2</v>
      </c>
      <c r="BO468" s="32">
        <f t="shared" si="1042"/>
        <v>9.5121937714990456E-3</v>
      </c>
      <c r="BP468" s="32">
        <f t="shared" si="1042"/>
        <v>1.3765471783983673E-2</v>
      </c>
      <c r="BQ468" s="32">
        <f t="shared" si="1042"/>
        <v>9.3359084760584344E-3</v>
      </c>
      <c r="BR468" s="32">
        <f t="shared" si="1042"/>
        <v>6.3317253808002939E-3</v>
      </c>
      <c r="BS468" s="32">
        <f t="shared" si="1042"/>
        <v>9.9618334123588205E-3</v>
      </c>
      <c r="BT468" s="32">
        <f t="shared" si="1042"/>
        <v>6.7562351985445872E-3</v>
      </c>
      <c r="BU468" s="32">
        <f t="shared" si="1042"/>
        <v>4.5821599467245379E-3</v>
      </c>
      <c r="BV468" s="32">
        <f t="shared" si="1042"/>
        <v>6.6310248688717091E-3</v>
      </c>
      <c r="BW468" s="32">
        <f t="shared" si="1042"/>
        <v>4.4972407956466081E-3</v>
      </c>
      <c r="BX468" s="32">
        <f t="shared" si="1042"/>
        <v>3.0500827811658494E-3</v>
      </c>
      <c r="BY468" s="32">
        <f t="shared" si="1042"/>
        <v>4.413895413774389E-3</v>
      </c>
      <c r="BZ468" s="32">
        <f t="shared" si="1042"/>
        <v>2.9935569410586825E-3</v>
      </c>
      <c r="CA468" s="32">
        <f t="shared" si="1042"/>
        <v>2.0302663111126146E-3</v>
      </c>
      <c r="CB468" s="32">
        <f t="shared" si="1042"/>
        <v>1.3197372538933666E-2</v>
      </c>
      <c r="CC468" s="32">
        <f t="shared" ref="CC468:CS468" si="1043">CC467/$O467</f>
        <v>8.950616737399995E-3</v>
      </c>
      <c r="CD468" s="32">
        <f t="shared" si="1043"/>
        <v>6.070415891002651E-3</v>
      </c>
      <c r="CE468" s="32">
        <f t="shared" si="1043"/>
        <v>8.7847389016628905E-3</v>
      </c>
      <c r="CF468" s="32">
        <f t="shared" si="1043"/>
        <v>5.957915548337309E-3</v>
      </c>
      <c r="CG468" s="32">
        <f t="shared" si="1043"/>
        <v>4.0407299611830436E-3</v>
      </c>
      <c r="CH468" s="32">
        <f t="shared" si="1043"/>
        <v>5.847500124947197E-3</v>
      </c>
      <c r="CI468" s="32">
        <f t="shared" si="1043"/>
        <v>3.9658448934358761E-3</v>
      </c>
      <c r="CJ468" s="32">
        <f t="shared" si="1043"/>
        <v>2.6896836909316769E-3</v>
      </c>
      <c r="CK468" s="32">
        <f t="shared" si="1043"/>
        <v>1.9202233422552048E-2</v>
      </c>
      <c r="CL468" s="32">
        <f t="shared" si="1043"/>
        <v>1.3023185589428167E-2</v>
      </c>
      <c r="CM468" s="32">
        <f t="shared" si="1043"/>
        <v>8.8324810538704824E-3</v>
      </c>
      <c r="CN468" s="32">
        <f t="shared" si="1043"/>
        <v>1.2781832629810268E-2</v>
      </c>
      <c r="CO468" s="32">
        <f t="shared" si="1043"/>
        <v>8.6687925746975238E-3</v>
      </c>
      <c r="CP468" s="32">
        <f t="shared" si="1043"/>
        <v>5.8792793552833776E-3</v>
      </c>
      <c r="CQ468" s="32">
        <f t="shared" si="1043"/>
        <v>8.5081376619766825E-3</v>
      </c>
      <c r="CR468" s="32">
        <f t="shared" si="1043"/>
        <v>5.7703212618066208E-3</v>
      </c>
      <c r="CS468" s="32">
        <f t="shared" si="1043"/>
        <v>3.9135012604769957E-3</v>
      </c>
    </row>
    <row r="469" spans="2:97" ht="13.15" thickTop="1" x14ac:dyDescent="0.35">
      <c r="H469" s="34">
        <f t="shared" si="1039"/>
        <v>2.1574184105865868E-7</v>
      </c>
      <c r="I469" s="34">
        <f t="shared" ref="I469:J469" si="1044">I464</f>
        <v>-0.38829526539832093</v>
      </c>
      <c r="J469" s="34">
        <f t="shared" si="1044"/>
        <v>-0.2557723036711097</v>
      </c>
      <c r="K469" s="34">
        <f t="shared" si="1035"/>
        <v>-0.38829532057910859</v>
      </c>
      <c r="L469" s="34">
        <f>$CE$6-$CE$7*SUMPRODUCT($B$6:$CD$6,Q468:CS468)</f>
        <v>1.3020613067737941E-5</v>
      </c>
    </row>
    <row r="470" spans="2:97" ht="13.5" thickBot="1" x14ac:dyDescent="0.4">
      <c r="B470" s="39" t="s">
        <v>367</v>
      </c>
      <c r="D470" s="39" t="s">
        <v>368</v>
      </c>
      <c r="E470" s="39" t="s">
        <v>369</v>
      </c>
      <c r="F470" s="39" t="s">
        <v>370</v>
      </c>
      <c r="H470" s="39" t="s">
        <v>347</v>
      </c>
      <c r="I470" s="39" t="s">
        <v>371</v>
      </c>
      <c r="J470" s="39" t="s">
        <v>372</v>
      </c>
      <c r="K470" s="39" t="s">
        <v>349</v>
      </c>
      <c r="L470" s="39" t="s">
        <v>373</v>
      </c>
      <c r="M470" s="39" t="s">
        <v>374</v>
      </c>
      <c r="O470" s="45" t="s">
        <v>336</v>
      </c>
    </row>
    <row r="471" spans="2:97" ht="13.9" thickTop="1" thickBot="1" x14ac:dyDescent="0.4">
      <c r="B471" s="32">
        <f>1+B466</f>
        <v>6</v>
      </c>
      <c r="D471" s="32">
        <f>IF(F466,IF(M471&lt;0,D466,H471),E466)</f>
        <v>1.0787092052932934E-7</v>
      </c>
      <c r="E471" s="32">
        <f>IF(F466,IF(M471&lt;0,H471,E466),H471)</f>
        <v>2.1574184105865868E-7</v>
      </c>
      <c r="F471" s="32" t="b">
        <f>OR(F466,M471*M466&lt;=0)</f>
        <v>1</v>
      </c>
      <c r="H471" s="32">
        <f>IF(F466,(D466+E466)/2,2*H466)</f>
        <v>1.0787092052932934E-7</v>
      </c>
      <c r="I471" s="32">
        <f>I466</f>
        <v>-0.48114011893258246</v>
      </c>
      <c r="J471" s="32">
        <f>J466</f>
        <v>-1</v>
      </c>
      <c r="K471" s="32">
        <f>I471+J471*H471</f>
        <v>-0.48114022680350299</v>
      </c>
      <c r="L471" s="32">
        <f>$CE$3-$CE$7*SUMPRODUCT($B$3:$CD$3,Q473:CS473)</f>
        <v>-1.1318429358198046E-6</v>
      </c>
      <c r="M471" s="32">
        <f>SUMPRODUCT(L471:L474,J471:J474)</f>
        <v>1.9439409952111817E-6</v>
      </c>
      <c r="O471" s="46">
        <f>SUM(Q471:CS471)</f>
        <v>-1.2656551074101059</v>
      </c>
      <c r="P471" s="39" t="s">
        <v>363</v>
      </c>
      <c r="Q471" s="32">
        <f t="shared" ref="Q471:AV471" si="1045">SUMPRODUCT(B$3:B$6,$K471:$K474)</f>
        <v>0.94830443521843233</v>
      </c>
      <c r="R471" s="32">
        <f t="shared" si="1045"/>
        <v>0.56000914222971754</v>
      </c>
      <c r="S471" s="32">
        <f t="shared" si="1045"/>
        <v>0.17171384924100275</v>
      </c>
      <c r="T471" s="32">
        <f t="shared" si="1045"/>
        <v>0.54130271416737485</v>
      </c>
      <c r="U471" s="32">
        <f t="shared" si="1045"/>
        <v>0.15300742117866006</v>
      </c>
      <c r="V471" s="32">
        <f t="shared" si="1045"/>
        <v>-0.23528787181005473</v>
      </c>
      <c r="W471" s="32">
        <f t="shared" si="1045"/>
        <v>0.13430099311631732</v>
      </c>
      <c r="X471" s="32">
        <f t="shared" si="1045"/>
        <v>-0.25399429987239747</v>
      </c>
      <c r="Y471" s="32">
        <f t="shared" si="1045"/>
        <v>-0.64228959286111231</v>
      </c>
      <c r="Z471" s="32">
        <f t="shared" si="1045"/>
        <v>1.229561125754012</v>
      </c>
      <c r="AA471" s="32">
        <f t="shared" si="1045"/>
        <v>0.84126583276529732</v>
      </c>
      <c r="AB471" s="32">
        <f t="shared" si="1045"/>
        <v>0.45297053977658253</v>
      </c>
      <c r="AC471" s="32">
        <f t="shared" si="1045"/>
        <v>0.82255940470295452</v>
      </c>
      <c r="AD471" s="32">
        <f t="shared" si="1045"/>
        <v>0.43426411171423973</v>
      </c>
      <c r="AE471" s="32">
        <f t="shared" si="1045"/>
        <v>4.596881872552494E-2</v>
      </c>
      <c r="AF471" s="32">
        <f t="shared" si="1045"/>
        <v>0.41555768365189699</v>
      </c>
      <c r="AG471" s="32">
        <f t="shared" si="1045"/>
        <v>2.7262390663182201E-2</v>
      </c>
      <c r="AH471" s="32">
        <f t="shared" si="1045"/>
        <v>-0.36103290232553259</v>
      </c>
      <c r="AI471" s="32">
        <f t="shared" si="1045"/>
        <v>1.6045700464681181</v>
      </c>
      <c r="AJ471" s="32">
        <f t="shared" si="1045"/>
        <v>1.2162747534794034</v>
      </c>
      <c r="AK471" s="32">
        <f t="shared" si="1045"/>
        <v>0.8279794604906886</v>
      </c>
      <c r="AL471" s="32">
        <f t="shared" si="1045"/>
        <v>1.1975683254170608</v>
      </c>
      <c r="AM471" s="32">
        <f t="shared" si="1045"/>
        <v>0.80927303242834592</v>
      </c>
      <c r="AN471" s="32">
        <f t="shared" si="1045"/>
        <v>0.42097773943963113</v>
      </c>
      <c r="AO471" s="32">
        <f t="shared" si="1045"/>
        <v>0.79056660436600312</v>
      </c>
      <c r="AP471" s="32">
        <f t="shared" si="1045"/>
        <v>0.40227131137728839</v>
      </c>
      <c r="AQ471" s="32">
        <f t="shared" si="1045"/>
        <v>1.3976018388573597E-2</v>
      </c>
      <c r="AR471" s="32">
        <f t="shared" si="1045"/>
        <v>0.46716420841492939</v>
      </c>
      <c r="AS471" s="32">
        <f t="shared" si="1045"/>
        <v>7.8868915426214603E-2</v>
      </c>
      <c r="AT471" s="32">
        <f t="shared" si="1045"/>
        <v>-0.30942637756250019</v>
      </c>
      <c r="AU471" s="32">
        <f t="shared" si="1045"/>
        <v>6.0162487363871864E-2</v>
      </c>
      <c r="AV471" s="32">
        <f t="shared" si="1045"/>
        <v>-0.32813280562484293</v>
      </c>
      <c r="AW471" s="32">
        <f t="shared" ref="AW471:CB471" si="1046">SUMPRODUCT(AH$3:AH$6,$K471:$K474)</f>
        <v>-0.71642809861355772</v>
      </c>
      <c r="AX471" s="32">
        <f t="shared" si="1046"/>
        <v>-0.34683923368718561</v>
      </c>
      <c r="AY471" s="32">
        <f t="shared" si="1046"/>
        <v>-0.7351345266759004</v>
      </c>
      <c r="AZ471" s="32">
        <f t="shared" si="1046"/>
        <v>-1.1234298196646151</v>
      </c>
      <c r="BA471" s="32">
        <f t="shared" si="1046"/>
        <v>0.74842089895050901</v>
      </c>
      <c r="BB471" s="32">
        <f t="shared" si="1046"/>
        <v>0.36012560596179427</v>
      </c>
      <c r="BC471" s="32">
        <f t="shared" si="1046"/>
        <v>-2.816968702692052E-2</v>
      </c>
      <c r="BD471" s="32">
        <f t="shared" si="1046"/>
        <v>0.34141917789945153</v>
      </c>
      <c r="BE471" s="32">
        <f t="shared" si="1046"/>
        <v>-4.6876115089263273E-2</v>
      </c>
      <c r="BF471" s="32">
        <f t="shared" si="1046"/>
        <v>-0.43517140807797805</v>
      </c>
      <c r="BG471" s="32">
        <f t="shared" si="1046"/>
        <v>-6.5582543151605999E-2</v>
      </c>
      <c r="BH471" s="32">
        <f t="shared" si="1046"/>
        <v>-0.45387783614032079</v>
      </c>
      <c r="BI471" s="32">
        <f t="shared" si="1046"/>
        <v>-0.84217312912903552</v>
      </c>
      <c r="BJ471" s="32">
        <f t="shared" si="1046"/>
        <v>1.1234298196646151</v>
      </c>
      <c r="BK471" s="32">
        <f t="shared" si="1046"/>
        <v>0.7351345266759004</v>
      </c>
      <c r="BL471" s="32">
        <f t="shared" si="1046"/>
        <v>0.34683923368718561</v>
      </c>
      <c r="BM471" s="32">
        <f t="shared" si="1046"/>
        <v>0.71642809861355772</v>
      </c>
      <c r="BN471" s="32">
        <f t="shared" si="1046"/>
        <v>0.32813280562484293</v>
      </c>
      <c r="BO471" s="32">
        <f t="shared" si="1046"/>
        <v>-6.0162487363871864E-2</v>
      </c>
      <c r="BP471" s="32">
        <f t="shared" si="1046"/>
        <v>0.30942637756250019</v>
      </c>
      <c r="BQ471" s="32">
        <f t="shared" si="1046"/>
        <v>-7.8868915426214603E-2</v>
      </c>
      <c r="BR471" s="32">
        <f t="shared" si="1046"/>
        <v>-0.46716420841492939</v>
      </c>
      <c r="BS471" s="32">
        <f t="shared" si="1046"/>
        <v>-1.3976018388573597E-2</v>
      </c>
      <c r="BT471" s="32">
        <f t="shared" si="1046"/>
        <v>-0.40227131137728839</v>
      </c>
      <c r="BU471" s="32">
        <f t="shared" si="1046"/>
        <v>-0.79056660436600312</v>
      </c>
      <c r="BV471" s="32">
        <f t="shared" si="1046"/>
        <v>-0.42097773943963113</v>
      </c>
      <c r="BW471" s="32">
        <f t="shared" si="1046"/>
        <v>-0.80927303242834592</v>
      </c>
      <c r="BX471" s="32">
        <f t="shared" si="1046"/>
        <v>-1.1975683254170608</v>
      </c>
      <c r="BY471" s="32">
        <f t="shared" si="1046"/>
        <v>-0.8279794604906886</v>
      </c>
      <c r="BZ471" s="32">
        <f t="shared" si="1046"/>
        <v>-1.2162747534794034</v>
      </c>
      <c r="CA471" s="32">
        <f t="shared" si="1046"/>
        <v>-1.6045700464681181</v>
      </c>
      <c r="CB471" s="32">
        <f t="shared" si="1046"/>
        <v>0.26728067214700607</v>
      </c>
      <c r="CC471" s="32">
        <f t="shared" ref="CC471:CS471" si="1047">SUMPRODUCT(BN$3:BN$6,$K471:$K474)</f>
        <v>-0.12101462084170872</v>
      </c>
      <c r="CD471" s="32">
        <f t="shared" si="1047"/>
        <v>-0.50930991383042357</v>
      </c>
      <c r="CE471" s="32">
        <f t="shared" si="1047"/>
        <v>-0.13972104890405146</v>
      </c>
      <c r="CF471" s="32">
        <f t="shared" si="1047"/>
        <v>-0.52801634189276625</v>
      </c>
      <c r="CG471" s="32">
        <f t="shared" si="1047"/>
        <v>-0.91631163488148104</v>
      </c>
      <c r="CH471" s="32">
        <f t="shared" si="1047"/>
        <v>-0.54672276995510904</v>
      </c>
      <c r="CI471" s="32">
        <f t="shared" si="1047"/>
        <v>-0.93501806294382384</v>
      </c>
      <c r="CJ471" s="32">
        <f t="shared" si="1047"/>
        <v>-1.3233133559325387</v>
      </c>
      <c r="CK471" s="32">
        <f t="shared" si="1047"/>
        <v>0.64228959286111231</v>
      </c>
      <c r="CL471" s="32">
        <f t="shared" si="1047"/>
        <v>0.25399429987239747</v>
      </c>
      <c r="CM471" s="32">
        <f t="shared" si="1047"/>
        <v>-0.13430099311631732</v>
      </c>
      <c r="CN471" s="32">
        <f t="shared" si="1047"/>
        <v>0.23528787181005473</v>
      </c>
      <c r="CO471" s="32">
        <f t="shared" si="1047"/>
        <v>-0.15300742117866006</v>
      </c>
      <c r="CP471" s="32">
        <f t="shared" si="1047"/>
        <v>-0.54130271416737485</v>
      </c>
      <c r="CQ471" s="32">
        <f t="shared" si="1047"/>
        <v>-0.17171384924100275</v>
      </c>
      <c r="CR471" s="32">
        <f t="shared" si="1047"/>
        <v>-0.56000914222971754</v>
      </c>
      <c r="CS471" s="32">
        <f t="shared" si="1047"/>
        <v>-0.94830443521843233</v>
      </c>
    </row>
    <row r="472" spans="2:97" ht="13.9" thickTop="1" thickBot="1" x14ac:dyDescent="0.4">
      <c r="H472" s="33">
        <f>H471</f>
        <v>1.0787092052932934E-7</v>
      </c>
      <c r="I472" s="33">
        <f t="shared" ref="I472:J472" si="1048">I467</f>
        <v>0.3281328791709433</v>
      </c>
      <c r="J472" s="33">
        <f t="shared" si="1048"/>
        <v>-0.6817972814315495</v>
      </c>
      <c r="K472" s="33">
        <f t="shared" ref="K472:K474" si="1049">I472+J472*H472</f>
        <v>0.32813280562484293</v>
      </c>
      <c r="L472" s="33">
        <f>$CE$4-$CE$7*SUMPRODUCT($B$4:$CD$4,Q473:CS473)</f>
        <v>-8.6130069121281849E-7</v>
      </c>
      <c r="M472" s="39" t="s">
        <v>375</v>
      </c>
      <c r="O472" s="47">
        <f t="shared" ref="O472:O473" si="1050">SUM(Q472:CS472)</f>
        <v>98.989929463500076</v>
      </c>
      <c r="P472" s="39" t="s">
        <v>365</v>
      </c>
      <c r="Q472" s="33">
        <f>EXP(Q471)</f>
        <v>2.5813291358622759</v>
      </c>
      <c r="R472" s="33">
        <f>EXP(R471)</f>
        <v>1.7506885054194201</v>
      </c>
      <c r="S472" s="33">
        <f t="shared" ref="S472:CD472" si="1051">EXP(S471)</f>
        <v>1.1873380269207205</v>
      </c>
      <c r="T472" s="33">
        <f t="shared" si="1051"/>
        <v>1.7182437853549415</v>
      </c>
      <c r="U472" s="33">
        <f t="shared" si="1051"/>
        <v>1.1653336270596932</v>
      </c>
      <c r="V472" s="33">
        <f t="shared" si="1051"/>
        <v>0.79034329932150726</v>
      </c>
      <c r="W472" s="33">
        <f t="shared" si="1051"/>
        <v>1.1437370248117009</v>
      </c>
      <c r="X472" s="33">
        <f t="shared" si="1051"/>
        <v>0.77569622360132962</v>
      </c>
      <c r="Y472" s="33">
        <f t="shared" si="1051"/>
        <v>0.52608652011455659</v>
      </c>
      <c r="Z472" s="33">
        <f t="shared" si="1051"/>
        <v>3.4197283761909305</v>
      </c>
      <c r="AA472" s="33">
        <f t="shared" si="1051"/>
        <v>2.319300966575192</v>
      </c>
      <c r="AB472" s="33">
        <f t="shared" si="1051"/>
        <v>1.5729778455528103</v>
      </c>
      <c r="AC472" s="33">
        <f t="shared" si="1051"/>
        <v>2.2763184083571728</v>
      </c>
      <c r="AD472" s="33">
        <f t="shared" si="1051"/>
        <v>1.5438265569548644</v>
      </c>
      <c r="AE472" s="33">
        <f t="shared" si="1051"/>
        <v>1.0470417623513486</v>
      </c>
      <c r="AF472" s="33">
        <f t="shared" si="1051"/>
        <v>1.5152155160338476</v>
      </c>
      <c r="AG472" s="33">
        <f t="shared" si="1051"/>
        <v>1.0276374098522332</v>
      </c>
      <c r="AH472" s="33">
        <f t="shared" si="1051"/>
        <v>0.69695606661423348</v>
      </c>
      <c r="AI472" s="33">
        <f t="shared" si="1051"/>
        <v>4.9757198144600023</v>
      </c>
      <c r="AJ472" s="33">
        <f t="shared" si="1051"/>
        <v>3.3745930979285785</v>
      </c>
      <c r="AK472" s="33">
        <f t="shared" si="1051"/>
        <v>2.2886896773191969</v>
      </c>
      <c r="AL472" s="33">
        <f t="shared" si="1051"/>
        <v>3.3120532868457477</v>
      </c>
      <c r="AM472" s="33">
        <f t="shared" si="1051"/>
        <v>2.2462744243114705</v>
      </c>
      <c r="AN472" s="33">
        <f t="shared" si="1051"/>
        <v>1.5234503651724687</v>
      </c>
      <c r="AO472" s="33">
        <f t="shared" si="1051"/>
        <v>2.2046452340476526</v>
      </c>
      <c r="AP472" s="33">
        <f t="shared" si="1051"/>
        <v>1.4952169470189023</v>
      </c>
      <c r="AQ472" s="33">
        <f t="shared" si="1051"/>
        <v>1.0140741395149127</v>
      </c>
      <c r="AR472" s="33">
        <f t="shared" si="1051"/>
        <v>1.5954633704189531</v>
      </c>
      <c r="AS472" s="33">
        <f t="shared" si="1051"/>
        <v>1.0820624710754492</v>
      </c>
      <c r="AT472" s="33">
        <f t="shared" si="1051"/>
        <v>0.73386779854585504</v>
      </c>
      <c r="AU472" s="33">
        <f t="shared" si="1051"/>
        <v>1.0620090955848103</v>
      </c>
      <c r="AV472" s="33">
        <f t="shared" si="1051"/>
        <v>0.72026735779671602</v>
      </c>
      <c r="AW472" s="33">
        <f t="shared" si="1051"/>
        <v>0.48849399582758396</v>
      </c>
      <c r="AX472" s="33">
        <f t="shared" si="1051"/>
        <v>0.70691896787871766</v>
      </c>
      <c r="AY472" s="33">
        <f t="shared" si="1051"/>
        <v>0.47944095703813494</v>
      </c>
      <c r="AZ472" s="33">
        <f t="shared" si="1051"/>
        <v>0.32516263069783591</v>
      </c>
      <c r="BA472" s="33">
        <f t="shared" si="1051"/>
        <v>2.1136596977093194</v>
      </c>
      <c r="BB472" s="33">
        <f t="shared" si="1051"/>
        <v>1.4335094605872145</v>
      </c>
      <c r="BC472" s="33">
        <f t="shared" si="1051"/>
        <v>0.97222337910880363</v>
      </c>
      <c r="BD472" s="33">
        <f t="shared" si="1051"/>
        <v>1.4069428766320686</v>
      </c>
      <c r="BE472" s="33">
        <f t="shared" si="1051"/>
        <v>0.95420560194417336</v>
      </c>
      <c r="BF472" s="33">
        <f t="shared" si="1051"/>
        <v>0.64715373019351841</v>
      </c>
      <c r="BG472" s="33">
        <f t="shared" si="1051"/>
        <v>0.93652174011312816</v>
      </c>
      <c r="BH472" s="33">
        <f t="shared" si="1051"/>
        <v>0.63516032214302021</v>
      </c>
      <c r="BI472" s="33">
        <f t="shared" si="1051"/>
        <v>0.43077337935165561</v>
      </c>
      <c r="BJ472" s="33">
        <f t="shared" si="1051"/>
        <v>3.0753841480919459</v>
      </c>
      <c r="BK472" s="33">
        <f t="shared" si="1051"/>
        <v>2.0857625643369047</v>
      </c>
      <c r="BL472" s="33">
        <f t="shared" si="1051"/>
        <v>1.4145892887847433</v>
      </c>
      <c r="BM472" s="33">
        <f t="shared" si="1051"/>
        <v>2.0471080679422604</v>
      </c>
      <c r="BN472" s="33">
        <f t="shared" si="1051"/>
        <v>1.3883733438357957</v>
      </c>
      <c r="BO472" s="33">
        <f t="shared" si="1051"/>
        <v>0.94161152117942637</v>
      </c>
      <c r="BP472" s="33">
        <f t="shared" si="1051"/>
        <v>1.3626432471645178</v>
      </c>
      <c r="BQ472" s="33">
        <f t="shared" si="1051"/>
        <v>0.92416105976405571</v>
      </c>
      <c r="BR472" s="33">
        <f t="shared" si="1051"/>
        <v>0.62677715987764093</v>
      </c>
      <c r="BS472" s="33">
        <f t="shared" si="1051"/>
        <v>0.98612119275456023</v>
      </c>
      <c r="BT472" s="33">
        <f t="shared" si="1051"/>
        <v>0.6687992682224182</v>
      </c>
      <c r="BU472" s="33">
        <f t="shared" si="1051"/>
        <v>0.45358771767738543</v>
      </c>
      <c r="BV472" s="33">
        <f t="shared" si="1051"/>
        <v>0.65640471318328164</v>
      </c>
      <c r="BW472" s="33">
        <f t="shared" si="1051"/>
        <v>0.44518158118927104</v>
      </c>
      <c r="BX472" s="33">
        <f t="shared" si="1051"/>
        <v>0.30192750943097163</v>
      </c>
      <c r="BY472" s="33">
        <f t="shared" si="1051"/>
        <v>0.43693123183538213</v>
      </c>
      <c r="BZ472" s="33">
        <f t="shared" si="1051"/>
        <v>0.29633202314490259</v>
      </c>
      <c r="CA472" s="33">
        <f t="shared" si="1051"/>
        <v>0.20097594665477089</v>
      </c>
      <c r="CB472" s="33">
        <f t="shared" si="1051"/>
        <v>1.3064070669544947</v>
      </c>
      <c r="CC472" s="33">
        <f t="shared" si="1051"/>
        <v>0.88602100512530668</v>
      </c>
      <c r="CD472" s="33">
        <f t="shared" si="1051"/>
        <v>0.6009101155226706</v>
      </c>
      <c r="CE472" s="33">
        <f t="shared" ref="CE472:CS472" si="1052">EXP(CE471)</f>
        <v>0.86960077765848398</v>
      </c>
      <c r="CF472" s="33">
        <f t="shared" si="1052"/>
        <v>0.58977371951521762</v>
      </c>
      <c r="CG472" s="33">
        <f t="shared" si="1052"/>
        <v>0.39999163888445616</v>
      </c>
      <c r="CH472" s="33">
        <f t="shared" si="1052"/>
        <v>0.57884370930961948</v>
      </c>
      <c r="CI472" s="33">
        <f t="shared" si="1052"/>
        <v>0.39257877433912736</v>
      </c>
      <c r="CJ472" s="33">
        <f t="shared" si="1052"/>
        <v>0.26625165235954007</v>
      </c>
      <c r="CK472" s="33">
        <f t="shared" si="1052"/>
        <v>1.9008280230830619</v>
      </c>
      <c r="CL472" s="33">
        <f t="shared" si="1052"/>
        <v>1.289164455844962</v>
      </c>
      <c r="CM472" s="33">
        <f t="shared" si="1052"/>
        <v>0.87432685862786941</v>
      </c>
      <c r="CN472" s="33">
        <f t="shared" si="1052"/>
        <v>1.2652729527263387</v>
      </c>
      <c r="CO472" s="33">
        <f t="shared" si="1052"/>
        <v>0.85812335350104496</v>
      </c>
      <c r="CP472" s="33">
        <f t="shared" si="1052"/>
        <v>0.58198959223555569</v>
      </c>
      <c r="CQ472" s="33">
        <f t="shared" si="1052"/>
        <v>0.84222014062282768</v>
      </c>
      <c r="CR472" s="33">
        <f t="shared" si="1052"/>
        <v>0.57120384174820726</v>
      </c>
      <c r="CS472" s="33">
        <f t="shared" si="1052"/>
        <v>0.38739732415640082</v>
      </c>
    </row>
    <row r="473" spans="2:97" ht="13.9" thickTop="1" thickBot="1" x14ac:dyDescent="0.4">
      <c r="H473" s="32">
        <f t="shared" ref="H473:H474" si="1053">H472</f>
        <v>1.0787092052932934E-7</v>
      </c>
      <c r="I473" s="32">
        <f t="shared" ref="I473:J473" si="1054">I468</f>
        <v>-0.40700168267480402</v>
      </c>
      <c r="J473" s="32">
        <f t="shared" si="1054"/>
        <v>-0.3557608792128294</v>
      </c>
      <c r="K473" s="32">
        <f t="shared" si="1049"/>
        <v>-0.40700172105105753</v>
      </c>
      <c r="L473" s="32">
        <f>$CE$5-$CE$7*SUMPRODUCT($B$5:$CD$5,Q473:CS473)</f>
        <v>-4.1564939579075144E-7</v>
      </c>
      <c r="M473" s="32">
        <f>SUMPRODUCT($B$7:$CD$7, LN(Q473:CS473))</f>
        <v>-3263.3842564287183</v>
      </c>
      <c r="O473" s="48">
        <f t="shared" si="1050"/>
        <v>1</v>
      </c>
      <c r="P473" s="39" t="s">
        <v>366</v>
      </c>
      <c r="Q473" s="32">
        <f t="shared" ref="Q473:AV473" si="1055">Q472/$O472</f>
        <v>2.6076684263262082E-2</v>
      </c>
      <c r="R473" s="32">
        <f t="shared" si="1055"/>
        <v>1.7685521294011432E-2</v>
      </c>
      <c r="S473" s="32">
        <f t="shared" si="1055"/>
        <v>1.1994533518265816E-2</v>
      </c>
      <c r="T473" s="32">
        <f t="shared" si="1055"/>
        <v>1.7357763508544559E-2</v>
      </c>
      <c r="U473" s="32">
        <f t="shared" si="1055"/>
        <v>1.1772244241161717E-2</v>
      </c>
      <c r="V473" s="32">
        <f t="shared" si="1055"/>
        <v>7.9840778107931228E-3</v>
      </c>
      <c r="W473" s="32">
        <f t="shared" si="1055"/>
        <v>1.15540745509211E-2</v>
      </c>
      <c r="X473" s="32">
        <f t="shared" si="1055"/>
        <v>7.8361124995785271E-3</v>
      </c>
      <c r="Y473" s="32">
        <f t="shared" si="1055"/>
        <v>5.314545863057081E-3</v>
      </c>
      <c r="Z473" s="32">
        <f t="shared" si="1055"/>
        <v>3.4546225002128776E-2</v>
      </c>
      <c r="AA473" s="32">
        <f t="shared" si="1055"/>
        <v>2.3429665816969522E-2</v>
      </c>
      <c r="AB473" s="32">
        <f t="shared" si="1055"/>
        <v>1.5890281507199219E-2</v>
      </c>
      <c r="AC473" s="32">
        <f t="shared" si="1055"/>
        <v>2.2995454393131023E-2</v>
      </c>
      <c r="AD473" s="32">
        <f t="shared" si="1055"/>
        <v>1.5595794090590899E-2</v>
      </c>
      <c r="AE473" s="32">
        <f t="shared" si="1055"/>
        <v>1.0577255363510665E-2</v>
      </c>
      <c r="AF473" s="32">
        <f t="shared" si="1055"/>
        <v>1.5306764276385745E-2</v>
      </c>
      <c r="AG473" s="32">
        <f t="shared" si="1055"/>
        <v>1.0381231862895178E-2</v>
      </c>
      <c r="AH473" s="32">
        <f t="shared" si="1055"/>
        <v>7.040676464682376E-3</v>
      </c>
      <c r="AI473" s="32">
        <f t="shared" si="1055"/>
        <v>5.0264909182450399E-2</v>
      </c>
      <c r="AJ473" s="32">
        <f t="shared" si="1055"/>
        <v>3.4090266719230974E-2</v>
      </c>
      <c r="AK473" s="32">
        <f t="shared" si="1055"/>
        <v>2.3120429418662138E-2</v>
      </c>
      <c r="AL473" s="32">
        <f t="shared" si="1055"/>
        <v>3.3458487189517397E-2</v>
      </c>
      <c r="AM473" s="32">
        <f t="shared" si="1055"/>
        <v>2.2691948933449082E-2</v>
      </c>
      <c r="AN473" s="32">
        <f t="shared" si="1055"/>
        <v>1.5389953032891096E-2</v>
      </c>
      <c r="AO473" s="32">
        <f t="shared" si="1055"/>
        <v>2.2271409283714638E-2</v>
      </c>
      <c r="AP473" s="32">
        <f t="shared" si="1055"/>
        <v>1.5104737978121542E-2</v>
      </c>
      <c r="AQ473" s="32">
        <f t="shared" si="1055"/>
        <v>1.0244215194524668E-2</v>
      </c>
      <c r="AR473" s="32">
        <f t="shared" si="1055"/>
        <v>1.6117431127246517E-2</v>
      </c>
      <c r="AS473" s="32">
        <f t="shared" si="1055"/>
        <v>1.0931035883548448E-2</v>
      </c>
      <c r="AT473" s="32">
        <f t="shared" si="1055"/>
        <v>7.4135601724663255E-3</v>
      </c>
      <c r="AU473" s="32">
        <f t="shared" si="1055"/>
        <v>1.0728455928200233E-2</v>
      </c>
      <c r="AV473" s="32">
        <f t="shared" si="1055"/>
        <v>7.2761680071940608E-3</v>
      </c>
      <c r="AW473" s="32">
        <f t="shared" ref="AW473:CB473" si="1056">AW472/$O472</f>
        <v>4.934784765229106E-3</v>
      </c>
      <c r="AX473" s="32">
        <f t="shared" si="1056"/>
        <v>7.141322068921924E-3</v>
      </c>
      <c r="AY473" s="32">
        <f t="shared" si="1056"/>
        <v>4.8433306260200551E-3</v>
      </c>
      <c r="AZ473" s="32">
        <f t="shared" si="1056"/>
        <v>3.2848051560409593E-3</v>
      </c>
      <c r="BA473" s="32">
        <f t="shared" si="1056"/>
        <v>2.1352269964882393E-2</v>
      </c>
      <c r="BB473" s="32">
        <f t="shared" si="1056"/>
        <v>1.4481366623417823E-2</v>
      </c>
      <c r="BC473" s="32">
        <f t="shared" si="1056"/>
        <v>9.8214372348581717E-3</v>
      </c>
      <c r="BD473" s="32">
        <f t="shared" si="1056"/>
        <v>1.4212989990571129E-2</v>
      </c>
      <c r="BE473" s="32">
        <f t="shared" si="1056"/>
        <v>9.6394209705544989E-3</v>
      </c>
      <c r="BF473" s="32">
        <f t="shared" si="1056"/>
        <v>6.5375713842905532E-3</v>
      </c>
      <c r="BG473" s="32">
        <f t="shared" si="1056"/>
        <v>9.460777931541469E-3</v>
      </c>
      <c r="BH473" s="32">
        <f t="shared" si="1056"/>
        <v>6.4164135239354707E-3</v>
      </c>
      <c r="BI473" s="32">
        <f t="shared" si="1056"/>
        <v>4.3516889211492153E-3</v>
      </c>
      <c r="BJ473" s="32">
        <f t="shared" si="1056"/>
        <v>3.1067646625871297E-2</v>
      </c>
      <c r="BK473" s="32">
        <f t="shared" si="1056"/>
        <v>2.1070452071652142E-2</v>
      </c>
      <c r="BL473" s="32">
        <f t="shared" si="1056"/>
        <v>1.4290234334456576E-2</v>
      </c>
      <c r="BM473" s="32">
        <f t="shared" si="1056"/>
        <v>2.0679962891549261E-2</v>
      </c>
      <c r="BN473" s="32">
        <f t="shared" si="1056"/>
        <v>1.4025399870071851E-2</v>
      </c>
      <c r="BO473" s="32">
        <f t="shared" si="1056"/>
        <v>9.5121950917908347E-3</v>
      </c>
      <c r="BP473" s="32">
        <f t="shared" si="1056"/>
        <v>1.3765473463307766E-2</v>
      </c>
      <c r="BQ473" s="32">
        <f t="shared" si="1056"/>
        <v>9.3359098725776524E-3</v>
      </c>
      <c r="BR473" s="32">
        <f t="shared" si="1056"/>
        <v>6.331726502631245E-3</v>
      </c>
      <c r="BS473" s="32">
        <f t="shared" si="1056"/>
        <v>9.9618334723449459E-3</v>
      </c>
      <c r="BT473" s="32">
        <f t="shared" si="1056"/>
        <v>6.7562354256350925E-3</v>
      </c>
      <c r="BU473" s="32">
        <f t="shared" si="1056"/>
        <v>4.5821602271636525E-3</v>
      </c>
      <c r="BV473" s="32">
        <f t="shared" si="1056"/>
        <v>6.631025163274953E-3</v>
      </c>
      <c r="BW473" s="32">
        <f t="shared" si="1056"/>
        <v>4.4972411193950797E-3</v>
      </c>
      <c r="BX473" s="32">
        <f t="shared" si="1056"/>
        <v>3.0500830848889477E-3</v>
      </c>
      <c r="BY473" s="32">
        <f t="shared" si="1056"/>
        <v>4.4138957791306334E-3</v>
      </c>
      <c r="BZ473" s="32">
        <f t="shared" si="1056"/>
        <v>2.9935572714411035E-3</v>
      </c>
      <c r="CA473" s="32">
        <f t="shared" si="1056"/>
        <v>2.0302665911977992E-3</v>
      </c>
      <c r="CB473" s="32">
        <f t="shared" si="1056"/>
        <v>1.3197373450358886E-2</v>
      </c>
      <c r="CC473" s="32">
        <f t="shared" ref="CC473:CS473" si="1057">CC472/$O472</f>
        <v>8.9506176024906001E-3</v>
      </c>
      <c r="CD473" s="32">
        <f t="shared" si="1057"/>
        <v>6.070416645202685E-3</v>
      </c>
      <c r="CE473" s="32">
        <f t="shared" si="1057"/>
        <v>8.7847398454721226E-3</v>
      </c>
      <c r="CF473" s="32">
        <f t="shared" si="1057"/>
        <v>5.9579163528213352E-3</v>
      </c>
      <c r="CG473" s="32">
        <f t="shared" si="1057"/>
        <v>4.0407306182791303E-3</v>
      </c>
      <c r="CH473" s="32">
        <f t="shared" si="1057"/>
        <v>5.8475009775924005E-3</v>
      </c>
      <c r="CI473" s="32">
        <f t="shared" si="1057"/>
        <v>3.9658455811293451E-3</v>
      </c>
      <c r="CJ473" s="32">
        <f t="shared" si="1057"/>
        <v>2.6896842315431019E-3</v>
      </c>
      <c r="CK473" s="32">
        <f t="shared" si="1057"/>
        <v>1.9202236362679113E-2</v>
      </c>
      <c r="CL473" s="32">
        <f t="shared" si="1057"/>
        <v>1.3023187942772576E-2</v>
      </c>
      <c r="CM473" s="32">
        <f t="shared" si="1057"/>
        <v>8.832482893628632E-3</v>
      </c>
      <c r="CN473" s="32">
        <f t="shared" si="1057"/>
        <v>1.278183507740426E-2</v>
      </c>
      <c r="CO473" s="32">
        <f t="shared" si="1057"/>
        <v>8.6687944738606491E-3</v>
      </c>
      <c r="CP473" s="32">
        <f t="shared" si="1057"/>
        <v>5.8792808055303141E-3</v>
      </c>
      <c r="CQ473" s="32">
        <f t="shared" si="1057"/>
        <v>8.5081396177110538E-3</v>
      </c>
      <c r="CR473" s="32">
        <f t="shared" si="1057"/>
        <v>5.770322747414661E-3</v>
      </c>
      <c r="CS473" s="32">
        <f t="shared" si="1057"/>
        <v>3.9135023760093028E-3</v>
      </c>
    </row>
    <row r="474" spans="2:97" ht="13.15" thickTop="1" x14ac:dyDescent="0.35">
      <c r="H474" s="34">
        <f t="shared" si="1053"/>
        <v>1.0787092052932934E-7</v>
      </c>
      <c r="I474" s="34">
        <f t="shared" ref="I474:J474" si="1058">I469</f>
        <v>-0.38829526539832093</v>
      </c>
      <c r="J474" s="34">
        <f t="shared" si="1058"/>
        <v>-0.2557723036711097</v>
      </c>
      <c r="K474" s="34">
        <f t="shared" si="1049"/>
        <v>-0.38829529298871479</v>
      </c>
      <c r="L474" s="34">
        <f>$CE$6-$CE$7*SUMPRODUCT($B$6:$CD$6,Q473:CS473)</f>
        <v>-3.010247553447698E-7</v>
      </c>
    </row>
    <row r="475" spans="2:97" ht="13.5" thickBot="1" x14ac:dyDescent="0.4">
      <c r="B475" s="39" t="s">
        <v>367</v>
      </c>
      <c r="D475" s="39" t="s">
        <v>368</v>
      </c>
      <c r="E475" s="39" t="s">
        <v>369</v>
      </c>
      <c r="F475" s="39" t="s">
        <v>370</v>
      </c>
      <c r="H475" s="39" t="s">
        <v>347</v>
      </c>
      <c r="I475" s="39" t="s">
        <v>371</v>
      </c>
      <c r="J475" s="39" t="s">
        <v>372</v>
      </c>
      <c r="K475" s="39" t="s">
        <v>349</v>
      </c>
      <c r="L475" s="39" t="s">
        <v>373</v>
      </c>
      <c r="M475" s="39" t="s">
        <v>374</v>
      </c>
      <c r="O475" s="45" t="s">
        <v>336</v>
      </c>
    </row>
    <row r="476" spans="2:97" ht="13.9" thickTop="1" thickBot="1" x14ac:dyDescent="0.4">
      <c r="B476" s="32">
        <f>1+B471</f>
        <v>7</v>
      </c>
      <c r="D476" s="32">
        <f>IF(F471,IF(M476&lt;0,D471,H476),E471)</f>
        <v>1.0787092052932934E-7</v>
      </c>
      <c r="E476" s="32">
        <f>IF(F471,IF(M476&lt;0,H476,E471),H476)</f>
        <v>1.6180638079399401E-7</v>
      </c>
      <c r="F476" s="32" t="b">
        <f>OR(F471,M476*M471&lt;=0)</f>
        <v>1</v>
      </c>
      <c r="H476" s="32">
        <f>IF(F471,(D471+E471)/2,2*H471)</f>
        <v>1.6180638079399401E-7</v>
      </c>
      <c r="I476" s="32">
        <f>I471</f>
        <v>-0.48114011893258246</v>
      </c>
      <c r="J476" s="32">
        <f>J471</f>
        <v>-1</v>
      </c>
      <c r="K476" s="32">
        <f>I476+J476*H476</f>
        <v>-0.48114028073896326</v>
      </c>
      <c r="L476" s="32">
        <f>$CE$3-$CE$7*SUMPRODUCT($B$3:$CD$3,Q478:CS478)</f>
        <v>2.3921102211943435E-5</v>
      </c>
      <c r="M476" s="32">
        <f>SUMPRODUCT(L476:L479,J476:J479)</f>
        <v>-4.1083348598154099E-5</v>
      </c>
      <c r="O476" s="46">
        <f>SUM(Q476:CS476)</f>
        <v>-1.2656549655712015</v>
      </c>
      <c r="P476" s="39" t="s">
        <v>363</v>
      </c>
      <c r="Q476" s="32">
        <f t="shared" ref="Q476:AV476" si="1059">SUMPRODUCT(B$3:B$6,$K476:$K479)</f>
        <v>0.94830455891026655</v>
      </c>
      <c r="R476" s="32">
        <f t="shared" si="1059"/>
        <v>0.56000925212635488</v>
      </c>
      <c r="S476" s="32">
        <f t="shared" si="1059"/>
        <v>0.17171394534244316</v>
      </c>
      <c r="T476" s="32">
        <f t="shared" si="1059"/>
        <v>0.54130281867108221</v>
      </c>
      <c r="U476" s="32">
        <f t="shared" si="1059"/>
        <v>0.15300751188717049</v>
      </c>
      <c r="V476" s="32">
        <f t="shared" si="1059"/>
        <v>-0.23528779489674123</v>
      </c>
      <c r="W476" s="32">
        <f t="shared" si="1059"/>
        <v>0.13430107843189787</v>
      </c>
      <c r="X476" s="32">
        <f t="shared" si="1059"/>
        <v>-0.25399422835201385</v>
      </c>
      <c r="Y476" s="32">
        <f t="shared" si="1059"/>
        <v>-0.64228953513592557</v>
      </c>
      <c r="Z476" s="32">
        <f t="shared" si="1059"/>
        <v>1.2295612179260889</v>
      </c>
      <c r="AA476" s="32">
        <f t="shared" si="1059"/>
        <v>0.84126591114217719</v>
      </c>
      <c r="AB476" s="32">
        <f t="shared" si="1059"/>
        <v>0.45297060435826547</v>
      </c>
      <c r="AC476" s="32">
        <f t="shared" si="1059"/>
        <v>0.82255947768690452</v>
      </c>
      <c r="AD476" s="32">
        <f t="shared" si="1059"/>
        <v>0.43426417090299285</v>
      </c>
      <c r="AE476" s="32">
        <f t="shared" si="1059"/>
        <v>4.5968864119081132E-2</v>
      </c>
      <c r="AF476" s="32">
        <f t="shared" si="1059"/>
        <v>0.41555773744772023</v>
      </c>
      <c r="AG476" s="32">
        <f t="shared" si="1059"/>
        <v>2.7262430663808512E-2</v>
      </c>
      <c r="AH476" s="32">
        <f t="shared" si="1059"/>
        <v>-0.36103287612010321</v>
      </c>
      <c r="AI476" s="32">
        <f t="shared" si="1059"/>
        <v>1.6045700966138521</v>
      </c>
      <c r="AJ476" s="32">
        <f t="shared" si="1059"/>
        <v>1.2162747898299404</v>
      </c>
      <c r="AK476" s="32">
        <f t="shared" si="1059"/>
        <v>0.82797948304602875</v>
      </c>
      <c r="AL476" s="32">
        <f t="shared" si="1059"/>
        <v>1.1975683563746677</v>
      </c>
      <c r="AM476" s="32">
        <f t="shared" si="1059"/>
        <v>0.80927304959075608</v>
      </c>
      <c r="AN476" s="32">
        <f t="shared" si="1059"/>
        <v>0.42097774280684436</v>
      </c>
      <c r="AO476" s="32">
        <f t="shared" si="1059"/>
        <v>0.7905666161354834</v>
      </c>
      <c r="AP476" s="32">
        <f t="shared" si="1059"/>
        <v>0.40227130935157174</v>
      </c>
      <c r="AQ476" s="32">
        <f t="shared" si="1059"/>
        <v>1.3976002567660017E-2</v>
      </c>
      <c r="AR476" s="32">
        <f t="shared" si="1059"/>
        <v>0.46716427817130329</v>
      </c>
      <c r="AS476" s="32">
        <f t="shared" si="1059"/>
        <v>7.8868971387391573E-2</v>
      </c>
      <c r="AT476" s="32">
        <f t="shared" si="1059"/>
        <v>-0.30942633539652015</v>
      </c>
      <c r="AU476" s="32">
        <f t="shared" si="1059"/>
        <v>6.0162537932118954E-2</v>
      </c>
      <c r="AV476" s="32">
        <f t="shared" si="1059"/>
        <v>-0.32813276885179277</v>
      </c>
      <c r="AW476" s="32">
        <f t="shared" ref="AW476:CB476" si="1060">SUMPRODUCT(AH$3:AH$6,$K476:$K479)</f>
        <v>-0.71642807563570443</v>
      </c>
      <c r="AX476" s="32">
        <f t="shared" si="1060"/>
        <v>-0.34683920230706539</v>
      </c>
      <c r="AY476" s="32">
        <f t="shared" si="1060"/>
        <v>-0.73513450909097711</v>
      </c>
      <c r="AZ476" s="32">
        <f t="shared" si="1060"/>
        <v>-1.1234298158748888</v>
      </c>
      <c r="BA476" s="32">
        <f t="shared" si="1060"/>
        <v>0.74842093718712566</v>
      </c>
      <c r="BB476" s="32">
        <f t="shared" si="1060"/>
        <v>0.36012563040321394</v>
      </c>
      <c r="BC476" s="32">
        <f t="shared" si="1060"/>
        <v>-2.8169676380697783E-2</v>
      </c>
      <c r="BD476" s="32">
        <f t="shared" si="1060"/>
        <v>0.34141919694794132</v>
      </c>
      <c r="BE476" s="32">
        <f t="shared" si="1060"/>
        <v>-4.6876109835970389E-2</v>
      </c>
      <c r="BF476" s="32">
        <f t="shared" si="1060"/>
        <v>-0.43517141661988212</v>
      </c>
      <c r="BG476" s="32">
        <f t="shared" si="1060"/>
        <v>-6.5582543291243023E-2</v>
      </c>
      <c r="BH476" s="32">
        <f t="shared" si="1060"/>
        <v>-0.45387785007515474</v>
      </c>
      <c r="BI476" s="32">
        <f t="shared" si="1060"/>
        <v>-0.84217315685906646</v>
      </c>
      <c r="BJ476" s="32">
        <f t="shared" si="1060"/>
        <v>1.1234298158748888</v>
      </c>
      <c r="BK476" s="32">
        <f t="shared" si="1060"/>
        <v>0.73513450909097711</v>
      </c>
      <c r="BL476" s="32">
        <f t="shared" si="1060"/>
        <v>0.34683920230706539</v>
      </c>
      <c r="BM476" s="32">
        <f t="shared" si="1060"/>
        <v>0.71642807563570443</v>
      </c>
      <c r="BN476" s="32">
        <f t="shared" si="1060"/>
        <v>0.32813276885179277</v>
      </c>
      <c r="BO476" s="32">
        <f t="shared" si="1060"/>
        <v>-6.0162537932118954E-2</v>
      </c>
      <c r="BP476" s="32">
        <f t="shared" si="1060"/>
        <v>0.30942633539652015</v>
      </c>
      <c r="BQ476" s="32">
        <f t="shared" si="1060"/>
        <v>-7.8868971387391573E-2</v>
      </c>
      <c r="BR476" s="32">
        <f t="shared" si="1060"/>
        <v>-0.46716427817130329</v>
      </c>
      <c r="BS476" s="32">
        <f t="shared" si="1060"/>
        <v>-1.3976002567660017E-2</v>
      </c>
      <c r="BT476" s="32">
        <f t="shared" si="1060"/>
        <v>-0.40227130935157174</v>
      </c>
      <c r="BU476" s="32">
        <f t="shared" si="1060"/>
        <v>-0.7905666161354834</v>
      </c>
      <c r="BV476" s="32">
        <f t="shared" si="1060"/>
        <v>-0.42097774280684436</v>
      </c>
      <c r="BW476" s="32">
        <f t="shared" si="1060"/>
        <v>-0.80927304959075608</v>
      </c>
      <c r="BX476" s="32">
        <f t="shared" si="1060"/>
        <v>-1.1975683563746677</v>
      </c>
      <c r="BY476" s="32">
        <f t="shared" si="1060"/>
        <v>-0.82797948304602875</v>
      </c>
      <c r="BZ476" s="32">
        <f t="shared" si="1060"/>
        <v>-1.2162747898299404</v>
      </c>
      <c r="CA476" s="32">
        <f t="shared" si="1060"/>
        <v>-1.6045700966138521</v>
      </c>
      <c r="CB476" s="32">
        <f t="shared" si="1060"/>
        <v>0.2672806564481624</v>
      </c>
      <c r="CC476" s="32">
        <f t="shared" ref="CC476:CS476" si="1061">SUMPRODUCT(BN$3:BN$6,$K476:$K479)</f>
        <v>-0.12101465033574932</v>
      </c>
      <c r="CD476" s="32">
        <f t="shared" si="1061"/>
        <v>-0.50930995711966109</v>
      </c>
      <c r="CE476" s="32">
        <f t="shared" si="1061"/>
        <v>-0.13972108379102194</v>
      </c>
      <c r="CF476" s="32">
        <f t="shared" si="1061"/>
        <v>-0.52801639057493366</v>
      </c>
      <c r="CG476" s="32">
        <f t="shared" si="1061"/>
        <v>-0.91631169735884543</v>
      </c>
      <c r="CH476" s="32">
        <f t="shared" si="1061"/>
        <v>-0.54672282403020622</v>
      </c>
      <c r="CI476" s="32">
        <f t="shared" si="1061"/>
        <v>-0.935018130814118</v>
      </c>
      <c r="CJ476" s="32">
        <f t="shared" si="1061"/>
        <v>-1.3233134375980298</v>
      </c>
      <c r="CK476" s="32">
        <f t="shared" si="1061"/>
        <v>0.64228953513592557</v>
      </c>
      <c r="CL476" s="32">
        <f t="shared" si="1061"/>
        <v>0.25399422835201385</v>
      </c>
      <c r="CM476" s="32">
        <f t="shared" si="1061"/>
        <v>-0.13430107843189787</v>
      </c>
      <c r="CN476" s="32">
        <f t="shared" si="1061"/>
        <v>0.23528779489674123</v>
      </c>
      <c r="CO476" s="32">
        <f t="shared" si="1061"/>
        <v>-0.15300751188717049</v>
      </c>
      <c r="CP476" s="32">
        <f t="shared" si="1061"/>
        <v>-0.54130281867108221</v>
      </c>
      <c r="CQ476" s="32">
        <f t="shared" si="1061"/>
        <v>-0.17171394534244316</v>
      </c>
      <c r="CR476" s="32">
        <f t="shared" si="1061"/>
        <v>-0.56000925212635488</v>
      </c>
      <c r="CS476" s="32">
        <f t="shared" si="1061"/>
        <v>-0.94830455891026655</v>
      </c>
    </row>
    <row r="477" spans="2:97" ht="13.9" thickTop="1" thickBot="1" x14ac:dyDescent="0.4">
      <c r="H477" s="33">
        <f>H476</f>
        <v>1.6180638079399401E-7</v>
      </c>
      <c r="I477" s="33">
        <f t="shared" ref="I477:J477" si="1062">I472</f>
        <v>0.3281328791709433</v>
      </c>
      <c r="J477" s="33">
        <f t="shared" si="1062"/>
        <v>-0.6817972814315495</v>
      </c>
      <c r="K477" s="33">
        <f t="shared" ref="K477:K479" si="1063">I477+J477*H477</f>
        <v>0.32813276885179277</v>
      </c>
      <c r="L477" s="33">
        <f>$CE$4-$CE$7*SUMPRODUCT($B$4:$CD$4,Q478:CS478)</f>
        <v>1.8203408558292722E-5</v>
      </c>
      <c r="M477" s="39" t="s">
        <v>375</v>
      </c>
      <c r="O477" s="47">
        <f t="shared" ref="O477:O478" si="1064">SUM(Q477:CS477)</f>
        <v>98.989931327649643</v>
      </c>
      <c r="P477" s="39" t="s">
        <v>365</v>
      </c>
      <c r="Q477" s="33">
        <f>EXP(Q476)</f>
        <v>2.5813294551516308</v>
      </c>
      <c r="R477" s="33">
        <f>EXP(R476)</f>
        <v>1.7506886978142104</v>
      </c>
      <c r="S477" s="33">
        <f t="shared" ref="S477:CD477" si="1065">EXP(S476)</f>
        <v>1.1873381410256207</v>
      </c>
      <c r="T477" s="33">
        <f t="shared" si="1065"/>
        <v>1.7182439649177965</v>
      </c>
      <c r="U477" s="33">
        <f t="shared" si="1065"/>
        <v>1.1653337327653754</v>
      </c>
      <c r="V477" s="33">
        <f t="shared" si="1065"/>
        <v>0.79034336010943151</v>
      </c>
      <c r="W477" s="33">
        <f t="shared" si="1065"/>
        <v>1.1437371223902932</v>
      </c>
      <c r="X477" s="33">
        <f t="shared" si="1065"/>
        <v>0.77569627907942307</v>
      </c>
      <c r="Y477" s="33">
        <f t="shared" si="1065"/>
        <v>0.52608655048300001</v>
      </c>
      <c r="Z477" s="33">
        <f t="shared" si="1065"/>
        <v>3.419728691394412</v>
      </c>
      <c r="AA477" s="33">
        <f t="shared" si="1065"/>
        <v>2.3193011483547727</v>
      </c>
      <c r="AB477" s="33">
        <f t="shared" si="1065"/>
        <v>1.57297794713837</v>
      </c>
      <c r="AC477" s="33">
        <f t="shared" si="1065"/>
        <v>2.2763185744918881</v>
      </c>
      <c r="AD477" s="33">
        <f t="shared" si="1065"/>
        <v>1.543826648332036</v>
      </c>
      <c r="AE477" s="33">
        <f t="shared" si="1065"/>
        <v>1.0470418098802987</v>
      </c>
      <c r="AF477" s="33">
        <f t="shared" si="1065"/>
        <v>1.5152155975461159</v>
      </c>
      <c r="AG477" s="33">
        <f t="shared" si="1065"/>
        <v>1.0276374509583739</v>
      </c>
      <c r="AH477" s="33">
        <f t="shared" si="1065"/>
        <v>0.69695608487826677</v>
      </c>
      <c r="AI477" s="33">
        <f t="shared" si="1065"/>
        <v>4.9757200639711314</v>
      </c>
      <c r="AJ477" s="33">
        <f t="shared" si="1065"/>
        <v>3.3745932205968519</v>
      </c>
      <c r="AK477" s="33">
        <f t="shared" si="1065"/>
        <v>2.2886897289413719</v>
      </c>
      <c r="AL477" s="33">
        <f t="shared" si="1065"/>
        <v>3.3120533893789927</v>
      </c>
      <c r="AM477" s="33">
        <f t="shared" si="1065"/>
        <v>2.2462744628629538</v>
      </c>
      <c r="AN477" s="33">
        <f t="shared" si="1065"/>
        <v>1.5234503703022508</v>
      </c>
      <c r="AO477" s="33">
        <f t="shared" si="1065"/>
        <v>2.2046452599951816</v>
      </c>
      <c r="AP477" s="33">
        <f t="shared" si="1065"/>
        <v>1.4952169439900163</v>
      </c>
      <c r="AQ477" s="33">
        <f t="shared" si="1065"/>
        <v>1.0140741234713335</v>
      </c>
      <c r="AR477" s="33">
        <f t="shared" si="1065"/>
        <v>1.5954634817126965</v>
      </c>
      <c r="AS477" s="33">
        <f t="shared" si="1065"/>
        <v>1.0820625316289403</v>
      </c>
      <c r="AT477" s="33">
        <f t="shared" si="1065"/>
        <v>0.73386782949011065</v>
      </c>
      <c r="AU477" s="33">
        <f t="shared" si="1065"/>
        <v>1.06200914928875</v>
      </c>
      <c r="AV477" s="33">
        <f t="shared" si="1065"/>
        <v>0.72026738428314419</v>
      </c>
      <c r="AW477" s="33">
        <f t="shared" si="1065"/>
        <v>0.48849400705212748</v>
      </c>
      <c r="AX477" s="33">
        <f t="shared" si="1065"/>
        <v>0.70691899006192027</v>
      </c>
      <c r="AY477" s="33">
        <f t="shared" si="1065"/>
        <v>0.4794409654690675</v>
      </c>
      <c r="AZ477" s="33">
        <f t="shared" si="1065"/>
        <v>0.32516263193011324</v>
      </c>
      <c r="BA477" s="33">
        <f t="shared" si="1065"/>
        <v>2.1136597785285165</v>
      </c>
      <c r="BB477" s="33">
        <f t="shared" si="1065"/>
        <v>1.4335094956242214</v>
      </c>
      <c r="BC477" s="33">
        <f t="shared" si="1065"/>
        <v>0.97222338945931042</v>
      </c>
      <c r="BD477" s="33">
        <f t="shared" si="1065"/>
        <v>1.4069429034322058</v>
      </c>
      <c r="BE477" s="33">
        <f t="shared" si="1065"/>
        <v>0.95420560695689494</v>
      </c>
      <c r="BF477" s="33">
        <f t="shared" si="1065"/>
        <v>0.64715372466559329</v>
      </c>
      <c r="BG477" s="33">
        <f t="shared" si="1065"/>
        <v>0.93652173998235499</v>
      </c>
      <c r="BH477" s="33">
        <f t="shared" si="1065"/>
        <v>0.6351603132921666</v>
      </c>
      <c r="BI477" s="33">
        <f t="shared" si="1065"/>
        <v>0.43077336740629663</v>
      </c>
      <c r="BJ477" s="33">
        <f t="shared" si="1065"/>
        <v>3.0753841364370818</v>
      </c>
      <c r="BK477" s="33">
        <f t="shared" si="1065"/>
        <v>2.0857625276589302</v>
      </c>
      <c r="BL477" s="33">
        <f t="shared" si="1065"/>
        <v>1.4145892443947621</v>
      </c>
      <c r="BM477" s="33">
        <f t="shared" si="1065"/>
        <v>2.0471080209041119</v>
      </c>
      <c r="BN477" s="33">
        <f t="shared" si="1065"/>
        <v>1.3883732927810739</v>
      </c>
      <c r="BO477" s="33">
        <f t="shared" si="1065"/>
        <v>0.9416114735637835</v>
      </c>
      <c r="BP477" s="33">
        <f t="shared" si="1065"/>
        <v>1.362643189707331</v>
      </c>
      <c r="BQ477" s="33">
        <f t="shared" si="1065"/>
        <v>0.92416100804691659</v>
      </c>
      <c r="BR477" s="33">
        <f t="shared" si="1065"/>
        <v>0.62677711615594045</v>
      </c>
      <c r="BS477" s="33">
        <f t="shared" si="1065"/>
        <v>0.98612120835589856</v>
      </c>
      <c r="BT477" s="33">
        <f t="shared" si="1065"/>
        <v>0.66879926957721603</v>
      </c>
      <c r="BU477" s="33">
        <f t="shared" si="1065"/>
        <v>0.45358771233889378</v>
      </c>
      <c r="BV477" s="33">
        <f t="shared" si="1065"/>
        <v>0.65640471097302711</v>
      </c>
      <c r="BW477" s="33">
        <f t="shared" si="1065"/>
        <v>0.44518157354888221</v>
      </c>
      <c r="BX477" s="33">
        <f t="shared" si="1065"/>
        <v>0.30192750008401859</v>
      </c>
      <c r="BY477" s="33">
        <f t="shared" si="1065"/>
        <v>0.4369312219802497</v>
      </c>
      <c r="BZ477" s="33">
        <f t="shared" si="1065"/>
        <v>0.2963320123730746</v>
      </c>
      <c r="CA477" s="33">
        <f t="shared" si="1065"/>
        <v>0.20097593657668478</v>
      </c>
      <c r="CB477" s="33">
        <f t="shared" si="1065"/>
        <v>1.3064070464454147</v>
      </c>
      <c r="CC477" s="33">
        <f t="shared" si="1065"/>
        <v>0.88602097899296761</v>
      </c>
      <c r="CD477" s="33">
        <f t="shared" si="1065"/>
        <v>0.60091008950973035</v>
      </c>
      <c r="CE477" s="33">
        <f t="shared" ref="CE477:CS477" si="1066">EXP(CE476)</f>
        <v>0.86960074732074788</v>
      </c>
      <c r="CF477" s="33">
        <f t="shared" si="1066"/>
        <v>0.58977369080375541</v>
      </c>
      <c r="CG477" s="33">
        <f t="shared" si="1066"/>
        <v>0.39999161389403354</v>
      </c>
      <c r="CH477" s="33">
        <f t="shared" si="1066"/>
        <v>0.57884367800859049</v>
      </c>
      <c r="CI477" s="33">
        <f t="shared" si="1066"/>
        <v>0.39257874769469137</v>
      </c>
      <c r="CJ477" s="33">
        <f t="shared" si="1066"/>
        <v>0.26625163061596901</v>
      </c>
      <c r="CK477" s="33">
        <f t="shared" si="1066"/>
        <v>1.9008279133574124</v>
      </c>
      <c r="CL477" s="33">
        <f t="shared" si="1066"/>
        <v>1.2891643636434287</v>
      </c>
      <c r="CM477" s="33">
        <f t="shared" si="1066"/>
        <v>0.87432678403416908</v>
      </c>
      <c r="CN477" s="33">
        <f t="shared" si="1066"/>
        <v>1.2652728554100072</v>
      </c>
      <c r="CO477" s="33">
        <f t="shared" si="1066"/>
        <v>0.85812327566195734</v>
      </c>
      <c r="CP477" s="33">
        <f t="shared" si="1066"/>
        <v>0.58198953141548881</v>
      </c>
      <c r="CQ477" s="33">
        <f t="shared" si="1066"/>
        <v>0.84222005968426294</v>
      </c>
      <c r="CR477" s="33">
        <f t="shared" si="1066"/>
        <v>0.57120377897482932</v>
      </c>
      <c r="CS477" s="33">
        <f t="shared" si="1066"/>
        <v>0.38739727623851816</v>
      </c>
    </row>
    <row r="478" spans="2:97" ht="13.9" thickTop="1" thickBot="1" x14ac:dyDescent="0.4">
      <c r="H478" s="32">
        <f t="shared" ref="H478:H479" si="1067">H477</f>
        <v>1.6180638079399401E-7</v>
      </c>
      <c r="I478" s="32">
        <f t="shared" ref="I478:J478" si="1068">I473</f>
        <v>-0.40700168267480402</v>
      </c>
      <c r="J478" s="32">
        <f t="shared" si="1068"/>
        <v>-0.3557608792128294</v>
      </c>
      <c r="K478" s="32">
        <f t="shared" si="1063"/>
        <v>-0.40700174023918434</v>
      </c>
      <c r="L478" s="32">
        <f>$CE$5-$CE$7*SUMPRODUCT($B$5:$CD$5,Q478:CS478)</f>
        <v>8.782732663803472E-6</v>
      </c>
      <c r="M478" s="32">
        <f>SUMPRODUCT($B$7:$CD$7, LN(Q478:CS478))</f>
        <v>-3263.3842564287183</v>
      </c>
      <c r="O478" s="48">
        <f t="shared" si="1064"/>
        <v>1.0000000000000002</v>
      </c>
      <c r="P478" s="39" t="s">
        <v>366</v>
      </c>
      <c r="Q478" s="32">
        <f t="shared" ref="Q478:AV478" si="1069">Q477/$O477</f>
        <v>2.6076686997666597E-2</v>
      </c>
      <c r="R478" s="32">
        <f t="shared" si="1069"/>
        <v>1.7685522904542231E-2</v>
      </c>
      <c r="S478" s="32">
        <f t="shared" si="1069"/>
        <v>1.1994534445080236E-2</v>
      </c>
      <c r="T478" s="32">
        <f t="shared" si="1069"/>
        <v>1.7357764995618908E-2</v>
      </c>
      <c r="U478" s="32">
        <f t="shared" si="1069"/>
        <v>1.1772245087313006E-2</v>
      </c>
      <c r="V478" s="32">
        <f t="shared" si="1069"/>
        <v>7.9840782745211839E-3</v>
      </c>
      <c r="W478" s="32">
        <f t="shared" si="1069"/>
        <v>1.1554075319080731E-2</v>
      </c>
      <c r="X478" s="32">
        <f t="shared" si="1069"/>
        <v>7.836112912452918E-3</v>
      </c>
      <c r="Y478" s="32">
        <f t="shared" si="1069"/>
        <v>5.3145460697582554E-3</v>
      </c>
      <c r="Z478" s="32">
        <f t="shared" si="1069"/>
        <v>3.4546227535761725E-2</v>
      </c>
      <c r="AA478" s="32">
        <f t="shared" si="1069"/>
        <v>2.3429667212093021E-2</v>
      </c>
      <c r="AB478" s="32">
        <f t="shared" si="1069"/>
        <v>1.5890282234179199E-2</v>
      </c>
      <c r="AC478" s="32">
        <f t="shared" si="1069"/>
        <v>2.2995455638386446E-2</v>
      </c>
      <c r="AD478" s="32">
        <f t="shared" si="1069"/>
        <v>1.5595794719991061E-2</v>
      </c>
      <c r="AE478" s="32">
        <f t="shared" si="1069"/>
        <v>1.0577255644462109E-2</v>
      </c>
      <c r="AF478" s="32">
        <f t="shared" si="1069"/>
        <v>1.5306764811573208E-2</v>
      </c>
      <c r="AG478" s="32">
        <f t="shared" si="1069"/>
        <v>1.0381232082654618E-2</v>
      </c>
      <c r="AH478" s="32">
        <f t="shared" si="1069"/>
        <v>7.0406765165983562E-3</v>
      </c>
      <c r="AI478" s="32">
        <f t="shared" si="1069"/>
        <v>5.0264910756447054E-2</v>
      </c>
      <c r="AJ478" s="32">
        <f t="shared" si="1069"/>
        <v>3.4090267316452497E-2</v>
      </c>
      <c r="AK478" s="32">
        <f t="shared" si="1069"/>
        <v>2.3120429504754091E-2</v>
      </c>
      <c r="AL478" s="32">
        <f t="shared" si="1069"/>
        <v>3.3458487595231595E-2</v>
      </c>
      <c r="AM478" s="32">
        <f t="shared" si="1069"/>
        <v>2.2691948895569438E-2</v>
      </c>
      <c r="AN478" s="32">
        <f t="shared" si="1069"/>
        <v>1.5389952794893233E-2</v>
      </c>
      <c r="AO478" s="32">
        <f t="shared" si="1069"/>
        <v>2.2271409126428852E-2</v>
      </c>
      <c r="AP478" s="32">
        <f t="shared" si="1069"/>
        <v>1.5104737663075594E-2</v>
      </c>
      <c r="AQ478" s="32">
        <f t="shared" si="1069"/>
        <v>1.0244214839535751E-2</v>
      </c>
      <c r="AR478" s="32">
        <f t="shared" si="1069"/>
        <v>1.6117431948021316E-2</v>
      </c>
      <c r="AS478" s="32">
        <f t="shared" si="1069"/>
        <v>1.0931036289412003E-2</v>
      </c>
      <c r="AT478" s="32">
        <f t="shared" si="1069"/>
        <v>7.4135603454563498E-3</v>
      </c>
      <c r="AU478" s="32">
        <f t="shared" si="1069"/>
        <v>1.0728456268684287E-2</v>
      </c>
      <c r="AV478" s="32">
        <f t="shared" si="1069"/>
        <v>7.2761681377382743E-3</v>
      </c>
      <c r="AW478" s="32">
        <f t="shared" ref="AW478:CB478" si="1070">AW477/$O477</f>
        <v>4.9347847856894356E-3</v>
      </c>
      <c r="AX478" s="32">
        <f t="shared" si="1070"/>
        <v>7.1413221585341705E-3</v>
      </c>
      <c r="AY478" s="32">
        <f t="shared" si="1070"/>
        <v>4.8433306199814601E-3</v>
      </c>
      <c r="AZ478" s="32">
        <f t="shared" si="1070"/>
        <v>3.2848051066309766E-3</v>
      </c>
      <c r="BA478" s="32">
        <f t="shared" si="1070"/>
        <v>2.1352270379221223E-2</v>
      </c>
      <c r="BB478" s="32">
        <f t="shared" si="1070"/>
        <v>1.44813667046541E-2</v>
      </c>
      <c r="BC478" s="32">
        <f t="shared" si="1070"/>
        <v>9.8214371544649327E-3</v>
      </c>
      <c r="BD478" s="32">
        <f t="shared" si="1070"/>
        <v>1.421298999365223E-2</v>
      </c>
      <c r="BE478" s="32">
        <f t="shared" si="1070"/>
        <v>9.6394208396664311E-3</v>
      </c>
      <c r="BF478" s="32">
        <f t="shared" si="1070"/>
        <v>6.537571205333605E-3</v>
      </c>
      <c r="BG478" s="32">
        <f t="shared" si="1070"/>
        <v>9.4607777520577772E-3</v>
      </c>
      <c r="BH478" s="32">
        <f t="shared" si="1070"/>
        <v>6.4164133136917845E-3</v>
      </c>
      <c r="BI478" s="32">
        <f t="shared" si="1070"/>
        <v>4.3516887185270125E-3</v>
      </c>
      <c r="BJ478" s="32">
        <f t="shared" si="1070"/>
        <v>3.1067645923076547E-2</v>
      </c>
      <c r="BK478" s="32">
        <f t="shared" si="1070"/>
        <v>2.107045130433725E-2</v>
      </c>
      <c r="BL478" s="32">
        <f t="shared" si="1070"/>
        <v>1.4290233616917787E-2</v>
      </c>
      <c r="BM478" s="32">
        <f t="shared" si="1070"/>
        <v>2.067996202692908E-2</v>
      </c>
      <c r="BN478" s="32">
        <f t="shared" si="1070"/>
        <v>1.4025399090192889E-2</v>
      </c>
      <c r="BO478" s="32">
        <f t="shared" si="1070"/>
        <v>9.5121944316449349E-3</v>
      </c>
      <c r="BP478" s="32">
        <f t="shared" si="1070"/>
        <v>1.3765472623645721E-2</v>
      </c>
      <c r="BQ478" s="32">
        <f t="shared" si="1070"/>
        <v>9.3359091743180356E-3</v>
      </c>
      <c r="BR478" s="32">
        <f t="shared" si="1070"/>
        <v>6.3317259417157556E-3</v>
      </c>
      <c r="BS478" s="32">
        <f t="shared" si="1070"/>
        <v>9.9618334423519032E-3</v>
      </c>
      <c r="BT478" s="32">
        <f t="shared" si="1070"/>
        <v>6.7562353120898524E-3</v>
      </c>
      <c r="BU478" s="32">
        <f t="shared" si="1070"/>
        <v>4.5821600869441021E-3</v>
      </c>
      <c r="BV478" s="32">
        <f t="shared" si="1070"/>
        <v>6.6310250160733428E-3</v>
      </c>
      <c r="BW478" s="32">
        <f t="shared" si="1070"/>
        <v>4.4972409575208495E-3</v>
      </c>
      <c r="BX478" s="32">
        <f t="shared" si="1070"/>
        <v>3.0500829330274005E-3</v>
      </c>
      <c r="BY478" s="32">
        <f t="shared" si="1070"/>
        <v>4.413895596452516E-3</v>
      </c>
      <c r="BZ478" s="32">
        <f t="shared" si="1070"/>
        <v>2.9935571062498943E-3</v>
      </c>
      <c r="CA478" s="32">
        <f t="shared" si="1070"/>
        <v>2.0302664511552058E-3</v>
      </c>
      <c r="CB478" s="32">
        <f t="shared" si="1070"/>
        <v>1.3197372994646295E-2</v>
      </c>
      <c r="CC478" s="32">
        <f t="shared" ref="CC478:CS478" si="1071">CC477/$O477</f>
        <v>8.9506171699453053E-3</v>
      </c>
      <c r="CD478" s="32">
        <f t="shared" si="1071"/>
        <v>6.070416268102668E-3</v>
      </c>
      <c r="CE478" s="32">
        <f t="shared" si="1071"/>
        <v>8.7847393735675117E-3</v>
      </c>
      <c r="CF478" s="32">
        <f t="shared" si="1071"/>
        <v>5.9579159505793212E-3</v>
      </c>
      <c r="CG478" s="32">
        <f t="shared" si="1071"/>
        <v>4.0407302897310805E-3</v>
      </c>
      <c r="CH478" s="32">
        <f t="shared" si="1071"/>
        <v>5.8475005512697957E-3</v>
      </c>
      <c r="CI478" s="32">
        <f t="shared" si="1071"/>
        <v>3.9658452372826041E-3</v>
      </c>
      <c r="CJ478" s="32">
        <f t="shared" si="1071"/>
        <v>2.6896839612373809E-3</v>
      </c>
      <c r="CK478" s="32">
        <f t="shared" si="1071"/>
        <v>1.9202234892615563E-2</v>
      </c>
      <c r="CL478" s="32">
        <f t="shared" si="1071"/>
        <v>1.3023186766100344E-2</v>
      </c>
      <c r="CM478" s="32">
        <f t="shared" si="1071"/>
        <v>8.8324819737495269E-3</v>
      </c>
      <c r="CN478" s="32">
        <f t="shared" si="1071"/>
        <v>1.2781833853607231E-2</v>
      </c>
      <c r="CO478" s="32">
        <f t="shared" si="1071"/>
        <v>8.6687935242790518E-3</v>
      </c>
      <c r="CP478" s="32">
        <f t="shared" si="1071"/>
        <v>5.879280080406812E-3</v>
      </c>
      <c r="CQ478" s="32">
        <f t="shared" si="1071"/>
        <v>8.5081386398438274E-3</v>
      </c>
      <c r="CR478" s="32">
        <f t="shared" si="1071"/>
        <v>5.770322004610604E-3</v>
      </c>
      <c r="CS478" s="32">
        <f t="shared" si="1071"/>
        <v>3.9135018182431171E-3</v>
      </c>
    </row>
    <row r="479" spans="2:97" ht="13.15" thickTop="1" x14ac:dyDescent="0.35">
      <c r="H479" s="34">
        <f t="shared" si="1067"/>
        <v>1.6180638079399401E-7</v>
      </c>
      <c r="I479" s="34">
        <f t="shared" ref="I479:J479" si="1072">I474</f>
        <v>-0.38829526539832093</v>
      </c>
      <c r="J479" s="34">
        <f t="shared" si="1072"/>
        <v>-0.2557723036711097</v>
      </c>
      <c r="K479" s="34">
        <f t="shared" si="1063"/>
        <v>-0.38829530678391172</v>
      </c>
      <c r="L479" s="34">
        <f>$CE$6-$CE$7*SUMPRODUCT($B$6:$CD$6,Q478:CS478)</f>
        <v>6.3597942414617137E-6</v>
      </c>
    </row>
    <row r="480" spans="2:97" ht="13.5" thickBot="1" x14ac:dyDescent="0.4">
      <c r="B480" s="39" t="s">
        <v>367</v>
      </c>
      <c r="D480" s="39" t="s">
        <v>368</v>
      </c>
      <c r="E480" s="39" t="s">
        <v>369</v>
      </c>
      <c r="F480" s="39" t="s">
        <v>370</v>
      </c>
      <c r="H480" s="39" t="s">
        <v>347</v>
      </c>
      <c r="I480" s="39" t="s">
        <v>371</v>
      </c>
      <c r="J480" s="39" t="s">
        <v>372</v>
      </c>
      <c r="K480" s="39" t="s">
        <v>349</v>
      </c>
      <c r="L480" s="39" t="s">
        <v>373</v>
      </c>
      <c r="M480" s="39" t="s">
        <v>374</v>
      </c>
      <c r="O480" s="45" t="s">
        <v>336</v>
      </c>
    </row>
    <row r="481" spans="1:97" ht="13.9" thickTop="1" thickBot="1" x14ac:dyDescent="0.4">
      <c r="B481" s="32">
        <f>1+B476</f>
        <v>8</v>
      </c>
      <c r="D481" s="32">
        <f>IF(F476,IF(M481&lt;0,D476,H481),E476)</f>
        <v>1.0787092052932934E-7</v>
      </c>
      <c r="E481" s="32">
        <f>IF(F476,IF(M481&lt;0,H481,E476),H481)</f>
        <v>1.3483865066166167E-7</v>
      </c>
      <c r="F481" s="32" t="b">
        <f>OR(F476,M481*M476&lt;=0)</f>
        <v>1</v>
      </c>
      <c r="H481" s="32">
        <f>IF(F476,(D476+E476)/2,2*H476)</f>
        <v>1.3483865066166167E-7</v>
      </c>
      <c r="I481" s="32">
        <f>I476</f>
        <v>-0.48114011893258246</v>
      </c>
      <c r="J481" s="32">
        <f>J476</f>
        <v>-1</v>
      </c>
      <c r="K481" s="32">
        <f>I481+J481*H481</f>
        <v>-0.48114025377123315</v>
      </c>
      <c r="L481" s="32">
        <f>$CE$3-$CE$7*SUMPRODUCT($B$3:$CD$3,Q483:CS483)</f>
        <v>1.1394629808592072E-5</v>
      </c>
      <c r="M481" s="32">
        <f>SUMPRODUCT(L481:L484,J481:J484)</f>
        <v>-1.9569703879608366E-5</v>
      </c>
      <c r="O481" s="46">
        <f>SUM(Q481:CS481)</f>
        <v>-1.2656550364906556</v>
      </c>
      <c r="P481" s="39" t="s">
        <v>363</v>
      </c>
      <c r="Q481" s="32">
        <f t="shared" ref="Q481:AV481" si="1073">SUMPRODUCT(B$3:B$6,$K481:$K484)</f>
        <v>0.94830449706434949</v>
      </c>
      <c r="R481" s="32">
        <f t="shared" si="1073"/>
        <v>0.56000919717803621</v>
      </c>
      <c r="S481" s="32">
        <f t="shared" si="1073"/>
        <v>0.17171389729172298</v>
      </c>
      <c r="T481" s="32">
        <f t="shared" si="1073"/>
        <v>0.54130276641922848</v>
      </c>
      <c r="U481" s="32">
        <f t="shared" si="1073"/>
        <v>0.1530074665329153</v>
      </c>
      <c r="V481" s="32">
        <f t="shared" si="1073"/>
        <v>-0.23528783335339792</v>
      </c>
      <c r="W481" s="32">
        <f t="shared" si="1073"/>
        <v>0.13430103577410762</v>
      </c>
      <c r="X481" s="32">
        <f t="shared" si="1073"/>
        <v>-0.2539942641122056</v>
      </c>
      <c r="Y481" s="32">
        <f t="shared" si="1073"/>
        <v>-0.64228956399851889</v>
      </c>
      <c r="Z481" s="32">
        <f t="shared" si="1073"/>
        <v>1.2295611718400505</v>
      </c>
      <c r="AA481" s="32">
        <f t="shared" si="1073"/>
        <v>0.84126587195373725</v>
      </c>
      <c r="AB481" s="32">
        <f t="shared" si="1073"/>
        <v>0.45297057206742403</v>
      </c>
      <c r="AC481" s="32">
        <f t="shared" si="1073"/>
        <v>0.82255944119492952</v>
      </c>
      <c r="AD481" s="32">
        <f t="shared" si="1073"/>
        <v>0.43426414130861635</v>
      </c>
      <c r="AE481" s="32">
        <f t="shared" si="1073"/>
        <v>4.5968841422303119E-2</v>
      </c>
      <c r="AF481" s="32">
        <f t="shared" si="1073"/>
        <v>0.41555771054980867</v>
      </c>
      <c r="AG481" s="32">
        <f t="shared" si="1073"/>
        <v>2.726241066349544E-2</v>
      </c>
      <c r="AH481" s="32">
        <f t="shared" si="1073"/>
        <v>-0.36103288922281779</v>
      </c>
      <c r="AI481" s="32">
        <f t="shared" si="1073"/>
        <v>1.6045700715409852</v>
      </c>
      <c r="AJ481" s="32">
        <f t="shared" si="1073"/>
        <v>1.216274771654672</v>
      </c>
      <c r="AK481" s="32">
        <f t="shared" si="1073"/>
        <v>0.82797947176835884</v>
      </c>
      <c r="AL481" s="32">
        <f t="shared" si="1073"/>
        <v>1.1975683408958642</v>
      </c>
      <c r="AM481" s="32">
        <f t="shared" si="1073"/>
        <v>0.809273041009551</v>
      </c>
      <c r="AN481" s="32">
        <f t="shared" si="1073"/>
        <v>0.42097774112323777</v>
      </c>
      <c r="AO481" s="32">
        <f t="shared" si="1073"/>
        <v>0.79056661025074337</v>
      </c>
      <c r="AP481" s="32">
        <f t="shared" si="1073"/>
        <v>0.40227131036443009</v>
      </c>
      <c r="AQ481" s="32">
        <f t="shared" si="1073"/>
        <v>1.3976010478116863E-2</v>
      </c>
      <c r="AR481" s="32">
        <f t="shared" si="1073"/>
        <v>0.46716424329311629</v>
      </c>
      <c r="AS481" s="32">
        <f t="shared" si="1073"/>
        <v>7.886894340680306E-2</v>
      </c>
      <c r="AT481" s="32">
        <f t="shared" si="1073"/>
        <v>-0.30942635647951017</v>
      </c>
      <c r="AU481" s="32">
        <f t="shared" si="1073"/>
        <v>6.0162512647995381E-2</v>
      </c>
      <c r="AV481" s="32">
        <f t="shared" si="1073"/>
        <v>-0.32813278723831785</v>
      </c>
      <c r="AW481" s="32">
        <f t="shared" ref="AW481:CB481" si="1074">SUMPRODUCT(AH$3:AH$6,$K481:$K484)</f>
        <v>-0.71642808712463113</v>
      </c>
      <c r="AX481" s="32">
        <f t="shared" si="1074"/>
        <v>-0.34683921799712553</v>
      </c>
      <c r="AY481" s="32">
        <f t="shared" si="1074"/>
        <v>-0.73513451788343875</v>
      </c>
      <c r="AZ481" s="32">
        <f t="shared" si="1074"/>
        <v>-1.1234298177697519</v>
      </c>
      <c r="BA481" s="32">
        <f t="shared" si="1074"/>
        <v>0.74842091806881728</v>
      </c>
      <c r="BB481" s="32">
        <f t="shared" si="1074"/>
        <v>0.3601256181825041</v>
      </c>
      <c r="BC481" s="32">
        <f t="shared" si="1074"/>
        <v>-2.8169681703809124E-2</v>
      </c>
      <c r="BD481" s="32">
        <f t="shared" si="1074"/>
        <v>0.34141918742369637</v>
      </c>
      <c r="BE481" s="32">
        <f t="shared" si="1074"/>
        <v>-4.6876112462616831E-2</v>
      </c>
      <c r="BF481" s="32">
        <f t="shared" si="1074"/>
        <v>-0.43517141234893009</v>
      </c>
      <c r="BG481" s="32">
        <f t="shared" si="1074"/>
        <v>-6.5582543221424483E-2</v>
      </c>
      <c r="BH481" s="32">
        <f t="shared" si="1074"/>
        <v>-0.45387784310773771</v>
      </c>
      <c r="BI481" s="32">
        <f t="shared" si="1074"/>
        <v>-0.84217314299405088</v>
      </c>
      <c r="BJ481" s="32">
        <f t="shared" si="1074"/>
        <v>1.1234298177697519</v>
      </c>
      <c r="BK481" s="32">
        <f t="shared" si="1074"/>
        <v>0.73513451788343875</v>
      </c>
      <c r="BL481" s="32">
        <f t="shared" si="1074"/>
        <v>0.34683921799712553</v>
      </c>
      <c r="BM481" s="32">
        <f t="shared" si="1074"/>
        <v>0.71642808712463113</v>
      </c>
      <c r="BN481" s="32">
        <f t="shared" si="1074"/>
        <v>0.32813278723831785</v>
      </c>
      <c r="BO481" s="32">
        <f t="shared" si="1074"/>
        <v>-6.0162512647995381E-2</v>
      </c>
      <c r="BP481" s="32">
        <f t="shared" si="1074"/>
        <v>0.30942635647951017</v>
      </c>
      <c r="BQ481" s="32">
        <f t="shared" si="1074"/>
        <v>-7.886894340680306E-2</v>
      </c>
      <c r="BR481" s="32">
        <f t="shared" si="1074"/>
        <v>-0.46716424329311629</v>
      </c>
      <c r="BS481" s="32">
        <f t="shared" si="1074"/>
        <v>-1.3976010478116863E-2</v>
      </c>
      <c r="BT481" s="32">
        <f t="shared" si="1074"/>
        <v>-0.40227131036443009</v>
      </c>
      <c r="BU481" s="32">
        <f t="shared" si="1074"/>
        <v>-0.79056661025074337</v>
      </c>
      <c r="BV481" s="32">
        <f t="shared" si="1074"/>
        <v>-0.42097774112323777</v>
      </c>
      <c r="BW481" s="32">
        <f t="shared" si="1074"/>
        <v>-0.809273041009551</v>
      </c>
      <c r="BX481" s="32">
        <f t="shared" si="1074"/>
        <v>-1.1975683408958642</v>
      </c>
      <c r="BY481" s="32">
        <f t="shared" si="1074"/>
        <v>-0.82797947176835884</v>
      </c>
      <c r="BZ481" s="32">
        <f t="shared" si="1074"/>
        <v>-1.216274771654672</v>
      </c>
      <c r="CA481" s="32">
        <f t="shared" si="1074"/>
        <v>-1.6045700715409852</v>
      </c>
      <c r="CB481" s="32">
        <f t="shared" si="1074"/>
        <v>0.26728066429758418</v>
      </c>
      <c r="CC481" s="32">
        <f t="shared" ref="CC481:CS481" si="1075">SUMPRODUCT(BN$3:BN$6,$K481:$K484)</f>
        <v>-0.12101463558872905</v>
      </c>
      <c r="CD481" s="32">
        <f t="shared" si="1075"/>
        <v>-0.50930993547504233</v>
      </c>
      <c r="CE481" s="32">
        <f t="shared" si="1075"/>
        <v>-0.13972106634753673</v>
      </c>
      <c r="CF481" s="32">
        <f t="shared" si="1075"/>
        <v>-0.52801636623384995</v>
      </c>
      <c r="CG481" s="32">
        <f t="shared" si="1075"/>
        <v>-0.91631166612016313</v>
      </c>
      <c r="CH481" s="32">
        <f t="shared" si="1075"/>
        <v>-0.54672279699265758</v>
      </c>
      <c r="CI481" s="32">
        <f t="shared" si="1075"/>
        <v>-0.93501809687897086</v>
      </c>
      <c r="CJ481" s="32">
        <f t="shared" si="1075"/>
        <v>-1.3233133967652841</v>
      </c>
      <c r="CK481" s="32">
        <f t="shared" si="1075"/>
        <v>0.64228956399851889</v>
      </c>
      <c r="CL481" s="32">
        <f t="shared" si="1075"/>
        <v>0.2539942641122056</v>
      </c>
      <c r="CM481" s="32">
        <f t="shared" si="1075"/>
        <v>-0.13430103577410762</v>
      </c>
      <c r="CN481" s="32">
        <f t="shared" si="1075"/>
        <v>0.23528783335339792</v>
      </c>
      <c r="CO481" s="32">
        <f t="shared" si="1075"/>
        <v>-0.1530074665329153</v>
      </c>
      <c r="CP481" s="32">
        <f t="shared" si="1075"/>
        <v>-0.54130276641922848</v>
      </c>
      <c r="CQ481" s="32">
        <f t="shared" si="1075"/>
        <v>-0.17171389729172298</v>
      </c>
      <c r="CR481" s="32">
        <f t="shared" si="1075"/>
        <v>-0.56000919717803621</v>
      </c>
      <c r="CS481" s="32">
        <f t="shared" si="1075"/>
        <v>-0.94830449706434949</v>
      </c>
    </row>
    <row r="482" spans="1:97" ht="13.9" thickTop="1" thickBot="1" x14ac:dyDescent="0.4">
      <c r="H482" s="33">
        <f>H481</f>
        <v>1.3483865066166167E-7</v>
      </c>
      <c r="I482" s="33">
        <f t="shared" ref="I482:J482" si="1076">I477</f>
        <v>0.3281328791709433</v>
      </c>
      <c r="J482" s="33">
        <f t="shared" si="1076"/>
        <v>-0.6817972814315495</v>
      </c>
      <c r="K482" s="33">
        <f t="shared" ref="K482:K484" si="1077">I482+J482*H482</f>
        <v>0.32813278723831785</v>
      </c>
      <c r="L482" s="33">
        <f>$CE$4-$CE$7*SUMPRODUCT($B$4:$CD$4,Q483:CS483)</f>
        <v>8.6710539903833705E-6</v>
      </c>
      <c r="M482" s="39" t="s">
        <v>375</v>
      </c>
      <c r="O482" s="47">
        <f t="shared" ref="O482:O483" si="1078">SUM(Q482:CS482)</f>
        <v>98.989930395574888</v>
      </c>
      <c r="P482" s="39" t="s">
        <v>365</v>
      </c>
      <c r="Q482" s="33">
        <f>EXP(Q481)</f>
        <v>2.5813292955069485</v>
      </c>
      <c r="R482" s="33">
        <f>EXP(R481)</f>
        <v>1.7506886016168126</v>
      </c>
      <c r="S482" s="33">
        <f t="shared" ref="S482:CD482" si="1079">EXP(S481)</f>
        <v>1.1873380839731693</v>
      </c>
      <c r="T482" s="33">
        <f t="shared" si="1079"/>
        <v>1.7182438751363667</v>
      </c>
      <c r="U482" s="33">
        <f t="shared" si="1079"/>
        <v>1.1653336799125331</v>
      </c>
      <c r="V482" s="33">
        <f t="shared" si="1079"/>
        <v>0.79034332971546883</v>
      </c>
      <c r="W482" s="33">
        <f t="shared" si="1079"/>
        <v>1.143737073600996</v>
      </c>
      <c r="X482" s="33">
        <f t="shared" si="1079"/>
        <v>0.7756962513403759</v>
      </c>
      <c r="Y482" s="33">
        <f t="shared" si="1079"/>
        <v>0.52608653529877814</v>
      </c>
      <c r="Z482" s="33">
        <f t="shared" si="1079"/>
        <v>3.4197285337926679</v>
      </c>
      <c r="AA482" s="33">
        <f t="shared" si="1079"/>
        <v>2.3193010574649806</v>
      </c>
      <c r="AB482" s="33">
        <f t="shared" si="1079"/>
        <v>1.5729778963455894</v>
      </c>
      <c r="AC482" s="33">
        <f t="shared" si="1079"/>
        <v>2.2763184914245289</v>
      </c>
      <c r="AD482" s="33">
        <f t="shared" si="1079"/>
        <v>1.5438266026434495</v>
      </c>
      <c r="AE482" s="33">
        <f t="shared" si="1079"/>
        <v>1.0470417861158234</v>
      </c>
      <c r="AF482" s="33">
        <f t="shared" si="1079"/>
        <v>1.5152155567899812</v>
      </c>
      <c r="AG482" s="33">
        <f t="shared" si="1079"/>
        <v>1.0276374304053033</v>
      </c>
      <c r="AH482" s="33">
        <f t="shared" si="1079"/>
        <v>0.69695607574625018</v>
      </c>
      <c r="AI482" s="33">
        <f t="shared" si="1079"/>
        <v>4.9757199392155655</v>
      </c>
      <c r="AJ482" s="33">
        <f t="shared" si="1079"/>
        <v>3.374593159262715</v>
      </c>
      <c r="AK482" s="33">
        <f t="shared" si="1079"/>
        <v>2.2886897031302849</v>
      </c>
      <c r="AL482" s="33">
        <f t="shared" si="1079"/>
        <v>3.3120533381123693</v>
      </c>
      <c r="AM482" s="33">
        <f t="shared" si="1079"/>
        <v>2.246274443587212</v>
      </c>
      <c r="AN482" s="33">
        <f t="shared" si="1079"/>
        <v>1.5234503677373599</v>
      </c>
      <c r="AO482" s="33">
        <f t="shared" si="1079"/>
        <v>2.2046452470214173</v>
      </c>
      <c r="AP482" s="33">
        <f t="shared" si="1079"/>
        <v>1.4952169455044593</v>
      </c>
      <c r="AQ482" s="33">
        <f t="shared" si="1079"/>
        <v>1.014074131493123</v>
      </c>
      <c r="AR482" s="33">
        <f t="shared" si="1079"/>
        <v>1.5954634260658238</v>
      </c>
      <c r="AS482" s="33">
        <f t="shared" si="1079"/>
        <v>1.0820625013521943</v>
      </c>
      <c r="AT482" s="33">
        <f t="shared" si="1079"/>
        <v>0.73386781401798262</v>
      </c>
      <c r="AU482" s="33">
        <f t="shared" si="1079"/>
        <v>1.0620091224367798</v>
      </c>
      <c r="AV482" s="33">
        <f t="shared" si="1079"/>
        <v>0.72026737103992999</v>
      </c>
      <c r="AW482" s="33">
        <f t="shared" si="1079"/>
        <v>0.48849400143985566</v>
      </c>
      <c r="AX482" s="33">
        <f t="shared" si="1079"/>
        <v>0.70691897897031886</v>
      </c>
      <c r="AY482" s="33">
        <f t="shared" si="1079"/>
        <v>0.47944096125360119</v>
      </c>
      <c r="AZ482" s="33">
        <f t="shared" si="1079"/>
        <v>0.32516263131397455</v>
      </c>
      <c r="BA482" s="33">
        <f t="shared" si="1079"/>
        <v>2.1136597381189173</v>
      </c>
      <c r="BB482" s="33">
        <f t="shared" si="1079"/>
        <v>1.4335094781057178</v>
      </c>
      <c r="BC482" s="33">
        <f t="shared" si="1079"/>
        <v>0.97222338428405708</v>
      </c>
      <c r="BD482" s="33">
        <f t="shared" si="1079"/>
        <v>1.406942890032137</v>
      </c>
      <c r="BE482" s="33">
        <f t="shared" si="1079"/>
        <v>0.95420560445053415</v>
      </c>
      <c r="BF482" s="33">
        <f t="shared" si="1079"/>
        <v>0.64715372742955579</v>
      </c>
      <c r="BG482" s="33">
        <f t="shared" si="1079"/>
        <v>0.93652174004774158</v>
      </c>
      <c r="BH482" s="33">
        <f t="shared" si="1079"/>
        <v>0.6351603177175934</v>
      </c>
      <c r="BI482" s="33">
        <f t="shared" si="1079"/>
        <v>0.43077337337897614</v>
      </c>
      <c r="BJ482" s="33">
        <f t="shared" si="1079"/>
        <v>3.0753841422645136</v>
      </c>
      <c r="BK482" s="33">
        <f t="shared" si="1079"/>
        <v>2.085762545997917</v>
      </c>
      <c r="BL482" s="33">
        <f t="shared" si="1079"/>
        <v>1.4145892665897524</v>
      </c>
      <c r="BM482" s="33">
        <f t="shared" si="1079"/>
        <v>2.0471080444231862</v>
      </c>
      <c r="BN482" s="33">
        <f t="shared" si="1079"/>
        <v>1.3883733183084346</v>
      </c>
      <c r="BO482" s="33">
        <f t="shared" si="1079"/>
        <v>0.94161149737160466</v>
      </c>
      <c r="BP482" s="33">
        <f t="shared" si="1079"/>
        <v>1.3626432184359241</v>
      </c>
      <c r="BQ482" s="33">
        <f t="shared" si="1079"/>
        <v>0.92416103390548587</v>
      </c>
      <c r="BR482" s="33">
        <f t="shared" si="1079"/>
        <v>0.62677713801679036</v>
      </c>
      <c r="BS482" s="33">
        <f t="shared" si="1079"/>
        <v>0.98612120055522934</v>
      </c>
      <c r="BT482" s="33">
        <f t="shared" si="1079"/>
        <v>0.66879926889981711</v>
      </c>
      <c r="BU482" s="33">
        <f t="shared" si="1079"/>
        <v>0.45358771500813955</v>
      </c>
      <c r="BV482" s="33">
        <f t="shared" si="1079"/>
        <v>0.65640471207815432</v>
      </c>
      <c r="BW482" s="33">
        <f t="shared" si="1079"/>
        <v>0.4451815773690766</v>
      </c>
      <c r="BX482" s="33">
        <f t="shared" si="1079"/>
        <v>0.30192750475749514</v>
      </c>
      <c r="BY482" s="33">
        <f t="shared" si="1079"/>
        <v>0.43693122690781577</v>
      </c>
      <c r="BZ482" s="33">
        <f t="shared" si="1079"/>
        <v>0.29633201775898854</v>
      </c>
      <c r="CA482" s="33">
        <f t="shared" si="1079"/>
        <v>0.20097594161572777</v>
      </c>
      <c r="CB482" s="33">
        <f t="shared" si="1079"/>
        <v>1.3064070566999546</v>
      </c>
      <c r="CC482" s="33">
        <f t="shared" si="1079"/>
        <v>0.88602099205913698</v>
      </c>
      <c r="CD482" s="33">
        <f t="shared" si="1079"/>
        <v>0.60091010251620036</v>
      </c>
      <c r="CE482" s="33">
        <f t="shared" ref="CE482:CS482" si="1080">EXP(CE481)</f>
        <v>0.86960076248961582</v>
      </c>
      <c r="CF482" s="33">
        <f t="shared" si="1080"/>
        <v>0.58977370515948635</v>
      </c>
      <c r="CG482" s="33">
        <f t="shared" si="1080"/>
        <v>0.39999162638924468</v>
      </c>
      <c r="CH482" s="33">
        <f t="shared" si="1080"/>
        <v>0.57884369365910471</v>
      </c>
      <c r="CI482" s="33">
        <f t="shared" si="1080"/>
        <v>0.39257876101690914</v>
      </c>
      <c r="CJ482" s="33">
        <f t="shared" si="1080"/>
        <v>0.26625164148775432</v>
      </c>
      <c r="CK482" s="33">
        <f t="shared" si="1080"/>
        <v>1.9008279682202363</v>
      </c>
      <c r="CL482" s="33">
        <f t="shared" si="1080"/>
        <v>1.2891644097441943</v>
      </c>
      <c r="CM482" s="33">
        <f t="shared" si="1080"/>
        <v>0.87432682133101847</v>
      </c>
      <c r="CN482" s="33">
        <f t="shared" si="1080"/>
        <v>1.2652729040681718</v>
      </c>
      <c r="CO482" s="33">
        <f t="shared" si="1080"/>
        <v>0.85812331458150026</v>
      </c>
      <c r="CP482" s="33">
        <f t="shared" si="1080"/>
        <v>0.58198956182552142</v>
      </c>
      <c r="CQ482" s="33">
        <f t="shared" si="1080"/>
        <v>0.84222010015354432</v>
      </c>
      <c r="CR482" s="33">
        <f t="shared" si="1080"/>
        <v>0.57120381036151746</v>
      </c>
      <c r="CS482" s="33">
        <f t="shared" si="1080"/>
        <v>0.38739730019745872</v>
      </c>
    </row>
    <row r="483" spans="1:97" ht="13.9" thickTop="1" thickBot="1" x14ac:dyDescent="0.4">
      <c r="H483" s="32">
        <f t="shared" ref="H483:H484" si="1081">H482</f>
        <v>1.3483865066166167E-7</v>
      </c>
      <c r="I483" s="32">
        <f t="shared" ref="I483:J483" si="1082">I478</f>
        <v>-0.40700168267480402</v>
      </c>
      <c r="J483" s="32">
        <f t="shared" si="1082"/>
        <v>-0.3557608792128294</v>
      </c>
      <c r="K483" s="32">
        <f t="shared" si="1077"/>
        <v>-0.40700173064512091</v>
      </c>
      <c r="L483" s="32">
        <f>$CE$5-$CE$7*SUMPRODUCT($B$5:$CD$5,Q483:CS483)</f>
        <v>4.183541449265249E-6</v>
      </c>
      <c r="M483" s="32">
        <f>SUMPRODUCT($B$7:$CD$7, LN(Q483:CS483))</f>
        <v>-3263.3842564287197</v>
      </c>
      <c r="O483" s="48">
        <f t="shared" si="1078"/>
        <v>1.0000000000000002</v>
      </c>
      <c r="P483" s="39" t="s">
        <v>366</v>
      </c>
      <c r="Q483" s="32">
        <f t="shared" ref="Q483:AV483" si="1083">Q482/$O482</f>
        <v>2.6076685630464294E-2</v>
      </c>
      <c r="R483" s="32">
        <f t="shared" si="1083"/>
        <v>1.7685522099276808E-2</v>
      </c>
      <c r="S483" s="32">
        <f t="shared" si="1083"/>
        <v>1.1994533981673014E-2</v>
      </c>
      <c r="T483" s="32">
        <f t="shared" si="1083"/>
        <v>1.7357764252081711E-2</v>
      </c>
      <c r="U483" s="32">
        <f t="shared" si="1083"/>
        <v>1.177224466423735E-2</v>
      </c>
      <c r="V483" s="32">
        <f t="shared" si="1083"/>
        <v>7.9840780426571473E-3</v>
      </c>
      <c r="W483" s="32">
        <f t="shared" si="1083"/>
        <v>1.1554074935000904E-2</v>
      </c>
      <c r="X483" s="32">
        <f t="shared" si="1083"/>
        <v>7.8361127060157174E-3</v>
      </c>
      <c r="Y483" s="32">
        <f t="shared" si="1083"/>
        <v>5.3145459664076661E-3</v>
      </c>
      <c r="Z483" s="32">
        <f t="shared" si="1083"/>
        <v>3.454622626894522E-2</v>
      </c>
      <c r="AA483" s="32">
        <f t="shared" si="1083"/>
        <v>2.3429666514531256E-2</v>
      </c>
      <c r="AB483" s="32">
        <f t="shared" si="1083"/>
        <v>1.58902818706892E-2</v>
      </c>
      <c r="AC483" s="32">
        <f t="shared" si="1083"/>
        <v>2.2995455015758719E-2</v>
      </c>
      <c r="AD483" s="32">
        <f t="shared" si="1083"/>
        <v>1.5595794405290971E-2</v>
      </c>
      <c r="AE483" s="32">
        <f t="shared" si="1083"/>
        <v>1.0577255503986383E-2</v>
      </c>
      <c r="AF483" s="32">
        <f t="shared" si="1083"/>
        <v>1.530676454397947E-2</v>
      </c>
      <c r="AG483" s="32">
        <f t="shared" si="1083"/>
        <v>1.0381231972774893E-2</v>
      </c>
      <c r="AH483" s="32">
        <f t="shared" si="1083"/>
        <v>7.0406764906403652E-3</v>
      </c>
      <c r="AI483" s="32">
        <f t="shared" si="1083"/>
        <v>5.0264909969448705E-2</v>
      </c>
      <c r="AJ483" s="32">
        <f t="shared" si="1083"/>
        <v>3.4090267017841729E-2</v>
      </c>
      <c r="AK483" s="32">
        <f t="shared" si="1083"/>
        <v>2.3120429461708111E-2</v>
      </c>
      <c r="AL483" s="32">
        <f t="shared" si="1083"/>
        <v>3.3458487392374475E-2</v>
      </c>
      <c r="AM483" s="32">
        <f t="shared" si="1083"/>
        <v>2.2691948914509253E-2</v>
      </c>
      <c r="AN483" s="32">
        <f t="shared" si="1083"/>
        <v>1.538995291389216E-2</v>
      </c>
      <c r="AO483" s="32">
        <f t="shared" si="1083"/>
        <v>2.227140920507174E-2</v>
      </c>
      <c r="AP483" s="32">
        <f t="shared" si="1083"/>
        <v>1.5104737820598563E-2</v>
      </c>
      <c r="AQ483" s="32">
        <f t="shared" si="1083"/>
        <v>1.0244215017030205E-2</v>
      </c>
      <c r="AR483" s="32">
        <f t="shared" si="1083"/>
        <v>1.6117431537633904E-2</v>
      </c>
      <c r="AS483" s="32">
        <f t="shared" si="1083"/>
        <v>1.093103608648022E-2</v>
      </c>
      <c r="AT483" s="32">
        <f t="shared" si="1083"/>
        <v>7.4135602589613346E-3</v>
      </c>
      <c r="AU483" s="32">
        <f t="shared" si="1083"/>
        <v>1.0728456098442255E-2</v>
      </c>
      <c r="AV483" s="32">
        <f t="shared" si="1083"/>
        <v>7.2761680724661654E-3</v>
      </c>
      <c r="AW483" s="32">
        <f t="shared" ref="AW483:CB483" si="1084">AW482/$O482</f>
        <v>4.9347847754592691E-3</v>
      </c>
      <c r="AX483" s="32">
        <f t="shared" si="1084"/>
        <v>7.1413221137280446E-3</v>
      </c>
      <c r="AY483" s="32">
        <f t="shared" si="1084"/>
        <v>4.8433306230007559E-3</v>
      </c>
      <c r="AZ483" s="32">
        <f t="shared" si="1084"/>
        <v>3.2848051313359664E-3</v>
      </c>
      <c r="BA483" s="32">
        <f t="shared" si="1084"/>
        <v>2.1352270172051796E-2</v>
      </c>
      <c r="BB483" s="32">
        <f t="shared" si="1084"/>
        <v>1.4481366664035957E-2</v>
      </c>
      <c r="BC483" s="32">
        <f t="shared" si="1084"/>
        <v>9.8214371946615496E-3</v>
      </c>
      <c r="BD483" s="32">
        <f t="shared" si="1084"/>
        <v>1.4212989992111673E-2</v>
      </c>
      <c r="BE483" s="32">
        <f t="shared" si="1084"/>
        <v>9.6394209051104615E-3</v>
      </c>
      <c r="BF483" s="32">
        <f t="shared" si="1084"/>
        <v>6.5375712948120756E-3</v>
      </c>
      <c r="BG483" s="32">
        <f t="shared" si="1084"/>
        <v>9.4607778417996197E-3</v>
      </c>
      <c r="BH483" s="32">
        <f t="shared" si="1084"/>
        <v>6.4164134188136246E-3</v>
      </c>
      <c r="BI483" s="32">
        <f t="shared" si="1084"/>
        <v>4.3516888198381117E-3</v>
      </c>
      <c r="BJ483" s="32">
        <f t="shared" si="1084"/>
        <v>3.1067646274473906E-2</v>
      </c>
      <c r="BK483" s="32">
        <f t="shared" si="1084"/>
        <v>2.1070451687994683E-2</v>
      </c>
      <c r="BL483" s="32">
        <f t="shared" si="1084"/>
        <v>1.4290233975687169E-2</v>
      </c>
      <c r="BM483" s="32">
        <f t="shared" si="1084"/>
        <v>2.067996245923916E-2</v>
      </c>
      <c r="BN483" s="32">
        <f t="shared" si="1084"/>
        <v>1.402539948013236E-2</v>
      </c>
      <c r="BO483" s="32">
        <f t="shared" si="1084"/>
        <v>9.5121947617178761E-3</v>
      </c>
      <c r="BP483" s="32">
        <f t="shared" si="1084"/>
        <v>1.3765473043476731E-2</v>
      </c>
      <c r="BQ483" s="32">
        <f t="shared" si="1084"/>
        <v>9.3359095234478353E-3</v>
      </c>
      <c r="BR483" s="32">
        <f t="shared" si="1084"/>
        <v>6.3317262221734925E-3</v>
      </c>
      <c r="BS483" s="32">
        <f t="shared" si="1084"/>
        <v>9.9618334573484211E-3</v>
      </c>
      <c r="BT483" s="32">
        <f t="shared" si="1084"/>
        <v>6.7562353688624694E-3</v>
      </c>
      <c r="BU483" s="32">
        <f t="shared" si="1084"/>
        <v>4.5821601570538743E-3</v>
      </c>
      <c r="BV483" s="32">
        <f t="shared" si="1084"/>
        <v>6.6310250896741444E-3</v>
      </c>
      <c r="BW483" s="32">
        <f t="shared" si="1084"/>
        <v>4.4972410384579624E-3</v>
      </c>
      <c r="BX483" s="32">
        <f t="shared" si="1084"/>
        <v>3.0500830089581726E-3</v>
      </c>
      <c r="BY483" s="32">
        <f t="shared" si="1084"/>
        <v>4.4138956877915712E-3</v>
      </c>
      <c r="BZ483" s="32">
        <f t="shared" si="1084"/>
        <v>2.9935571888454965E-3</v>
      </c>
      <c r="CA483" s="32">
        <f t="shared" si="1084"/>
        <v>2.0302665211765006E-3</v>
      </c>
      <c r="CB483" s="32">
        <f t="shared" si="1084"/>
        <v>1.3197373222502584E-2</v>
      </c>
      <c r="CC483" s="32">
        <f t="shared" ref="CC483:CS483" si="1085">CC482/$O482</f>
        <v>8.9506173862179475E-3</v>
      </c>
      <c r="CD483" s="32">
        <f t="shared" si="1085"/>
        <v>6.0704164566526718E-3</v>
      </c>
      <c r="CE483" s="32">
        <f t="shared" si="1085"/>
        <v>8.7847396095198111E-3</v>
      </c>
      <c r="CF483" s="32">
        <f t="shared" si="1085"/>
        <v>5.957916151700323E-3</v>
      </c>
      <c r="CG483" s="32">
        <f t="shared" si="1085"/>
        <v>4.0407304540051011E-3</v>
      </c>
      <c r="CH483" s="32">
        <f t="shared" si="1085"/>
        <v>5.8475007644310916E-3</v>
      </c>
      <c r="CI483" s="32">
        <f t="shared" si="1085"/>
        <v>3.9658454092059694E-3</v>
      </c>
      <c r="CJ483" s="32">
        <f t="shared" si="1085"/>
        <v>2.6896840963902373E-3</v>
      </c>
      <c r="CK483" s="32">
        <f t="shared" si="1085"/>
        <v>1.9202235627647318E-2</v>
      </c>
      <c r="CL483" s="32">
        <f t="shared" si="1085"/>
        <v>1.3023187354436441E-2</v>
      </c>
      <c r="CM483" s="32">
        <f t="shared" si="1085"/>
        <v>8.8324824336890647E-3</v>
      </c>
      <c r="CN483" s="32">
        <f t="shared" si="1085"/>
        <v>1.2781834465505725E-2</v>
      </c>
      <c r="CO483" s="32">
        <f t="shared" si="1085"/>
        <v>8.6687939990698348E-3</v>
      </c>
      <c r="CP483" s="32">
        <f t="shared" si="1085"/>
        <v>5.8792804429685496E-3</v>
      </c>
      <c r="CQ483" s="32">
        <f t="shared" si="1085"/>
        <v>8.5081391287774241E-3</v>
      </c>
      <c r="CR483" s="32">
        <f t="shared" si="1085"/>
        <v>5.7703223760126191E-3</v>
      </c>
      <c r="CS483" s="32">
        <f t="shared" si="1085"/>
        <v>3.9135020971261978E-3</v>
      </c>
    </row>
    <row r="484" spans="1:97" ht="13.15" thickTop="1" x14ac:dyDescent="0.35">
      <c r="H484" s="34">
        <f t="shared" si="1081"/>
        <v>1.3483865066166167E-7</v>
      </c>
      <c r="I484" s="34">
        <f t="shared" ref="I484:J484" si="1086">I479</f>
        <v>-0.38829526539832093</v>
      </c>
      <c r="J484" s="34">
        <f t="shared" si="1086"/>
        <v>-0.2557723036711097</v>
      </c>
      <c r="K484" s="34">
        <f t="shared" si="1077"/>
        <v>-0.38829529988631323</v>
      </c>
      <c r="L484" s="34">
        <f>$CE$6-$CE$7*SUMPRODUCT($B$6:$CD$6,Q483:CS483)</f>
        <v>3.0293844872630871E-6</v>
      </c>
    </row>
    <row r="485" spans="1:97" ht="13.5" thickBot="1" x14ac:dyDescent="0.4">
      <c r="B485" s="39" t="s">
        <v>367</v>
      </c>
      <c r="D485" s="39" t="s">
        <v>368</v>
      </c>
      <c r="E485" s="39" t="s">
        <v>369</v>
      </c>
      <c r="F485" s="39" t="s">
        <v>370</v>
      </c>
      <c r="H485" s="39" t="s">
        <v>347</v>
      </c>
      <c r="I485" s="39" t="s">
        <v>371</v>
      </c>
      <c r="J485" s="39" t="s">
        <v>372</v>
      </c>
      <c r="K485" s="39" t="s">
        <v>349</v>
      </c>
      <c r="L485" s="39" t="s">
        <v>373</v>
      </c>
      <c r="M485" s="39" t="s">
        <v>374</v>
      </c>
      <c r="O485" s="45" t="s">
        <v>336</v>
      </c>
    </row>
    <row r="486" spans="1:97" ht="13.9" thickTop="1" thickBot="1" x14ac:dyDescent="0.4">
      <c r="B486" s="32">
        <f>1+B481</f>
        <v>9</v>
      </c>
      <c r="D486" s="32">
        <f>IF(F481,IF(M486&lt;0,D481,H486),E481)</f>
        <v>1.0787092052932934E-7</v>
      </c>
      <c r="E486" s="32">
        <f>IF(F481,IF(M486&lt;0,H486,E481),H486)</f>
        <v>1.2135478559549551E-7</v>
      </c>
      <c r="F486" s="32" t="b">
        <f>OR(F481,M486*M481&lt;=0)</f>
        <v>1</v>
      </c>
      <c r="H486" s="32">
        <f>IF(F481,(D481+E481)/2,2*H481)</f>
        <v>1.2135478559549551E-7</v>
      </c>
      <c r="I486" s="32">
        <f>I481</f>
        <v>-0.48114011893258246</v>
      </c>
      <c r="J486" s="32">
        <f>J481</f>
        <v>-1</v>
      </c>
      <c r="K486" s="32">
        <f>I486+J486*H486</f>
        <v>-0.48114024028736807</v>
      </c>
      <c r="L486" s="32">
        <f>$CE$3-$CE$7*SUMPRODUCT($B$3:$CD$3,Q488:CS488)</f>
        <v>5.1313936069163901E-6</v>
      </c>
      <c r="M486" s="32">
        <f>SUMPRODUCT(L486:L489,J486:J489)</f>
        <v>-8.812881615263311E-6</v>
      </c>
      <c r="O486" s="46">
        <f>SUM(Q486:CS486)</f>
        <v>-1.2656550719503865</v>
      </c>
      <c r="P486" s="39" t="s">
        <v>363</v>
      </c>
      <c r="Q486" s="32">
        <f t="shared" ref="Q486:AV486" si="1087">SUMPRODUCT(B$3:B$6,$K486:$K489)</f>
        <v>0.94830446614139086</v>
      </c>
      <c r="R486" s="32">
        <f t="shared" si="1087"/>
        <v>0.56000916970387693</v>
      </c>
      <c r="S486" s="32">
        <f t="shared" si="1087"/>
        <v>0.17171387326636295</v>
      </c>
      <c r="T486" s="32">
        <f t="shared" si="1087"/>
        <v>0.54130274029330172</v>
      </c>
      <c r="U486" s="32">
        <f t="shared" si="1087"/>
        <v>0.15300744385578768</v>
      </c>
      <c r="V486" s="32">
        <f t="shared" si="1087"/>
        <v>-0.2352878525817263</v>
      </c>
      <c r="W486" s="32">
        <f t="shared" si="1087"/>
        <v>0.13430101444521242</v>
      </c>
      <c r="X486" s="32">
        <f t="shared" si="1087"/>
        <v>-0.25399428199230156</v>
      </c>
      <c r="Y486" s="32">
        <f t="shared" si="1087"/>
        <v>-0.64228957842981549</v>
      </c>
      <c r="Z486" s="32">
        <f t="shared" si="1087"/>
        <v>1.2295611487970313</v>
      </c>
      <c r="AA486" s="32">
        <f t="shared" si="1087"/>
        <v>0.84126585235951734</v>
      </c>
      <c r="AB486" s="32">
        <f t="shared" si="1087"/>
        <v>0.45297055592200336</v>
      </c>
      <c r="AC486" s="32">
        <f t="shared" si="1087"/>
        <v>0.82255942294894202</v>
      </c>
      <c r="AD486" s="32">
        <f t="shared" si="1087"/>
        <v>0.43426412651142804</v>
      </c>
      <c r="AE486" s="32">
        <f t="shared" si="1087"/>
        <v>4.5968830073914058E-2</v>
      </c>
      <c r="AF486" s="32">
        <f t="shared" si="1087"/>
        <v>0.41555769710085277</v>
      </c>
      <c r="AG486" s="32">
        <f t="shared" si="1087"/>
        <v>2.7262400663338793E-2</v>
      </c>
      <c r="AH486" s="32">
        <f t="shared" si="1087"/>
        <v>-0.36103289577417519</v>
      </c>
      <c r="AI486" s="32">
        <f t="shared" si="1087"/>
        <v>1.6045700590045517</v>
      </c>
      <c r="AJ486" s="32">
        <f t="shared" si="1087"/>
        <v>1.2162747625670378</v>
      </c>
      <c r="AK486" s="32">
        <f t="shared" si="1087"/>
        <v>0.82797946612952389</v>
      </c>
      <c r="AL486" s="32">
        <f t="shared" si="1087"/>
        <v>1.1975683331564624</v>
      </c>
      <c r="AM486" s="32">
        <f t="shared" si="1087"/>
        <v>0.80927303671894846</v>
      </c>
      <c r="AN486" s="32">
        <f t="shared" si="1087"/>
        <v>0.42097774028143448</v>
      </c>
      <c r="AO486" s="32">
        <f t="shared" si="1087"/>
        <v>0.79056660730837325</v>
      </c>
      <c r="AP486" s="32">
        <f t="shared" si="1087"/>
        <v>0.40227131087085921</v>
      </c>
      <c r="AQ486" s="32">
        <f t="shared" si="1087"/>
        <v>1.397601443334523E-2</v>
      </c>
      <c r="AR486" s="32">
        <f t="shared" si="1087"/>
        <v>0.46716422585402284</v>
      </c>
      <c r="AS486" s="32">
        <f t="shared" si="1087"/>
        <v>7.8868929416508859E-2</v>
      </c>
      <c r="AT486" s="32">
        <f t="shared" si="1087"/>
        <v>-0.30942636702100512</v>
      </c>
      <c r="AU486" s="32">
        <f t="shared" si="1087"/>
        <v>6.0162500005933595E-2</v>
      </c>
      <c r="AV486" s="32">
        <f t="shared" si="1087"/>
        <v>-0.32813279643158039</v>
      </c>
      <c r="AW486" s="32">
        <f t="shared" ref="AW486:CB486" si="1088">SUMPRODUCT(AH$3:AH$6,$K486:$K489)</f>
        <v>-0.71642809286909437</v>
      </c>
      <c r="AX486" s="32">
        <f t="shared" si="1088"/>
        <v>-0.34683922584215571</v>
      </c>
      <c r="AY486" s="32">
        <f t="shared" si="1088"/>
        <v>-0.73513452227966969</v>
      </c>
      <c r="AZ486" s="32">
        <f t="shared" si="1088"/>
        <v>-1.1234298187171836</v>
      </c>
      <c r="BA486" s="32">
        <f t="shared" si="1088"/>
        <v>0.74842090850966314</v>
      </c>
      <c r="BB486" s="32">
        <f t="shared" si="1088"/>
        <v>0.36012561207214921</v>
      </c>
      <c r="BC486" s="32">
        <f t="shared" si="1088"/>
        <v>-2.8169684365364767E-2</v>
      </c>
      <c r="BD486" s="32">
        <f t="shared" si="1088"/>
        <v>0.34141918266157395</v>
      </c>
      <c r="BE486" s="32">
        <f t="shared" si="1088"/>
        <v>-4.6876113775940052E-2</v>
      </c>
      <c r="BF486" s="32">
        <f t="shared" si="1088"/>
        <v>-0.43517141021345401</v>
      </c>
      <c r="BG486" s="32">
        <f t="shared" si="1088"/>
        <v>-6.5582543186515296E-2</v>
      </c>
      <c r="BH486" s="32">
        <f t="shared" si="1088"/>
        <v>-0.45387783962402928</v>
      </c>
      <c r="BI486" s="32">
        <f t="shared" si="1088"/>
        <v>-0.8421731360615432</v>
      </c>
      <c r="BJ486" s="32">
        <f t="shared" si="1088"/>
        <v>1.1234298187171836</v>
      </c>
      <c r="BK486" s="32">
        <f t="shared" si="1088"/>
        <v>0.73513452227966969</v>
      </c>
      <c r="BL486" s="32">
        <f t="shared" si="1088"/>
        <v>0.34683922584215571</v>
      </c>
      <c r="BM486" s="32">
        <f t="shared" si="1088"/>
        <v>0.71642809286909437</v>
      </c>
      <c r="BN486" s="32">
        <f t="shared" si="1088"/>
        <v>0.32813279643158039</v>
      </c>
      <c r="BO486" s="32">
        <f t="shared" si="1088"/>
        <v>-6.0162500005933595E-2</v>
      </c>
      <c r="BP486" s="32">
        <f t="shared" si="1088"/>
        <v>0.30942636702100512</v>
      </c>
      <c r="BQ486" s="32">
        <f t="shared" si="1088"/>
        <v>-7.8868929416508859E-2</v>
      </c>
      <c r="BR486" s="32">
        <f t="shared" si="1088"/>
        <v>-0.46716422585402284</v>
      </c>
      <c r="BS486" s="32">
        <f t="shared" si="1088"/>
        <v>-1.397601443334523E-2</v>
      </c>
      <c r="BT486" s="32">
        <f t="shared" si="1088"/>
        <v>-0.40227131087085921</v>
      </c>
      <c r="BU486" s="32">
        <f t="shared" si="1088"/>
        <v>-0.79056660730837325</v>
      </c>
      <c r="BV486" s="32">
        <f t="shared" si="1088"/>
        <v>-0.42097774028143448</v>
      </c>
      <c r="BW486" s="32">
        <f t="shared" si="1088"/>
        <v>-0.80927303671894846</v>
      </c>
      <c r="BX486" s="32">
        <f t="shared" si="1088"/>
        <v>-1.1975683331564624</v>
      </c>
      <c r="BY486" s="32">
        <f t="shared" si="1088"/>
        <v>-0.82797946612952389</v>
      </c>
      <c r="BZ486" s="32">
        <f t="shared" si="1088"/>
        <v>-1.2162747625670378</v>
      </c>
      <c r="CA486" s="32">
        <f t="shared" si="1088"/>
        <v>-1.6045700590045517</v>
      </c>
      <c r="CB486" s="32">
        <f t="shared" si="1088"/>
        <v>0.26728066822229507</v>
      </c>
      <c r="CC486" s="32">
        <f t="shared" ref="CC486:CS486" si="1089">SUMPRODUCT(BN$3:BN$6,$K486:$K489)</f>
        <v>-0.12101462821521891</v>
      </c>
      <c r="CD486" s="32">
        <f t="shared" si="1089"/>
        <v>-0.50930992465273284</v>
      </c>
      <c r="CE486" s="32">
        <f t="shared" si="1089"/>
        <v>-0.13972105762579418</v>
      </c>
      <c r="CF486" s="32">
        <f t="shared" si="1089"/>
        <v>-0.52801635406330816</v>
      </c>
      <c r="CG486" s="32">
        <f t="shared" si="1089"/>
        <v>-0.91631165050082219</v>
      </c>
      <c r="CH486" s="32">
        <f t="shared" si="1089"/>
        <v>-0.54672278347388348</v>
      </c>
      <c r="CI486" s="32">
        <f t="shared" si="1089"/>
        <v>-0.9350180799113974</v>
      </c>
      <c r="CJ486" s="32">
        <f t="shared" si="1089"/>
        <v>-1.3233133763489113</v>
      </c>
      <c r="CK486" s="32">
        <f t="shared" si="1089"/>
        <v>0.64228957842981549</v>
      </c>
      <c r="CL486" s="32">
        <f t="shared" si="1089"/>
        <v>0.25399428199230156</v>
      </c>
      <c r="CM486" s="32">
        <f t="shared" si="1089"/>
        <v>-0.13430101444521242</v>
      </c>
      <c r="CN486" s="32">
        <f t="shared" si="1089"/>
        <v>0.2352878525817263</v>
      </c>
      <c r="CO486" s="32">
        <f t="shared" si="1089"/>
        <v>-0.15300744385578768</v>
      </c>
      <c r="CP486" s="32">
        <f t="shared" si="1089"/>
        <v>-0.54130274029330172</v>
      </c>
      <c r="CQ486" s="32">
        <f t="shared" si="1089"/>
        <v>-0.17171387326636295</v>
      </c>
      <c r="CR486" s="32">
        <f t="shared" si="1089"/>
        <v>-0.56000916970387693</v>
      </c>
      <c r="CS486" s="32">
        <f t="shared" si="1089"/>
        <v>-0.94830446614139086</v>
      </c>
    </row>
    <row r="487" spans="1:97" ht="13.9" thickTop="1" thickBot="1" x14ac:dyDescent="0.4">
      <c r="H487" s="33">
        <f>H486</f>
        <v>1.2135478559549551E-7</v>
      </c>
      <c r="I487" s="33">
        <f t="shared" ref="I487:J487" si="1090">I482</f>
        <v>0.3281328791709433</v>
      </c>
      <c r="J487" s="33">
        <f t="shared" si="1090"/>
        <v>-0.6817972814315495</v>
      </c>
      <c r="K487" s="33">
        <f t="shared" ref="K487:K489" si="1091">I487+J487*H487</f>
        <v>0.32813279643158039</v>
      </c>
      <c r="L487" s="33">
        <f>$CE$4-$CE$7*SUMPRODUCT($B$4:$CD$4,Q488:CS488)</f>
        <v>3.9048765643201477E-6</v>
      </c>
      <c r="M487" s="39" t="s">
        <v>375</v>
      </c>
      <c r="O487" s="47">
        <f t="shared" ref="O487:O488" si="1092">SUM(Q487:CS487)</f>
        <v>98.989929929537439</v>
      </c>
      <c r="P487" s="39" t="s">
        <v>365</v>
      </c>
      <c r="Q487" s="33">
        <f>EXP(Q486)</f>
        <v>2.5813292156846108</v>
      </c>
      <c r="R487" s="33">
        <f>EXP(R486)</f>
        <v>1.7506885535181158</v>
      </c>
      <c r="S487" s="33">
        <f t="shared" ref="S487:CD487" si="1093">EXP(S486)</f>
        <v>1.1873380554469446</v>
      </c>
      <c r="T487" s="33">
        <f t="shared" si="1093"/>
        <v>1.7182438302456535</v>
      </c>
      <c r="U487" s="33">
        <f t="shared" si="1093"/>
        <v>1.165333653486113</v>
      </c>
      <c r="V487" s="33">
        <f t="shared" si="1093"/>
        <v>0.79034331451848794</v>
      </c>
      <c r="W487" s="33">
        <f t="shared" si="1093"/>
        <v>1.1437370492063481</v>
      </c>
      <c r="X487" s="33">
        <f t="shared" si="1093"/>
        <v>0.77569623747085259</v>
      </c>
      <c r="Y487" s="33">
        <f t="shared" si="1093"/>
        <v>0.52608652770666731</v>
      </c>
      <c r="Z487" s="33">
        <f t="shared" si="1093"/>
        <v>3.4197284549917986</v>
      </c>
      <c r="AA487" s="33">
        <f t="shared" si="1093"/>
        <v>2.3193010120200861</v>
      </c>
      <c r="AB487" s="33">
        <f t="shared" si="1093"/>
        <v>1.5729778709491997</v>
      </c>
      <c r="AC487" s="33">
        <f t="shared" si="1093"/>
        <v>2.2763184498908506</v>
      </c>
      <c r="AD487" s="33">
        <f t="shared" si="1093"/>
        <v>1.5438265797991568</v>
      </c>
      <c r="AE487" s="33">
        <f t="shared" si="1093"/>
        <v>1.047041774233586</v>
      </c>
      <c r="AF487" s="33">
        <f t="shared" si="1093"/>
        <v>1.5152155364119142</v>
      </c>
      <c r="AG487" s="33">
        <f t="shared" si="1093"/>
        <v>1.0276374201287681</v>
      </c>
      <c r="AH487" s="33">
        <f t="shared" si="1093"/>
        <v>0.69695607118024183</v>
      </c>
      <c r="AI487" s="33">
        <f t="shared" si="1093"/>
        <v>4.9757198768377844</v>
      </c>
      <c r="AJ487" s="33">
        <f t="shared" si="1093"/>
        <v>3.374593128595647</v>
      </c>
      <c r="AK487" s="33">
        <f t="shared" si="1093"/>
        <v>2.2886896902247411</v>
      </c>
      <c r="AL487" s="33">
        <f t="shared" si="1093"/>
        <v>3.3120533124790579</v>
      </c>
      <c r="AM487" s="33">
        <f t="shared" si="1093"/>
        <v>2.2462744339493415</v>
      </c>
      <c r="AN487" s="33">
        <f t="shared" si="1093"/>
        <v>1.5234503664549142</v>
      </c>
      <c r="AO487" s="33">
        <f t="shared" si="1093"/>
        <v>2.2046452405345351</v>
      </c>
      <c r="AP487" s="33">
        <f t="shared" si="1093"/>
        <v>1.4952169462616807</v>
      </c>
      <c r="AQ487" s="33">
        <f t="shared" si="1093"/>
        <v>1.0140741355040179</v>
      </c>
      <c r="AR487" s="33">
        <f t="shared" si="1093"/>
        <v>1.5954633982423883</v>
      </c>
      <c r="AS487" s="33">
        <f t="shared" si="1093"/>
        <v>1.0820624862138217</v>
      </c>
      <c r="AT487" s="33">
        <f t="shared" si="1093"/>
        <v>0.73386780628191883</v>
      </c>
      <c r="AU487" s="33">
        <f t="shared" si="1093"/>
        <v>1.0620091090107948</v>
      </c>
      <c r="AV487" s="33">
        <f t="shared" si="1093"/>
        <v>0.72026736441832295</v>
      </c>
      <c r="AW487" s="33">
        <f t="shared" si="1093"/>
        <v>0.48849399863371984</v>
      </c>
      <c r="AX487" s="33">
        <f t="shared" si="1093"/>
        <v>0.70691897342451815</v>
      </c>
      <c r="AY487" s="33">
        <f t="shared" si="1093"/>
        <v>0.47944095914586804</v>
      </c>
      <c r="AZ487" s="33">
        <f t="shared" si="1093"/>
        <v>0.3251626310059052</v>
      </c>
      <c r="BA487" s="33">
        <f t="shared" si="1093"/>
        <v>2.1136597179141181</v>
      </c>
      <c r="BB487" s="33">
        <f t="shared" si="1093"/>
        <v>1.4335094693464663</v>
      </c>
      <c r="BC487" s="33">
        <f t="shared" si="1093"/>
        <v>0.97222338169643041</v>
      </c>
      <c r="BD487" s="33">
        <f t="shared" si="1093"/>
        <v>1.4069428833321029</v>
      </c>
      <c r="BE487" s="33">
        <f t="shared" si="1093"/>
        <v>0.95420560319735381</v>
      </c>
      <c r="BF487" s="33">
        <f t="shared" si="1093"/>
        <v>0.6471537288115371</v>
      </c>
      <c r="BG487" s="33">
        <f t="shared" si="1093"/>
        <v>0.93652174008043487</v>
      </c>
      <c r="BH487" s="33">
        <f t="shared" si="1093"/>
        <v>0.63516031993030675</v>
      </c>
      <c r="BI487" s="33">
        <f t="shared" si="1093"/>
        <v>0.43077337636531587</v>
      </c>
      <c r="BJ487" s="33">
        <f t="shared" si="1093"/>
        <v>3.07538414517823</v>
      </c>
      <c r="BK487" s="33">
        <f t="shared" si="1093"/>
        <v>2.085762555167411</v>
      </c>
      <c r="BL487" s="33">
        <f t="shared" si="1093"/>
        <v>1.414589277687248</v>
      </c>
      <c r="BM487" s="33">
        <f t="shared" si="1093"/>
        <v>2.0471080561827231</v>
      </c>
      <c r="BN487" s="33">
        <f t="shared" si="1093"/>
        <v>1.3883733310721149</v>
      </c>
      <c r="BO487" s="33">
        <f t="shared" si="1093"/>
        <v>0.94161150927551551</v>
      </c>
      <c r="BP487" s="33">
        <f t="shared" si="1093"/>
        <v>1.3626432328002207</v>
      </c>
      <c r="BQ487" s="33">
        <f t="shared" si="1093"/>
        <v>0.92416104683477063</v>
      </c>
      <c r="BR487" s="33">
        <f t="shared" si="1093"/>
        <v>0.62677714894721548</v>
      </c>
      <c r="BS487" s="33">
        <f t="shared" si="1093"/>
        <v>0.98612119665489484</v>
      </c>
      <c r="BT487" s="33">
        <f t="shared" si="1093"/>
        <v>0.6687992685611176</v>
      </c>
      <c r="BU487" s="33">
        <f t="shared" si="1093"/>
        <v>0.45358771634276246</v>
      </c>
      <c r="BV487" s="33">
        <f t="shared" si="1093"/>
        <v>0.65640471263071798</v>
      </c>
      <c r="BW487" s="33">
        <f t="shared" si="1093"/>
        <v>0.44518157927917384</v>
      </c>
      <c r="BX487" s="33">
        <f t="shared" si="1093"/>
        <v>0.30192750709423338</v>
      </c>
      <c r="BY487" s="33">
        <f t="shared" si="1093"/>
        <v>0.43693122937159889</v>
      </c>
      <c r="BZ487" s="33">
        <f t="shared" si="1093"/>
        <v>0.29633202045194551</v>
      </c>
      <c r="CA487" s="33">
        <f t="shared" si="1093"/>
        <v>0.2009759441352493</v>
      </c>
      <c r="CB487" s="33">
        <f t="shared" si="1093"/>
        <v>1.3064070618272245</v>
      </c>
      <c r="CC487" s="33">
        <f t="shared" si="1093"/>
        <v>0.88602099859222183</v>
      </c>
      <c r="CD487" s="33">
        <f t="shared" si="1093"/>
        <v>0.60091010901943542</v>
      </c>
      <c r="CE487" s="33">
        <f t="shared" ref="CE487:CS487" si="1094">EXP(CE486)</f>
        <v>0.86960077007404979</v>
      </c>
      <c r="CF487" s="33">
        <f t="shared" si="1094"/>
        <v>0.58977371233735187</v>
      </c>
      <c r="CG487" s="33">
        <f t="shared" si="1094"/>
        <v>0.39999163263685034</v>
      </c>
      <c r="CH487" s="33">
        <f t="shared" si="1094"/>
        <v>0.57884370148436193</v>
      </c>
      <c r="CI487" s="33">
        <f t="shared" si="1094"/>
        <v>0.39257876767801814</v>
      </c>
      <c r="CJ487" s="33">
        <f t="shared" si="1094"/>
        <v>0.26625164692364717</v>
      </c>
      <c r="CK487" s="33">
        <f t="shared" si="1094"/>
        <v>1.9008279956516485</v>
      </c>
      <c r="CL487" s="33">
        <f t="shared" si="1094"/>
        <v>1.2891644327945779</v>
      </c>
      <c r="CM487" s="33">
        <f t="shared" si="1094"/>
        <v>0.87432683997944383</v>
      </c>
      <c r="CN487" s="33">
        <f t="shared" si="1094"/>
        <v>1.265272928397255</v>
      </c>
      <c r="CO487" s="33">
        <f t="shared" si="1094"/>
        <v>0.85812333404127239</v>
      </c>
      <c r="CP487" s="33">
        <f t="shared" si="1094"/>
        <v>0.58198957703053833</v>
      </c>
      <c r="CQ487" s="33">
        <f t="shared" si="1094"/>
        <v>0.84222012038818572</v>
      </c>
      <c r="CR487" s="33">
        <f t="shared" si="1094"/>
        <v>0.57120382605486208</v>
      </c>
      <c r="CS487" s="33">
        <f t="shared" si="1094"/>
        <v>0.38739731217692963</v>
      </c>
    </row>
    <row r="488" spans="1:97" ht="13.9" thickTop="1" thickBot="1" x14ac:dyDescent="0.4">
      <c r="H488" s="32">
        <f t="shared" ref="H488:H489" si="1095">H487</f>
        <v>1.2135478559549551E-7</v>
      </c>
      <c r="I488" s="32">
        <f t="shared" ref="I488:J488" si="1096">I483</f>
        <v>-0.40700168267480402</v>
      </c>
      <c r="J488" s="32">
        <f t="shared" si="1096"/>
        <v>-0.3557608792128294</v>
      </c>
      <c r="K488" s="32">
        <f t="shared" si="1091"/>
        <v>-0.40700172584808925</v>
      </c>
      <c r="L488" s="32">
        <f>$CE$5-$CE$7*SUMPRODUCT($B$5:$CD$5,Q488:CS488)</f>
        <v>1.8839461972675053E-6</v>
      </c>
      <c r="M488" s="32">
        <f>SUMPRODUCT($B$7:$CD$7, LN(Q488:CS488))</f>
        <v>-3263.3842564287179</v>
      </c>
      <c r="O488" s="48">
        <f t="shared" si="1092"/>
        <v>1.0000000000000002</v>
      </c>
      <c r="P488" s="39" t="s">
        <v>366</v>
      </c>
      <c r="Q488" s="32">
        <f t="shared" ref="Q488:AV488" si="1097">Q487/$O487</f>
        <v>2.6076684946863188E-2</v>
      </c>
      <c r="R488" s="32">
        <f t="shared" si="1097"/>
        <v>1.7685521696644124E-2</v>
      </c>
      <c r="S488" s="32">
        <f t="shared" si="1097"/>
        <v>1.1994533749969418E-2</v>
      </c>
      <c r="T488" s="32">
        <f t="shared" si="1097"/>
        <v>1.735776388031314E-2</v>
      </c>
      <c r="U488" s="32">
        <f t="shared" si="1097"/>
        <v>1.1772244452699537E-2</v>
      </c>
      <c r="V488" s="32">
        <f t="shared" si="1097"/>
        <v>7.9840779267251385E-3</v>
      </c>
      <c r="W488" s="32">
        <f t="shared" si="1097"/>
        <v>1.1554074742961004E-2</v>
      </c>
      <c r="X488" s="32">
        <f t="shared" si="1097"/>
        <v>7.836112602797124E-3</v>
      </c>
      <c r="Y488" s="32">
        <f t="shared" si="1097"/>
        <v>5.3145459147323753E-3</v>
      </c>
      <c r="Z488" s="32">
        <f t="shared" si="1097"/>
        <v>3.4546225635537012E-2</v>
      </c>
      <c r="AA488" s="32">
        <f t="shared" si="1097"/>
        <v>2.3429666165750398E-2</v>
      </c>
      <c r="AB488" s="32">
        <f t="shared" si="1097"/>
        <v>1.5890281688944217E-2</v>
      </c>
      <c r="AC488" s="32">
        <f t="shared" si="1097"/>
        <v>2.2995454704444879E-2</v>
      </c>
      <c r="AD488" s="32">
        <f t="shared" si="1097"/>
        <v>1.5595794247940942E-2</v>
      </c>
      <c r="AE488" s="32">
        <f t="shared" si="1097"/>
        <v>1.0577255433748529E-2</v>
      </c>
      <c r="AF488" s="32">
        <f t="shared" si="1097"/>
        <v>1.5306764410182612E-2</v>
      </c>
      <c r="AG488" s="32">
        <f t="shared" si="1097"/>
        <v>1.038123191783504E-2</v>
      </c>
      <c r="AH488" s="32">
        <f t="shared" si="1097"/>
        <v>7.0406764776613732E-3</v>
      </c>
      <c r="AI488" s="32">
        <f t="shared" si="1097"/>
        <v>5.0264909575949583E-2</v>
      </c>
      <c r="AJ488" s="32">
        <f t="shared" si="1097"/>
        <v>3.4090266868536369E-2</v>
      </c>
      <c r="AK488" s="32">
        <f t="shared" si="1097"/>
        <v>2.3120429440185136E-2</v>
      </c>
      <c r="AL488" s="32">
        <f t="shared" si="1097"/>
        <v>3.3458487290945943E-2</v>
      </c>
      <c r="AM488" s="32">
        <f t="shared" si="1097"/>
        <v>2.2691948923979178E-2</v>
      </c>
      <c r="AN488" s="32">
        <f t="shared" si="1097"/>
        <v>1.5389952973391633E-2</v>
      </c>
      <c r="AO488" s="32">
        <f t="shared" si="1097"/>
        <v>2.2271409244393199E-2</v>
      </c>
      <c r="AP488" s="32">
        <f t="shared" si="1097"/>
        <v>1.5104737899360059E-2</v>
      </c>
      <c r="AQ488" s="32">
        <f t="shared" si="1097"/>
        <v>1.0244215105777442E-2</v>
      </c>
      <c r="AR488" s="32">
        <f t="shared" si="1097"/>
        <v>1.6117431332440216E-2</v>
      </c>
      <c r="AS488" s="32">
        <f t="shared" si="1097"/>
        <v>1.093103598501434E-2</v>
      </c>
      <c r="AT488" s="32">
        <f t="shared" si="1097"/>
        <v>7.4135602157138335E-3</v>
      </c>
      <c r="AU488" s="32">
        <f t="shared" si="1097"/>
        <v>1.0728456013321248E-2</v>
      </c>
      <c r="AV488" s="32">
        <f t="shared" si="1097"/>
        <v>7.2761680398301162E-3</v>
      </c>
      <c r="AW488" s="32">
        <f t="shared" ref="AW488:CB488" si="1098">AW487/$O487</f>
        <v>4.9347847703441897E-3</v>
      </c>
      <c r="AX488" s="32">
        <f t="shared" si="1098"/>
        <v>7.1413220913249861E-3</v>
      </c>
      <c r="AY488" s="32">
        <f t="shared" si="1098"/>
        <v>4.8433306245104077E-3</v>
      </c>
      <c r="AZ488" s="32">
        <f t="shared" si="1098"/>
        <v>3.2848051436884639E-3</v>
      </c>
      <c r="BA488" s="32">
        <f t="shared" si="1098"/>
        <v>2.1352270068467103E-2</v>
      </c>
      <c r="BB488" s="32">
        <f t="shared" si="1098"/>
        <v>1.4481366643726897E-2</v>
      </c>
      <c r="BC488" s="32">
        <f t="shared" si="1098"/>
        <v>9.821437214759865E-3</v>
      </c>
      <c r="BD488" s="32">
        <f t="shared" si="1098"/>
        <v>1.4212989991341409E-2</v>
      </c>
      <c r="BE488" s="32">
        <f t="shared" si="1098"/>
        <v>9.6394209378324863E-3</v>
      </c>
      <c r="BF488" s="32">
        <f t="shared" si="1098"/>
        <v>6.5375713395513175E-3</v>
      </c>
      <c r="BG488" s="32">
        <f t="shared" si="1098"/>
        <v>9.4607778866705478E-3</v>
      </c>
      <c r="BH488" s="32">
        <f t="shared" si="1098"/>
        <v>6.4164134713745498E-3</v>
      </c>
      <c r="BI488" s="32">
        <f t="shared" si="1098"/>
        <v>4.3516888704936653E-3</v>
      </c>
      <c r="BJ488" s="32">
        <f t="shared" si="1098"/>
        <v>3.1067646450172619E-2</v>
      </c>
      <c r="BK488" s="32">
        <f t="shared" si="1098"/>
        <v>2.1070451879823423E-2</v>
      </c>
      <c r="BL488" s="32">
        <f t="shared" si="1098"/>
        <v>1.429023415507188E-2</v>
      </c>
      <c r="BM488" s="32">
        <f t="shared" si="1098"/>
        <v>2.0679962675394216E-2</v>
      </c>
      <c r="BN488" s="32">
        <f t="shared" si="1098"/>
        <v>1.4025399675102109E-2</v>
      </c>
      <c r="BO488" s="32">
        <f t="shared" si="1098"/>
        <v>9.5121949267543589E-3</v>
      </c>
      <c r="BP488" s="32">
        <f t="shared" si="1098"/>
        <v>1.3765473253392252E-2</v>
      </c>
      <c r="BQ488" s="32">
        <f t="shared" si="1098"/>
        <v>9.3359096980127447E-3</v>
      </c>
      <c r="BR488" s="32">
        <f t="shared" si="1098"/>
        <v>6.3317263624023687E-3</v>
      </c>
      <c r="BS488" s="32">
        <f t="shared" si="1098"/>
        <v>9.9618334648466887E-3</v>
      </c>
      <c r="BT488" s="32">
        <f t="shared" si="1098"/>
        <v>6.7562353972487835E-3</v>
      </c>
      <c r="BU488" s="32">
        <f t="shared" si="1098"/>
        <v>4.5821601921087647E-3</v>
      </c>
      <c r="BV488" s="32">
        <f t="shared" si="1098"/>
        <v>6.6310251264745518E-3</v>
      </c>
      <c r="BW488" s="32">
        <f t="shared" si="1098"/>
        <v>4.4972410789265232E-3</v>
      </c>
      <c r="BX488" s="32">
        <f t="shared" si="1098"/>
        <v>3.0500830469235613E-3</v>
      </c>
      <c r="BY488" s="32">
        <f t="shared" si="1098"/>
        <v>4.4138957334611036E-3</v>
      </c>
      <c r="BZ488" s="32">
        <f t="shared" si="1098"/>
        <v>2.9935572301433007E-3</v>
      </c>
      <c r="CA488" s="32">
        <f t="shared" si="1098"/>
        <v>2.0302665561871503E-3</v>
      </c>
      <c r="CB488" s="32">
        <f t="shared" si="1098"/>
        <v>1.3197373336430739E-2</v>
      </c>
      <c r="CC488" s="32">
        <f t="shared" ref="CC488:CS488" si="1099">CC487/$O487</f>
        <v>8.9506174943542773E-3</v>
      </c>
      <c r="CD488" s="32">
        <f t="shared" si="1099"/>
        <v>6.0704165509276806E-3</v>
      </c>
      <c r="CE488" s="32">
        <f t="shared" si="1099"/>
        <v>8.7847397274959695E-3</v>
      </c>
      <c r="CF488" s="32">
        <f t="shared" si="1099"/>
        <v>5.95791625226083E-3</v>
      </c>
      <c r="CG488" s="32">
        <f t="shared" si="1099"/>
        <v>4.0407305361421161E-3</v>
      </c>
      <c r="CH488" s="32">
        <f t="shared" si="1099"/>
        <v>5.8475008710117465E-3</v>
      </c>
      <c r="CI488" s="32">
        <f t="shared" si="1099"/>
        <v>3.9658454951676577E-3</v>
      </c>
      <c r="CJ488" s="32">
        <f t="shared" si="1099"/>
        <v>2.68968416396667E-3</v>
      </c>
      <c r="CK488" s="32">
        <f t="shared" si="1099"/>
        <v>1.9202235995163217E-2</v>
      </c>
      <c r="CL488" s="32">
        <f t="shared" si="1099"/>
        <v>1.3023187648604511E-2</v>
      </c>
      <c r="CM488" s="32">
        <f t="shared" si="1099"/>
        <v>8.832482663658851E-3</v>
      </c>
      <c r="CN488" s="32">
        <f t="shared" si="1099"/>
        <v>1.2781834771454994E-2</v>
      </c>
      <c r="CO488" s="32">
        <f t="shared" si="1099"/>
        <v>8.668794236465242E-3</v>
      </c>
      <c r="CP488" s="32">
        <f t="shared" si="1099"/>
        <v>5.8792806242494314E-3</v>
      </c>
      <c r="CQ488" s="32">
        <f t="shared" si="1099"/>
        <v>8.508139373244239E-3</v>
      </c>
      <c r="CR488" s="32">
        <f t="shared" si="1099"/>
        <v>5.7703225617136387E-3</v>
      </c>
      <c r="CS488" s="32">
        <f t="shared" si="1099"/>
        <v>3.9135022365677499E-3</v>
      </c>
    </row>
    <row r="489" spans="1:97" ht="13.15" thickTop="1" x14ac:dyDescent="0.35">
      <c r="H489" s="34">
        <f t="shared" si="1095"/>
        <v>1.2135478559549551E-7</v>
      </c>
      <c r="I489" s="34">
        <f t="shared" ref="I489:J489" si="1100">I484</f>
        <v>-0.38829526539832093</v>
      </c>
      <c r="J489" s="34">
        <f t="shared" si="1100"/>
        <v>-0.2557723036711097</v>
      </c>
      <c r="K489" s="34">
        <f t="shared" si="1091"/>
        <v>-0.38829529643751398</v>
      </c>
      <c r="L489" s="34">
        <f>$CE$6-$CE$7*SUMPRODUCT($B$6:$CD$6,Q488:CS488)</f>
        <v>1.3641798659591586E-6</v>
      </c>
    </row>
    <row r="490" spans="1:97" ht="13.5" thickBot="1" x14ac:dyDescent="0.4">
      <c r="B490" s="39" t="s">
        <v>367</v>
      </c>
      <c r="D490" s="39" t="s">
        <v>368</v>
      </c>
      <c r="E490" s="39" t="s">
        <v>369</v>
      </c>
      <c r="F490" s="39" t="s">
        <v>370</v>
      </c>
      <c r="H490" s="39" t="s">
        <v>347</v>
      </c>
      <c r="I490" s="39" t="s">
        <v>371</v>
      </c>
      <c r="J490" s="39" t="s">
        <v>372</v>
      </c>
      <c r="K490" s="39" t="s">
        <v>349</v>
      </c>
      <c r="L490" s="39" t="s">
        <v>373</v>
      </c>
      <c r="M490" s="39" t="s">
        <v>374</v>
      </c>
      <c r="O490" s="45" t="s">
        <v>336</v>
      </c>
    </row>
    <row r="491" spans="1:97" ht="13.9" thickTop="1" thickBot="1" x14ac:dyDescent="0.4">
      <c r="B491" s="32">
        <f>1+B486</f>
        <v>10</v>
      </c>
      <c r="D491" s="32">
        <f>IF(F486,IF(M491&lt;0,D486,H491),E486)</f>
        <v>1.0787092052932934E-7</v>
      </c>
      <c r="E491" s="32">
        <f>IF(F486,IF(M491&lt;0,H491,E486),H491)</f>
        <v>1.1461285306241242E-7</v>
      </c>
      <c r="F491" s="32" t="b">
        <f>OR(F486,M491*M486&lt;=0)</f>
        <v>1</v>
      </c>
      <c r="H491" s="32">
        <f>IF(F486,(D486+E486)/2,2*H486)</f>
        <v>1.1461285306241242E-7</v>
      </c>
      <c r="I491" s="32">
        <f>I486</f>
        <v>-0.48114011893258246</v>
      </c>
      <c r="J491" s="32">
        <f>J486</f>
        <v>-1</v>
      </c>
      <c r="K491" s="32">
        <f>I491+J491*H491</f>
        <v>-0.4811402335454355</v>
      </c>
      <c r="L491" s="32">
        <f>$CE$3-$CE$7*SUMPRODUCT($B$3:$CD$3,Q493:CS493)</f>
        <v>1.9997752644940192E-6</v>
      </c>
      <c r="M491" s="32">
        <f>SUMPRODUCT(L491:L494,J491:J494)</f>
        <v>-3.4344702067832823E-6</v>
      </c>
      <c r="O491" s="46">
        <f>SUM(Q491:CS491)</f>
        <v>-1.2656550896802492</v>
      </c>
      <c r="P491" s="39" t="s">
        <v>363</v>
      </c>
      <c r="Q491" s="32">
        <f t="shared" ref="Q491:AV491" si="1101">SUMPRODUCT(B$3:B$6,$K491:$K494)</f>
        <v>0.94830445067991165</v>
      </c>
      <c r="R491" s="32">
        <f t="shared" si="1101"/>
        <v>0.56000915596679723</v>
      </c>
      <c r="S491" s="32">
        <f t="shared" si="1101"/>
        <v>0.17171386125368282</v>
      </c>
      <c r="T491" s="32">
        <f t="shared" si="1101"/>
        <v>0.54130272723033823</v>
      </c>
      <c r="U491" s="32">
        <f t="shared" si="1101"/>
        <v>0.15300743251722382</v>
      </c>
      <c r="V491" s="32">
        <f t="shared" si="1101"/>
        <v>-0.2352878621958906</v>
      </c>
      <c r="W491" s="32">
        <f t="shared" si="1101"/>
        <v>0.13430100378076482</v>
      </c>
      <c r="X491" s="32">
        <f t="shared" si="1101"/>
        <v>-0.2539942909323496</v>
      </c>
      <c r="Y491" s="32">
        <f t="shared" si="1101"/>
        <v>-0.64228958564546401</v>
      </c>
      <c r="Z491" s="32">
        <f t="shared" si="1101"/>
        <v>1.2295611372755217</v>
      </c>
      <c r="AA491" s="32">
        <f t="shared" si="1101"/>
        <v>0.84126584256240733</v>
      </c>
      <c r="AB491" s="32">
        <f t="shared" si="1101"/>
        <v>0.45297054784929291</v>
      </c>
      <c r="AC491" s="32">
        <f t="shared" si="1101"/>
        <v>0.82255941382594822</v>
      </c>
      <c r="AD491" s="32">
        <f t="shared" si="1101"/>
        <v>0.43426411911283386</v>
      </c>
      <c r="AE491" s="32">
        <f t="shared" si="1101"/>
        <v>4.5968824399719443E-2</v>
      </c>
      <c r="AF491" s="32">
        <f t="shared" si="1101"/>
        <v>0.41555769037637486</v>
      </c>
      <c r="AG491" s="32">
        <f t="shared" si="1101"/>
        <v>2.7262395663260441E-2</v>
      </c>
      <c r="AH491" s="32">
        <f t="shared" si="1101"/>
        <v>-0.36103289904985397</v>
      </c>
      <c r="AI491" s="32">
        <f t="shared" si="1101"/>
        <v>1.6045700527363349</v>
      </c>
      <c r="AJ491" s="32">
        <f t="shared" si="1101"/>
        <v>1.2162747580232205</v>
      </c>
      <c r="AK491" s="32">
        <f t="shared" si="1101"/>
        <v>0.82797946331010608</v>
      </c>
      <c r="AL491" s="32">
        <f t="shared" si="1101"/>
        <v>1.1975683292867616</v>
      </c>
      <c r="AM491" s="32">
        <f t="shared" si="1101"/>
        <v>0.80927303457364719</v>
      </c>
      <c r="AN491" s="32">
        <f t="shared" si="1101"/>
        <v>0.42097773986053277</v>
      </c>
      <c r="AO491" s="32">
        <f t="shared" si="1101"/>
        <v>0.79056660583718819</v>
      </c>
      <c r="AP491" s="32">
        <f t="shared" si="1101"/>
        <v>0.40227131112407377</v>
      </c>
      <c r="AQ491" s="32">
        <f t="shared" si="1101"/>
        <v>1.3976016410959358E-2</v>
      </c>
      <c r="AR491" s="32">
        <f t="shared" si="1101"/>
        <v>0.46716421713447615</v>
      </c>
      <c r="AS491" s="32">
        <f t="shared" si="1101"/>
        <v>7.8868922421361731E-2</v>
      </c>
      <c r="AT491" s="32">
        <f t="shared" si="1101"/>
        <v>-0.30942637229175268</v>
      </c>
      <c r="AU491" s="32">
        <f t="shared" si="1101"/>
        <v>6.0162493684902729E-2</v>
      </c>
      <c r="AV491" s="32">
        <f t="shared" si="1101"/>
        <v>-0.32813280102821168</v>
      </c>
      <c r="AW491" s="32">
        <f t="shared" ref="AW491:CB491" si="1102">SUMPRODUCT(AH$3:AH$6,$K491:$K494)</f>
        <v>-0.71642809574132604</v>
      </c>
      <c r="AX491" s="32">
        <f t="shared" si="1102"/>
        <v>-0.34683922976467074</v>
      </c>
      <c r="AY491" s="32">
        <f t="shared" si="1102"/>
        <v>-0.73513452447778516</v>
      </c>
      <c r="AZ491" s="32">
        <f t="shared" si="1102"/>
        <v>-1.1234298191908996</v>
      </c>
      <c r="BA491" s="32">
        <f t="shared" si="1102"/>
        <v>0.74842090373008618</v>
      </c>
      <c r="BB491" s="32">
        <f t="shared" si="1102"/>
        <v>0.36012560901697177</v>
      </c>
      <c r="BC491" s="32">
        <f t="shared" si="1102"/>
        <v>-2.8169685696142643E-2</v>
      </c>
      <c r="BD491" s="32">
        <f t="shared" si="1102"/>
        <v>0.34141918028051277</v>
      </c>
      <c r="BE491" s="32">
        <f t="shared" si="1102"/>
        <v>-4.6876114432601666E-2</v>
      </c>
      <c r="BF491" s="32">
        <f t="shared" si="1102"/>
        <v>-0.43517140914571606</v>
      </c>
      <c r="BG491" s="32">
        <f t="shared" si="1102"/>
        <v>-6.5582543169060648E-2</v>
      </c>
      <c r="BH491" s="32">
        <f t="shared" si="1102"/>
        <v>-0.45387783788217506</v>
      </c>
      <c r="BI491" s="32">
        <f t="shared" si="1102"/>
        <v>-0.84217313259528948</v>
      </c>
      <c r="BJ491" s="32">
        <f t="shared" si="1102"/>
        <v>1.1234298191908996</v>
      </c>
      <c r="BK491" s="32">
        <f t="shared" si="1102"/>
        <v>0.73513452447778516</v>
      </c>
      <c r="BL491" s="32">
        <f t="shared" si="1102"/>
        <v>0.34683922976467074</v>
      </c>
      <c r="BM491" s="32">
        <f t="shared" si="1102"/>
        <v>0.71642809574132604</v>
      </c>
      <c r="BN491" s="32">
        <f t="shared" si="1102"/>
        <v>0.32813280102821168</v>
      </c>
      <c r="BO491" s="32">
        <f t="shared" si="1102"/>
        <v>-6.0162493684902729E-2</v>
      </c>
      <c r="BP491" s="32">
        <f t="shared" si="1102"/>
        <v>0.30942637229175268</v>
      </c>
      <c r="BQ491" s="32">
        <f t="shared" si="1102"/>
        <v>-7.8868922421361731E-2</v>
      </c>
      <c r="BR491" s="32">
        <f t="shared" si="1102"/>
        <v>-0.46716421713447615</v>
      </c>
      <c r="BS491" s="32">
        <f t="shared" si="1102"/>
        <v>-1.3976016410959358E-2</v>
      </c>
      <c r="BT491" s="32">
        <f t="shared" si="1102"/>
        <v>-0.40227131112407377</v>
      </c>
      <c r="BU491" s="32">
        <f t="shared" si="1102"/>
        <v>-0.79056660583718819</v>
      </c>
      <c r="BV491" s="32">
        <f t="shared" si="1102"/>
        <v>-0.42097773986053277</v>
      </c>
      <c r="BW491" s="32">
        <f t="shared" si="1102"/>
        <v>-0.80927303457364719</v>
      </c>
      <c r="BX491" s="32">
        <f t="shared" si="1102"/>
        <v>-1.1975683292867616</v>
      </c>
      <c r="BY491" s="32">
        <f t="shared" si="1102"/>
        <v>-0.82797946331010608</v>
      </c>
      <c r="BZ491" s="32">
        <f t="shared" si="1102"/>
        <v>-1.2162747580232205</v>
      </c>
      <c r="CA491" s="32">
        <f t="shared" si="1102"/>
        <v>-1.6045700527363349</v>
      </c>
      <c r="CB491" s="32">
        <f t="shared" si="1102"/>
        <v>0.26728067018465063</v>
      </c>
      <c r="CC491" s="32">
        <f t="shared" ref="CC491:CS491" si="1103">SUMPRODUCT(BN$3:BN$6,$K491:$K494)</f>
        <v>-0.12101462452846379</v>
      </c>
      <c r="CD491" s="32">
        <f t="shared" si="1103"/>
        <v>-0.5093099192415782</v>
      </c>
      <c r="CE491" s="32">
        <f t="shared" si="1103"/>
        <v>-0.13972105326492279</v>
      </c>
      <c r="CF491" s="32">
        <f t="shared" si="1103"/>
        <v>-0.5280163479780372</v>
      </c>
      <c r="CG491" s="32">
        <f t="shared" si="1103"/>
        <v>-0.91631164269115162</v>
      </c>
      <c r="CH491" s="32">
        <f t="shared" si="1103"/>
        <v>-0.54672277671449621</v>
      </c>
      <c r="CI491" s="32">
        <f t="shared" si="1103"/>
        <v>-0.93501807142761062</v>
      </c>
      <c r="CJ491" s="32">
        <f t="shared" si="1103"/>
        <v>-1.323313366140725</v>
      </c>
      <c r="CK491" s="32">
        <f t="shared" si="1103"/>
        <v>0.64228958564546401</v>
      </c>
      <c r="CL491" s="32">
        <f t="shared" si="1103"/>
        <v>0.2539942909323496</v>
      </c>
      <c r="CM491" s="32">
        <f t="shared" si="1103"/>
        <v>-0.13430100378076482</v>
      </c>
      <c r="CN491" s="32">
        <f t="shared" si="1103"/>
        <v>0.2352878621958906</v>
      </c>
      <c r="CO491" s="32">
        <f t="shared" si="1103"/>
        <v>-0.15300743251722382</v>
      </c>
      <c r="CP491" s="32">
        <f t="shared" si="1103"/>
        <v>-0.54130272723033823</v>
      </c>
      <c r="CQ491" s="32">
        <f t="shared" si="1103"/>
        <v>-0.17171386125368282</v>
      </c>
      <c r="CR491" s="32">
        <f t="shared" si="1103"/>
        <v>-0.56000915596679723</v>
      </c>
      <c r="CS491" s="32">
        <f t="shared" si="1103"/>
        <v>-0.94830445067991165</v>
      </c>
    </row>
    <row r="492" spans="1:97" ht="13.9" thickTop="1" thickBot="1" x14ac:dyDescent="0.4">
      <c r="H492" s="33">
        <f>H491</f>
        <v>1.1461285306241242E-7</v>
      </c>
      <c r="I492" s="33">
        <f t="shared" ref="I492:J492" si="1104">I487</f>
        <v>0.3281328791709433</v>
      </c>
      <c r="J492" s="33">
        <f t="shared" si="1104"/>
        <v>-0.6817972814315495</v>
      </c>
      <c r="K492" s="33">
        <f t="shared" ref="K492:K494" si="1105">I492+J492*H492</f>
        <v>0.32813280102821168</v>
      </c>
      <c r="L492" s="33">
        <f>$CE$4-$CE$7*SUMPRODUCT($B$4:$CD$4,Q493:CS493)</f>
        <v>1.5217879933970835E-6</v>
      </c>
      <c r="M492" s="39" t="s">
        <v>375</v>
      </c>
      <c r="O492" s="47">
        <f t="shared" ref="O492:O493" si="1106">SUM(Q492:CS492)</f>
        <v>98.9899296965188</v>
      </c>
      <c r="P492" s="39" t="s">
        <v>365</v>
      </c>
      <c r="Q492" s="33">
        <f>EXP(Q491)</f>
        <v>2.5813291757734431</v>
      </c>
      <c r="R492" s="33">
        <f>EXP(R491)</f>
        <v>1.7506885294687677</v>
      </c>
      <c r="S492" s="33">
        <f t="shared" ref="S492:CD492" si="1107">EXP(S491)</f>
        <v>1.1873380411838326</v>
      </c>
      <c r="T492" s="33">
        <f t="shared" si="1107"/>
        <v>1.7182438078002973</v>
      </c>
      <c r="U492" s="33">
        <f t="shared" si="1107"/>
        <v>1.1653336402729029</v>
      </c>
      <c r="V492" s="33">
        <f t="shared" si="1107"/>
        <v>0.79034330691999755</v>
      </c>
      <c r="W492" s="33">
        <f t="shared" si="1107"/>
        <v>1.1437370370090243</v>
      </c>
      <c r="X492" s="33">
        <f t="shared" si="1107"/>
        <v>0.77569623053609105</v>
      </c>
      <c r="Y492" s="33">
        <f t="shared" si="1107"/>
        <v>0.52608652391061184</v>
      </c>
      <c r="Z492" s="33">
        <f t="shared" si="1107"/>
        <v>3.419728415591365</v>
      </c>
      <c r="AA492" s="33">
        <f t="shared" si="1107"/>
        <v>2.3193009892976391</v>
      </c>
      <c r="AB492" s="33">
        <f t="shared" si="1107"/>
        <v>1.5729778582510048</v>
      </c>
      <c r="AC492" s="33">
        <f t="shared" si="1107"/>
        <v>2.2763184291240117</v>
      </c>
      <c r="AD492" s="33">
        <f t="shared" si="1107"/>
        <v>1.5438265683770105</v>
      </c>
      <c r="AE492" s="33">
        <f t="shared" si="1107"/>
        <v>1.0470417682924671</v>
      </c>
      <c r="AF492" s="33">
        <f t="shared" si="1107"/>
        <v>1.5152155262228808</v>
      </c>
      <c r="AG492" s="33">
        <f t="shared" si="1107"/>
        <v>1.0276374149905005</v>
      </c>
      <c r="AH492" s="33">
        <f t="shared" si="1107"/>
        <v>0.6969560688972376</v>
      </c>
      <c r="AI492" s="33">
        <f t="shared" si="1107"/>
        <v>4.9757198456488929</v>
      </c>
      <c r="AJ492" s="33">
        <f t="shared" si="1107"/>
        <v>3.3745931132621121</v>
      </c>
      <c r="AK492" s="33">
        <f t="shared" si="1107"/>
        <v>2.2886896837719686</v>
      </c>
      <c r="AL492" s="33">
        <f t="shared" si="1107"/>
        <v>3.3120532996624026</v>
      </c>
      <c r="AM492" s="33">
        <f t="shared" si="1107"/>
        <v>2.246274429130406</v>
      </c>
      <c r="AN492" s="33">
        <f t="shared" si="1107"/>
        <v>1.5234503658136913</v>
      </c>
      <c r="AO492" s="33">
        <f t="shared" si="1107"/>
        <v>2.2046452372910936</v>
      </c>
      <c r="AP492" s="33">
        <f t="shared" si="1107"/>
        <v>1.4952169466402914</v>
      </c>
      <c r="AQ492" s="33">
        <f t="shared" si="1107"/>
        <v>1.0140741375094651</v>
      </c>
      <c r="AR492" s="33">
        <f t="shared" si="1107"/>
        <v>1.5954633843306707</v>
      </c>
      <c r="AS492" s="33">
        <f t="shared" si="1107"/>
        <v>1.0820624786446353</v>
      </c>
      <c r="AT492" s="33">
        <f t="shared" si="1107"/>
        <v>0.73386780241388694</v>
      </c>
      <c r="AU492" s="33">
        <f t="shared" si="1107"/>
        <v>1.0620091022978024</v>
      </c>
      <c r="AV492" s="33">
        <f t="shared" si="1107"/>
        <v>0.72026736110751943</v>
      </c>
      <c r="AW492" s="33">
        <f t="shared" si="1107"/>
        <v>0.4884939972306519</v>
      </c>
      <c r="AX492" s="33">
        <f t="shared" si="1107"/>
        <v>0.70691897065161791</v>
      </c>
      <c r="AY492" s="33">
        <f t="shared" si="1107"/>
        <v>0.47944095809200143</v>
      </c>
      <c r="AZ492" s="33">
        <f t="shared" si="1107"/>
        <v>0.32516263085187047</v>
      </c>
      <c r="BA492" s="33">
        <f t="shared" si="1107"/>
        <v>2.1136597078117187</v>
      </c>
      <c r="BB492" s="33">
        <f t="shared" si="1107"/>
        <v>1.4335094649668405</v>
      </c>
      <c r="BC492" s="33">
        <f t="shared" si="1107"/>
        <v>0.97222338040261702</v>
      </c>
      <c r="BD492" s="33">
        <f t="shared" si="1107"/>
        <v>1.4069428799820858</v>
      </c>
      <c r="BE492" s="33">
        <f t="shared" si="1107"/>
        <v>0.95420560257076359</v>
      </c>
      <c r="BF492" s="33">
        <f t="shared" si="1107"/>
        <v>0.6471537295025277</v>
      </c>
      <c r="BG492" s="33">
        <f t="shared" si="1107"/>
        <v>0.93652174009678146</v>
      </c>
      <c r="BH492" s="33">
        <f t="shared" si="1107"/>
        <v>0.63516032103666342</v>
      </c>
      <c r="BI492" s="33">
        <f t="shared" si="1107"/>
        <v>0.43077337785848568</v>
      </c>
      <c r="BJ492" s="33">
        <f t="shared" si="1107"/>
        <v>3.0753841466350886</v>
      </c>
      <c r="BK492" s="33">
        <f t="shared" si="1107"/>
        <v>2.0857625597521579</v>
      </c>
      <c r="BL492" s="33">
        <f t="shared" si="1107"/>
        <v>1.4145892832359956</v>
      </c>
      <c r="BM492" s="33">
        <f t="shared" si="1107"/>
        <v>2.0471080620624917</v>
      </c>
      <c r="BN492" s="33">
        <f t="shared" si="1107"/>
        <v>1.3883733374539553</v>
      </c>
      <c r="BO492" s="33">
        <f t="shared" si="1107"/>
        <v>0.94161151522747089</v>
      </c>
      <c r="BP492" s="33">
        <f t="shared" si="1107"/>
        <v>1.3626432399823691</v>
      </c>
      <c r="BQ492" s="33">
        <f t="shared" si="1107"/>
        <v>0.92416105329941323</v>
      </c>
      <c r="BR492" s="33">
        <f t="shared" si="1107"/>
        <v>0.62677715441242821</v>
      </c>
      <c r="BS492" s="33">
        <f t="shared" si="1107"/>
        <v>0.98612119470472759</v>
      </c>
      <c r="BT492" s="33">
        <f t="shared" si="1107"/>
        <v>0.66879926839176795</v>
      </c>
      <c r="BU492" s="33">
        <f t="shared" si="1107"/>
        <v>0.45358771701007394</v>
      </c>
      <c r="BV492" s="33">
        <f t="shared" si="1107"/>
        <v>0.65640471290699987</v>
      </c>
      <c r="BW492" s="33">
        <f t="shared" si="1107"/>
        <v>0.44518158023422244</v>
      </c>
      <c r="BX492" s="33">
        <f t="shared" si="1107"/>
        <v>0.30192750826260251</v>
      </c>
      <c r="BY492" s="33">
        <f t="shared" si="1107"/>
        <v>0.43693123060349059</v>
      </c>
      <c r="BZ492" s="33">
        <f t="shared" si="1107"/>
        <v>0.29633202179842405</v>
      </c>
      <c r="CA492" s="33">
        <f t="shared" si="1107"/>
        <v>0.2009759453950101</v>
      </c>
      <c r="CB492" s="33">
        <f t="shared" si="1107"/>
        <v>1.3064070643908599</v>
      </c>
      <c r="CC492" s="33">
        <f t="shared" si="1107"/>
        <v>0.8860210018587642</v>
      </c>
      <c r="CD492" s="33">
        <f t="shared" si="1107"/>
        <v>0.60091011227105295</v>
      </c>
      <c r="CE492" s="33">
        <f t="shared" ref="CE492:CS492" si="1108">EXP(CE491)</f>
        <v>0.86960077386626689</v>
      </c>
      <c r="CF492" s="33">
        <f t="shared" si="1108"/>
        <v>0.58977371592628469</v>
      </c>
      <c r="CG492" s="33">
        <f t="shared" si="1108"/>
        <v>0.39999163576065322</v>
      </c>
      <c r="CH492" s="33">
        <f t="shared" si="1108"/>
        <v>0.5788437053969907</v>
      </c>
      <c r="CI492" s="33">
        <f t="shared" si="1108"/>
        <v>0.39257877100857275</v>
      </c>
      <c r="CJ492" s="33">
        <f t="shared" si="1108"/>
        <v>0.26625164964159359</v>
      </c>
      <c r="CK492" s="33">
        <f t="shared" si="1108"/>
        <v>1.9008280093673553</v>
      </c>
      <c r="CL492" s="33">
        <f t="shared" si="1108"/>
        <v>1.2891644443197701</v>
      </c>
      <c r="CM492" s="33">
        <f t="shared" si="1108"/>
        <v>0.87432684930365667</v>
      </c>
      <c r="CN492" s="33">
        <f t="shared" si="1108"/>
        <v>1.2652729405617968</v>
      </c>
      <c r="CO492" s="33">
        <f t="shared" si="1108"/>
        <v>0.85812334377115862</v>
      </c>
      <c r="CP492" s="33">
        <f t="shared" si="1108"/>
        <v>0.58198958463304695</v>
      </c>
      <c r="CQ492" s="33">
        <f t="shared" si="1108"/>
        <v>0.84222013050550659</v>
      </c>
      <c r="CR492" s="33">
        <f t="shared" si="1108"/>
        <v>0.57120383390153462</v>
      </c>
      <c r="CS492" s="33">
        <f t="shared" si="1108"/>
        <v>0.38739731816666512</v>
      </c>
    </row>
    <row r="493" spans="1:97" ht="13.9" thickTop="1" thickBot="1" x14ac:dyDescent="0.4">
      <c r="H493" s="32">
        <f t="shared" ref="H493:H494" si="1109">H492</f>
        <v>1.1461285306241242E-7</v>
      </c>
      <c r="I493" s="32">
        <f t="shared" ref="I493:J493" si="1110">I488</f>
        <v>-0.40700168267480402</v>
      </c>
      <c r="J493" s="32">
        <f t="shared" si="1110"/>
        <v>-0.3557608792128294</v>
      </c>
      <c r="K493" s="32">
        <f t="shared" si="1105"/>
        <v>-0.40700172344957342</v>
      </c>
      <c r="L493" s="32">
        <f>$CE$5-$CE$7*SUMPRODUCT($B$5:$CD$5,Q493:CS493)</f>
        <v>7.3414827284068451E-7</v>
      </c>
      <c r="M493" s="32">
        <f>SUMPRODUCT($B$7:$CD$7, LN(Q493:CS493))</f>
        <v>-3263.3842564287179</v>
      </c>
      <c r="O493" s="48">
        <f t="shared" si="1106"/>
        <v>0.99999999999999967</v>
      </c>
      <c r="P493" s="39" t="s">
        <v>366</v>
      </c>
      <c r="Q493" s="32">
        <f t="shared" ref="Q493:AV493" si="1111">Q492/$O492</f>
        <v>2.6076684605062624E-2</v>
      </c>
      <c r="R493" s="32">
        <f t="shared" si="1111"/>
        <v>1.7685521495327768E-2</v>
      </c>
      <c r="S493" s="32">
        <f t="shared" si="1111"/>
        <v>1.1994533634117613E-2</v>
      </c>
      <c r="T493" s="32">
        <f t="shared" si="1111"/>
        <v>1.7357763694428839E-2</v>
      </c>
      <c r="U493" s="32">
        <f t="shared" si="1111"/>
        <v>1.1772244346930619E-2</v>
      </c>
      <c r="V493" s="32">
        <f t="shared" si="1111"/>
        <v>7.9840778687591263E-3</v>
      </c>
      <c r="W493" s="32">
        <f t="shared" si="1111"/>
        <v>1.1554074646941045E-2</v>
      </c>
      <c r="X493" s="32">
        <f t="shared" si="1111"/>
        <v>7.8361125511878221E-3</v>
      </c>
      <c r="Y493" s="32">
        <f t="shared" si="1111"/>
        <v>5.3145458888947247E-3</v>
      </c>
      <c r="Z493" s="32">
        <f t="shared" si="1111"/>
        <v>3.4546225318832884E-2</v>
      </c>
      <c r="AA493" s="32">
        <f t="shared" si="1111"/>
        <v>2.3429665991359951E-2</v>
      </c>
      <c r="AB493" s="32">
        <f t="shared" si="1111"/>
        <v>1.5890281598071709E-2</v>
      </c>
      <c r="AC493" s="32">
        <f t="shared" si="1111"/>
        <v>2.2995454548787941E-2</v>
      </c>
      <c r="AD493" s="32">
        <f t="shared" si="1111"/>
        <v>1.5595794169265912E-2</v>
      </c>
      <c r="AE493" s="32">
        <f t="shared" si="1111"/>
        <v>1.057725539862959E-2</v>
      </c>
      <c r="AF493" s="32">
        <f t="shared" si="1111"/>
        <v>1.5306764343284171E-2</v>
      </c>
      <c r="AG493" s="32">
        <f t="shared" si="1111"/>
        <v>1.0381231890365104E-2</v>
      </c>
      <c r="AH493" s="32">
        <f t="shared" si="1111"/>
        <v>7.0406764711718715E-3</v>
      </c>
      <c r="AI493" s="32">
        <f t="shared" si="1111"/>
        <v>5.0264909379199967E-2</v>
      </c>
      <c r="AJ493" s="32">
        <f t="shared" si="1111"/>
        <v>3.4090266793883654E-2</v>
      </c>
      <c r="AK493" s="32">
        <f t="shared" si="1111"/>
        <v>2.3120429429423623E-2</v>
      </c>
      <c r="AL493" s="32">
        <f t="shared" si="1111"/>
        <v>3.3458487240231649E-2</v>
      </c>
      <c r="AM493" s="32">
        <f t="shared" si="1111"/>
        <v>2.2691948928714123E-2</v>
      </c>
      <c r="AN493" s="32">
        <f t="shared" si="1111"/>
        <v>1.5389953003141357E-2</v>
      </c>
      <c r="AO493" s="32">
        <f t="shared" si="1111"/>
        <v>2.2271409264053906E-2</v>
      </c>
      <c r="AP493" s="32">
        <f t="shared" si="1111"/>
        <v>1.5104737938740793E-2</v>
      </c>
      <c r="AQ493" s="32">
        <f t="shared" si="1111"/>
        <v>1.0244215150151049E-2</v>
      </c>
      <c r="AR493" s="32">
        <f t="shared" si="1111"/>
        <v>1.6117431229843361E-2</v>
      </c>
      <c r="AS493" s="32">
        <f t="shared" si="1111"/>
        <v>1.0931035934281389E-2</v>
      </c>
      <c r="AT493" s="32">
        <f t="shared" si="1111"/>
        <v>7.4135601940900761E-3</v>
      </c>
      <c r="AU493" s="32">
        <f t="shared" si="1111"/>
        <v>1.0728455970760734E-2</v>
      </c>
      <c r="AV493" s="32">
        <f t="shared" si="1111"/>
        <v>7.276168023512085E-3</v>
      </c>
      <c r="AW493" s="32">
        <f t="shared" ref="AW493:CB493" si="1112">AW492/$O492</f>
        <v>4.9347847677866452E-3</v>
      </c>
      <c r="AX493" s="32">
        <f t="shared" si="1112"/>
        <v>7.1413220801234516E-3</v>
      </c>
      <c r="AY493" s="32">
        <f t="shared" si="1112"/>
        <v>4.8433306252652283E-3</v>
      </c>
      <c r="AZ493" s="32">
        <f t="shared" si="1112"/>
        <v>3.2848051498647092E-3</v>
      </c>
      <c r="BA493" s="32">
        <f t="shared" si="1112"/>
        <v>2.1352270016674738E-2</v>
      </c>
      <c r="BB493" s="32">
        <f t="shared" si="1112"/>
        <v>1.4481366633572355E-2</v>
      </c>
      <c r="BC493" s="32">
        <f t="shared" si="1112"/>
        <v>9.821437224809014E-3</v>
      </c>
      <c r="BD493" s="32">
        <f t="shared" si="1112"/>
        <v>1.4212989990956262E-2</v>
      </c>
      <c r="BE493" s="32">
        <f t="shared" si="1112"/>
        <v>9.6394209541934891E-3</v>
      </c>
      <c r="BF493" s="32">
        <f t="shared" si="1112"/>
        <v>6.5375713619209314E-3</v>
      </c>
      <c r="BG493" s="32">
        <f t="shared" si="1112"/>
        <v>9.4607779091060041E-3</v>
      </c>
      <c r="BH493" s="32">
        <f t="shared" si="1112"/>
        <v>6.4164134976550068E-3</v>
      </c>
      <c r="BI493" s="32">
        <f t="shared" si="1112"/>
        <v>4.3516888958214381E-3</v>
      </c>
      <c r="BJ493" s="32">
        <f t="shared" si="1112"/>
        <v>3.1067646538021951E-2</v>
      </c>
      <c r="BK493" s="32">
        <f t="shared" si="1112"/>
        <v>2.1070451975737772E-2</v>
      </c>
      <c r="BL493" s="32">
        <f t="shared" si="1112"/>
        <v>1.429023424476422E-2</v>
      </c>
      <c r="BM493" s="32">
        <f t="shared" si="1112"/>
        <v>2.0679962783471728E-2</v>
      </c>
      <c r="BN493" s="32">
        <f t="shared" si="1112"/>
        <v>1.4025399772586974E-2</v>
      </c>
      <c r="BO493" s="32">
        <f t="shared" si="1112"/>
        <v>9.5121950092725924E-3</v>
      </c>
      <c r="BP493" s="32">
        <f t="shared" si="1112"/>
        <v>1.3765473358350001E-2</v>
      </c>
      <c r="BQ493" s="32">
        <f t="shared" si="1112"/>
        <v>9.3359097852951951E-3</v>
      </c>
      <c r="BR493" s="32">
        <f t="shared" si="1112"/>
        <v>6.3317264325168038E-3</v>
      </c>
      <c r="BS493" s="32">
        <f t="shared" si="1112"/>
        <v>9.961833468595813E-3</v>
      </c>
      <c r="BT493" s="32">
        <f t="shared" si="1112"/>
        <v>6.7562354114419354E-3</v>
      </c>
      <c r="BU493" s="32">
        <f t="shared" si="1112"/>
        <v>4.5821602096362069E-3</v>
      </c>
      <c r="BV493" s="32">
        <f t="shared" si="1112"/>
        <v>6.6310251448747498E-3</v>
      </c>
      <c r="BW493" s="32">
        <f t="shared" si="1112"/>
        <v>4.4972410991607993E-3</v>
      </c>
      <c r="BX493" s="32">
        <f t="shared" si="1112"/>
        <v>3.050083065906253E-3</v>
      </c>
      <c r="BY493" s="32">
        <f t="shared" si="1112"/>
        <v>4.4138957562958672E-3</v>
      </c>
      <c r="BZ493" s="32">
        <f t="shared" si="1112"/>
        <v>2.9935572507922008E-3</v>
      </c>
      <c r="CA493" s="32">
        <f t="shared" si="1112"/>
        <v>2.0302665736924739E-3</v>
      </c>
      <c r="CB493" s="32">
        <f t="shared" si="1112"/>
        <v>1.3197373393394808E-2</v>
      </c>
      <c r="CC493" s="32">
        <f t="shared" ref="CC493:CS493" si="1113">CC492/$O492</f>
        <v>8.9506175484224335E-3</v>
      </c>
      <c r="CD493" s="32">
        <f t="shared" si="1113"/>
        <v>6.0704165980651793E-3</v>
      </c>
      <c r="CE493" s="32">
        <f t="shared" si="1113"/>
        <v>8.7847397864840426E-3</v>
      </c>
      <c r="CF493" s="32">
        <f t="shared" si="1113"/>
        <v>5.9579163025410796E-3</v>
      </c>
      <c r="CG493" s="32">
        <f t="shared" si="1113"/>
        <v>4.0407305772106215E-3</v>
      </c>
      <c r="CH493" s="32">
        <f t="shared" si="1113"/>
        <v>5.8475009243020709E-3</v>
      </c>
      <c r="CI493" s="32">
        <f t="shared" si="1113"/>
        <v>3.9658455381484997E-3</v>
      </c>
      <c r="CJ493" s="32">
        <f t="shared" si="1113"/>
        <v>2.6896841977548844E-3</v>
      </c>
      <c r="CK493" s="32">
        <f t="shared" si="1113"/>
        <v>1.920223617892116E-2</v>
      </c>
      <c r="CL493" s="32">
        <f t="shared" si="1113"/>
        <v>1.3023187795688538E-2</v>
      </c>
      <c r="CM493" s="32">
        <f t="shared" si="1113"/>
        <v>8.8324827786437389E-3</v>
      </c>
      <c r="CN493" s="32">
        <f t="shared" si="1113"/>
        <v>1.278183492442962E-2</v>
      </c>
      <c r="CO493" s="32">
        <f t="shared" si="1113"/>
        <v>8.6687943551629412E-3</v>
      </c>
      <c r="CP493" s="32">
        <f t="shared" si="1113"/>
        <v>5.8792807148898693E-3</v>
      </c>
      <c r="CQ493" s="32">
        <f t="shared" si="1113"/>
        <v>8.5081394954776412E-3</v>
      </c>
      <c r="CR493" s="32">
        <f t="shared" si="1113"/>
        <v>5.7703226545641464E-3</v>
      </c>
      <c r="CS493" s="32">
        <f t="shared" si="1113"/>
        <v>3.9135023062885233E-3</v>
      </c>
    </row>
    <row r="494" spans="1:97" ht="13.15" thickTop="1" x14ac:dyDescent="0.35">
      <c r="H494" s="34">
        <f t="shared" si="1109"/>
        <v>1.1461285306241242E-7</v>
      </c>
      <c r="I494" s="34">
        <f t="shared" ref="I494:J494" si="1114">I489</f>
        <v>-0.38829526539832093</v>
      </c>
      <c r="J494" s="34">
        <f t="shared" si="1114"/>
        <v>-0.2557723036711097</v>
      </c>
      <c r="K494" s="34">
        <f t="shared" si="1105"/>
        <v>-0.38829529471311441</v>
      </c>
      <c r="L494" s="34">
        <f>$CE$6-$CE$7*SUMPRODUCT($B$6:$CD$6,Q493:CS493)</f>
        <v>5.3157745583121141E-7</v>
      </c>
    </row>
    <row r="496" spans="1:97" ht="27.75" customHeight="1" x14ac:dyDescent="0.35">
      <c r="A496" s="40" t="s">
        <v>354</v>
      </c>
      <c r="B496" s="40"/>
      <c r="C496" s="40">
        <f>1+C438</f>
        <v>9</v>
      </c>
      <c r="D496" s="40"/>
    </row>
    <row r="497" spans="2:111" ht="13.15" x14ac:dyDescent="0.35">
      <c r="B497" s="37" t="s">
        <v>349</v>
      </c>
      <c r="D497" s="37" t="s">
        <v>350</v>
      </c>
      <c r="F497" s="37" t="s">
        <v>348</v>
      </c>
      <c r="H497" s="37" t="s">
        <v>355</v>
      </c>
      <c r="I497" s="37"/>
      <c r="J497" s="37"/>
      <c r="K497" s="37"/>
      <c r="M497" s="37" t="s">
        <v>356</v>
      </c>
      <c r="N497" s="37" t="s">
        <v>357</v>
      </c>
      <c r="P497" s="37" t="s">
        <v>358</v>
      </c>
      <c r="R497" s="37" t="s">
        <v>359</v>
      </c>
      <c r="T497" s="37" t="s">
        <v>360</v>
      </c>
      <c r="V497" s="37" t="s">
        <v>361</v>
      </c>
      <c r="X497" s="37" t="s">
        <v>362</v>
      </c>
      <c r="Y497" s="37"/>
      <c r="Z497" s="37"/>
      <c r="AA497" s="37"/>
      <c r="AC497" s="37" t="s">
        <v>336</v>
      </c>
    </row>
    <row r="498" spans="2:111" ht="13.15" x14ac:dyDescent="0.35">
      <c r="B498" s="36">
        <f>K491</f>
        <v>-0.4811402335454355</v>
      </c>
      <c r="D498" s="36">
        <f>$CE$3-$CE$7*SUMPRODUCT($B$3:$CD$3,AE500:DG500)</f>
        <v>1.9997752644940192E-6</v>
      </c>
      <c r="F498" s="36">
        <f>SUMPRODUCT(D498:D501,D498:D501)</f>
        <v>7.13648808339259E-12</v>
      </c>
      <c r="H498" s="36">
        <f t="shared" ref="H498:K501" si="1115">X440</f>
        <v>-2.1523719036358234E-3</v>
      </c>
      <c r="I498" s="36">
        <f t="shared" si="1115"/>
        <v>-2.5094236956327634E-7</v>
      </c>
      <c r="J498" s="36">
        <f t="shared" si="1115"/>
        <v>-3.7918584650171224E-7</v>
      </c>
      <c r="K498" s="36">
        <f t="shared" si="1115"/>
        <v>-5.9023240213135902E-7</v>
      </c>
      <c r="M498" s="36">
        <f t="array" ref="M498:M501">MMULT(H498:K501,D498:D501)</f>
        <v>-4.3052341068408288E-9</v>
      </c>
      <c r="N498" s="36">
        <f>IFERROR(M498/(MAX(ABS(M498),ABS(M499),ABS(M500),ABS(M501))),0)</f>
        <v>-1</v>
      </c>
      <c r="P498" s="36">
        <f>L549</f>
        <v>1.2814393812732305E-7</v>
      </c>
      <c r="R498" s="36">
        <f>H549*J549</f>
        <v>4.0293581154754367E-9</v>
      </c>
      <c r="T498" s="36">
        <f>P498-D498</f>
        <v>-1.8716313263666962E-6</v>
      </c>
      <c r="V498" s="36">
        <f t="array" ref="V498:V501">MMULT(H498:K501,T498:T501)</f>
        <v>4.0293582807759612E-9</v>
      </c>
      <c r="X498" s="36">
        <f t="array" ref="X498:AA501">H498:K501+MMULT(R498:R501,TRANSPOSE(R498:R501))*((SUMPRODUCT(R498:R501,T498:T501)+SUMPRODUCT(V498:V501,T498:T501))/SUMPRODUCT(R498:R501,T498:T501)^2)-(MMULT(V498:V501,TRANSPOSE(R498:R501))+MMULT(R498:R501,TRANSPOSE(V498:V501)))/SUMPRODUCT(R498:R501,T498:T501)</f>
        <v>-2.1523718429449089E-3</v>
      </c>
      <c r="Y498" s="36">
        <v>-2.5091966600787781E-7</v>
      </c>
      <c r="Z498" s="36">
        <v>-3.7916544881892895E-7</v>
      </c>
      <c r="AA498" s="36">
        <v>-5.9022163238840568E-7</v>
      </c>
      <c r="AC498" s="43">
        <f>SUM(AE498:DG498)</f>
        <v>-1.2656550896802492</v>
      </c>
      <c r="AD498" s="37" t="s">
        <v>363</v>
      </c>
      <c r="AE498" s="36">
        <f t="shared" ref="AE498:BJ498" si="1116">SUMPRODUCT(B$3:B$6,$B498:$B501)</f>
        <v>0.94830445067991165</v>
      </c>
      <c r="AF498" s="36">
        <f t="shared" si="1116"/>
        <v>0.56000915596679723</v>
      </c>
      <c r="AG498" s="36">
        <f t="shared" si="1116"/>
        <v>0.17171386125368282</v>
      </c>
      <c r="AH498" s="36">
        <f t="shared" si="1116"/>
        <v>0.54130272723033823</v>
      </c>
      <c r="AI498" s="36">
        <f t="shared" si="1116"/>
        <v>0.15300743251722382</v>
      </c>
      <c r="AJ498" s="36">
        <f t="shared" si="1116"/>
        <v>-0.2352878621958906</v>
      </c>
      <c r="AK498" s="36">
        <f t="shared" si="1116"/>
        <v>0.13430100378076482</v>
      </c>
      <c r="AL498" s="36">
        <f t="shared" si="1116"/>
        <v>-0.2539942909323496</v>
      </c>
      <c r="AM498" s="36">
        <f t="shared" si="1116"/>
        <v>-0.64228958564546401</v>
      </c>
      <c r="AN498" s="36">
        <f t="shared" si="1116"/>
        <v>1.2295611372755217</v>
      </c>
      <c r="AO498" s="36">
        <f t="shared" si="1116"/>
        <v>0.84126584256240733</v>
      </c>
      <c r="AP498" s="36">
        <f t="shared" si="1116"/>
        <v>0.45297054784929291</v>
      </c>
      <c r="AQ498" s="36">
        <f t="shared" si="1116"/>
        <v>0.82255941382594822</v>
      </c>
      <c r="AR498" s="36">
        <f t="shared" si="1116"/>
        <v>0.43426411911283386</v>
      </c>
      <c r="AS498" s="36">
        <f t="shared" si="1116"/>
        <v>4.5968824399719443E-2</v>
      </c>
      <c r="AT498" s="36">
        <f t="shared" si="1116"/>
        <v>0.41555769037637486</v>
      </c>
      <c r="AU498" s="36">
        <f t="shared" si="1116"/>
        <v>2.7262395663260441E-2</v>
      </c>
      <c r="AV498" s="36">
        <f t="shared" si="1116"/>
        <v>-0.36103289904985397</v>
      </c>
      <c r="AW498" s="36">
        <f t="shared" si="1116"/>
        <v>1.6045700527363349</v>
      </c>
      <c r="AX498" s="36">
        <f t="shared" si="1116"/>
        <v>1.2162747580232205</v>
      </c>
      <c r="AY498" s="36">
        <f t="shared" si="1116"/>
        <v>0.82797946331010608</v>
      </c>
      <c r="AZ498" s="36">
        <f t="shared" si="1116"/>
        <v>1.1975683292867616</v>
      </c>
      <c r="BA498" s="36">
        <f t="shared" si="1116"/>
        <v>0.80927303457364719</v>
      </c>
      <c r="BB498" s="36">
        <f t="shared" si="1116"/>
        <v>0.42097773986053277</v>
      </c>
      <c r="BC498" s="36">
        <f t="shared" si="1116"/>
        <v>0.79056660583718819</v>
      </c>
      <c r="BD498" s="36">
        <f t="shared" si="1116"/>
        <v>0.40227131112407377</v>
      </c>
      <c r="BE498" s="36">
        <f t="shared" si="1116"/>
        <v>1.3976016410959358E-2</v>
      </c>
      <c r="BF498" s="36">
        <f t="shared" si="1116"/>
        <v>0.46716421713447615</v>
      </c>
      <c r="BG498" s="36">
        <f t="shared" si="1116"/>
        <v>7.8868922421361731E-2</v>
      </c>
      <c r="BH498" s="36">
        <f t="shared" si="1116"/>
        <v>-0.30942637229175268</v>
      </c>
      <c r="BI498" s="36">
        <f t="shared" si="1116"/>
        <v>6.0162493684902729E-2</v>
      </c>
      <c r="BJ498" s="36">
        <f t="shared" si="1116"/>
        <v>-0.32813280102821168</v>
      </c>
      <c r="BK498" s="36">
        <f t="shared" ref="BK498:CP498" si="1117">SUMPRODUCT(AH$3:AH$6,$B498:$B501)</f>
        <v>-0.71642809574132604</v>
      </c>
      <c r="BL498" s="36">
        <f t="shared" si="1117"/>
        <v>-0.34683922976467074</v>
      </c>
      <c r="BM498" s="36">
        <f t="shared" si="1117"/>
        <v>-0.73513452447778516</v>
      </c>
      <c r="BN498" s="36">
        <f t="shared" si="1117"/>
        <v>-1.1234298191908996</v>
      </c>
      <c r="BO498" s="36">
        <f t="shared" si="1117"/>
        <v>0.74842090373008618</v>
      </c>
      <c r="BP498" s="36">
        <f t="shared" si="1117"/>
        <v>0.36012560901697177</v>
      </c>
      <c r="BQ498" s="36">
        <f t="shared" si="1117"/>
        <v>-2.8169685696142643E-2</v>
      </c>
      <c r="BR498" s="36">
        <f t="shared" si="1117"/>
        <v>0.34141918028051277</v>
      </c>
      <c r="BS498" s="36">
        <f t="shared" si="1117"/>
        <v>-4.6876114432601666E-2</v>
      </c>
      <c r="BT498" s="36">
        <f t="shared" si="1117"/>
        <v>-0.43517140914571606</v>
      </c>
      <c r="BU498" s="36">
        <f t="shared" si="1117"/>
        <v>-6.5582543169060648E-2</v>
      </c>
      <c r="BV498" s="36">
        <f t="shared" si="1117"/>
        <v>-0.45387783788217506</v>
      </c>
      <c r="BW498" s="36">
        <f t="shared" si="1117"/>
        <v>-0.84217313259528948</v>
      </c>
      <c r="BX498" s="36">
        <f t="shared" si="1117"/>
        <v>1.1234298191908996</v>
      </c>
      <c r="BY498" s="36">
        <f t="shared" si="1117"/>
        <v>0.73513452447778516</v>
      </c>
      <c r="BZ498" s="36">
        <f t="shared" si="1117"/>
        <v>0.34683922976467074</v>
      </c>
      <c r="CA498" s="36">
        <f t="shared" si="1117"/>
        <v>0.71642809574132604</v>
      </c>
      <c r="CB498" s="36">
        <f t="shared" si="1117"/>
        <v>0.32813280102821168</v>
      </c>
      <c r="CC498" s="36">
        <f t="shared" si="1117"/>
        <v>-6.0162493684902729E-2</v>
      </c>
      <c r="CD498" s="36">
        <f t="shared" si="1117"/>
        <v>0.30942637229175268</v>
      </c>
      <c r="CE498" s="36">
        <f t="shared" si="1117"/>
        <v>-7.8868922421361731E-2</v>
      </c>
      <c r="CF498" s="36">
        <f t="shared" si="1117"/>
        <v>-0.46716421713447615</v>
      </c>
      <c r="CG498" s="36">
        <f t="shared" si="1117"/>
        <v>-1.3976016410959358E-2</v>
      </c>
      <c r="CH498" s="36">
        <f t="shared" si="1117"/>
        <v>-0.40227131112407377</v>
      </c>
      <c r="CI498" s="36">
        <f t="shared" si="1117"/>
        <v>-0.79056660583718819</v>
      </c>
      <c r="CJ498" s="36">
        <f t="shared" si="1117"/>
        <v>-0.42097773986053277</v>
      </c>
      <c r="CK498" s="36">
        <f t="shared" si="1117"/>
        <v>-0.80927303457364719</v>
      </c>
      <c r="CL498" s="36">
        <f t="shared" si="1117"/>
        <v>-1.1975683292867616</v>
      </c>
      <c r="CM498" s="36">
        <f t="shared" si="1117"/>
        <v>-0.82797946331010608</v>
      </c>
      <c r="CN498" s="36">
        <f t="shared" si="1117"/>
        <v>-1.2162747580232205</v>
      </c>
      <c r="CO498" s="36">
        <f t="shared" si="1117"/>
        <v>-1.6045700527363349</v>
      </c>
      <c r="CP498" s="36">
        <f t="shared" si="1117"/>
        <v>0.26728067018465063</v>
      </c>
      <c r="CQ498" s="36">
        <f t="shared" ref="CQ498:DG498" si="1118">SUMPRODUCT(BN$3:BN$6,$B498:$B501)</f>
        <v>-0.12101462452846379</v>
      </c>
      <c r="CR498" s="36">
        <f t="shared" si="1118"/>
        <v>-0.5093099192415782</v>
      </c>
      <c r="CS498" s="36">
        <f t="shared" si="1118"/>
        <v>-0.13972105326492279</v>
      </c>
      <c r="CT498" s="36">
        <f t="shared" si="1118"/>
        <v>-0.5280163479780372</v>
      </c>
      <c r="CU498" s="36">
        <f t="shared" si="1118"/>
        <v>-0.91631164269115162</v>
      </c>
      <c r="CV498" s="36">
        <f t="shared" si="1118"/>
        <v>-0.54672277671449621</v>
      </c>
      <c r="CW498" s="36">
        <f t="shared" si="1118"/>
        <v>-0.93501807142761062</v>
      </c>
      <c r="CX498" s="36">
        <f t="shared" si="1118"/>
        <v>-1.323313366140725</v>
      </c>
      <c r="CY498" s="36">
        <f t="shared" si="1118"/>
        <v>0.64228958564546401</v>
      </c>
      <c r="CZ498" s="36">
        <f t="shared" si="1118"/>
        <v>0.2539942909323496</v>
      </c>
      <c r="DA498" s="36">
        <f t="shared" si="1118"/>
        <v>-0.13430100378076482</v>
      </c>
      <c r="DB498" s="36">
        <f t="shared" si="1118"/>
        <v>0.2352878621958906</v>
      </c>
      <c r="DC498" s="36">
        <f t="shared" si="1118"/>
        <v>-0.15300743251722382</v>
      </c>
      <c r="DD498" s="36">
        <f t="shared" si="1118"/>
        <v>-0.54130272723033823</v>
      </c>
      <c r="DE498" s="36">
        <f t="shared" si="1118"/>
        <v>-0.17171386125368282</v>
      </c>
      <c r="DF498" s="36">
        <f t="shared" si="1118"/>
        <v>-0.56000915596679723</v>
      </c>
      <c r="DG498" s="36">
        <f t="shared" si="1118"/>
        <v>-0.94830445067991165</v>
      </c>
    </row>
    <row r="499" spans="2:111" ht="13.15" x14ac:dyDescent="0.35">
      <c r="B499" s="35">
        <f t="shared" ref="B499:B501" si="1119">K492</f>
        <v>0.32813280102821168</v>
      </c>
      <c r="D499" s="35">
        <f>$CE$4-$CE$7*SUMPRODUCT($B$4:$CD$4,AE500:DG500)</f>
        <v>1.5217879933970835E-6</v>
      </c>
      <c r="F499" s="37" t="s">
        <v>364</v>
      </c>
      <c r="H499" s="35">
        <f t="shared" si="1115"/>
        <v>-2.5094236956327634E-7</v>
      </c>
      <c r="I499" s="35">
        <f t="shared" si="1115"/>
        <v>-1.928383061356932E-3</v>
      </c>
      <c r="J499" s="35">
        <f t="shared" si="1115"/>
        <v>-2.122115549290423E-7</v>
      </c>
      <c r="K499" s="35">
        <f t="shared" si="1115"/>
        <v>-1.1246379217906121E-7</v>
      </c>
      <c r="M499" s="35">
        <v>-2.9353075957498041E-9</v>
      </c>
      <c r="N499" s="35">
        <f>IFERROR(M499/(MAX(ABS(M498),ABS(M499),ABS(M500),ABS(M501))),0)</f>
        <v>-0.68179976347528437</v>
      </c>
      <c r="P499" s="35">
        <f>L550</f>
        <v>9.751494189913501E-8</v>
      </c>
      <c r="R499" s="35">
        <f>H550*J550</f>
        <v>2.7472154100883702E-9</v>
      </c>
      <c r="T499" s="35">
        <f>P499-D499</f>
        <v>-1.4242730514979485E-6</v>
      </c>
      <c r="V499" s="35">
        <v>2.7472154627607744E-9</v>
      </c>
      <c r="X499" s="35">
        <v>-2.5091966600787781E-7</v>
      </c>
      <c r="Y499" s="35">
        <v>-1.9283830586106026E-3</v>
      </c>
      <c r="Z499" s="35">
        <v>-2.1220429104000776E-7</v>
      </c>
      <c r="AA499" s="35">
        <v>-1.1246122512870204E-7</v>
      </c>
      <c r="AC499" s="43">
        <f t="shared" ref="AC499:AC500" si="1120">SUM(AE499:DG499)</f>
        <v>98.9899296965188</v>
      </c>
      <c r="AD499" s="37" t="s">
        <v>365</v>
      </c>
      <c r="AE499" s="35">
        <f>EXP(AE498)</f>
        <v>2.5813291757734431</v>
      </c>
      <c r="AF499" s="35">
        <f t="shared" ref="AF499:CQ499" si="1121">EXP(AF498)</f>
        <v>1.7506885294687677</v>
      </c>
      <c r="AG499" s="35">
        <f t="shared" si="1121"/>
        <v>1.1873380411838326</v>
      </c>
      <c r="AH499" s="35">
        <f t="shared" si="1121"/>
        <v>1.7182438078002973</v>
      </c>
      <c r="AI499" s="35">
        <f t="shared" si="1121"/>
        <v>1.1653336402729029</v>
      </c>
      <c r="AJ499" s="35">
        <f t="shared" si="1121"/>
        <v>0.79034330691999755</v>
      </c>
      <c r="AK499" s="35">
        <f t="shared" si="1121"/>
        <v>1.1437370370090243</v>
      </c>
      <c r="AL499" s="35">
        <f t="shared" si="1121"/>
        <v>0.77569623053609105</v>
      </c>
      <c r="AM499" s="35">
        <f t="shared" si="1121"/>
        <v>0.52608652391061184</v>
      </c>
      <c r="AN499" s="35">
        <f t="shared" si="1121"/>
        <v>3.419728415591365</v>
      </c>
      <c r="AO499" s="35">
        <f t="shared" si="1121"/>
        <v>2.3193009892976391</v>
      </c>
      <c r="AP499" s="35">
        <f t="shared" si="1121"/>
        <v>1.5729778582510048</v>
      </c>
      <c r="AQ499" s="35">
        <f t="shared" si="1121"/>
        <v>2.2763184291240117</v>
      </c>
      <c r="AR499" s="35">
        <f t="shared" si="1121"/>
        <v>1.5438265683770105</v>
      </c>
      <c r="AS499" s="35">
        <f t="shared" si="1121"/>
        <v>1.0470417682924671</v>
      </c>
      <c r="AT499" s="35">
        <f t="shared" si="1121"/>
        <v>1.5152155262228808</v>
      </c>
      <c r="AU499" s="35">
        <f t="shared" si="1121"/>
        <v>1.0276374149905005</v>
      </c>
      <c r="AV499" s="35">
        <f t="shared" si="1121"/>
        <v>0.6969560688972376</v>
      </c>
      <c r="AW499" s="35">
        <f t="shared" si="1121"/>
        <v>4.9757198456488929</v>
      </c>
      <c r="AX499" s="35">
        <f t="shared" si="1121"/>
        <v>3.3745931132621121</v>
      </c>
      <c r="AY499" s="35">
        <f t="shared" si="1121"/>
        <v>2.2886896837719686</v>
      </c>
      <c r="AZ499" s="35">
        <f t="shared" si="1121"/>
        <v>3.3120532996624026</v>
      </c>
      <c r="BA499" s="35">
        <f t="shared" si="1121"/>
        <v>2.246274429130406</v>
      </c>
      <c r="BB499" s="35">
        <f t="shared" si="1121"/>
        <v>1.5234503658136913</v>
      </c>
      <c r="BC499" s="35">
        <f t="shared" si="1121"/>
        <v>2.2046452372910936</v>
      </c>
      <c r="BD499" s="35">
        <f t="shared" si="1121"/>
        <v>1.4952169466402914</v>
      </c>
      <c r="BE499" s="35">
        <f t="shared" si="1121"/>
        <v>1.0140741375094651</v>
      </c>
      <c r="BF499" s="35">
        <f t="shared" si="1121"/>
        <v>1.5954633843306707</v>
      </c>
      <c r="BG499" s="35">
        <f t="shared" si="1121"/>
        <v>1.0820624786446353</v>
      </c>
      <c r="BH499" s="35">
        <f t="shared" si="1121"/>
        <v>0.73386780241388694</v>
      </c>
      <c r="BI499" s="35">
        <f t="shared" si="1121"/>
        <v>1.0620091022978024</v>
      </c>
      <c r="BJ499" s="35">
        <f t="shared" si="1121"/>
        <v>0.72026736110751943</v>
      </c>
      <c r="BK499" s="35">
        <f t="shared" si="1121"/>
        <v>0.4884939972306519</v>
      </c>
      <c r="BL499" s="35">
        <f t="shared" si="1121"/>
        <v>0.70691897065161791</v>
      </c>
      <c r="BM499" s="35">
        <f t="shared" si="1121"/>
        <v>0.47944095809200143</v>
      </c>
      <c r="BN499" s="35">
        <f t="shared" si="1121"/>
        <v>0.32516263085187047</v>
      </c>
      <c r="BO499" s="35">
        <f t="shared" si="1121"/>
        <v>2.1136597078117187</v>
      </c>
      <c r="BP499" s="35">
        <f t="shared" si="1121"/>
        <v>1.4335094649668405</v>
      </c>
      <c r="BQ499" s="35">
        <f t="shared" si="1121"/>
        <v>0.97222338040261702</v>
      </c>
      <c r="BR499" s="35">
        <f t="shared" si="1121"/>
        <v>1.4069428799820858</v>
      </c>
      <c r="BS499" s="35">
        <f t="shared" si="1121"/>
        <v>0.95420560257076359</v>
      </c>
      <c r="BT499" s="35">
        <f t="shared" si="1121"/>
        <v>0.6471537295025277</v>
      </c>
      <c r="BU499" s="35">
        <f t="shared" si="1121"/>
        <v>0.93652174009678146</v>
      </c>
      <c r="BV499" s="35">
        <f t="shared" si="1121"/>
        <v>0.63516032103666342</v>
      </c>
      <c r="BW499" s="35">
        <f t="shared" si="1121"/>
        <v>0.43077337785848568</v>
      </c>
      <c r="BX499" s="35">
        <f t="shared" si="1121"/>
        <v>3.0753841466350886</v>
      </c>
      <c r="BY499" s="35">
        <f t="shared" si="1121"/>
        <v>2.0857625597521579</v>
      </c>
      <c r="BZ499" s="35">
        <f t="shared" si="1121"/>
        <v>1.4145892832359956</v>
      </c>
      <c r="CA499" s="35">
        <f t="shared" si="1121"/>
        <v>2.0471080620624917</v>
      </c>
      <c r="CB499" s="35">
        <f t="shared" si="1121"/>
        <v>1.3883733374539553</v>
      </c>
      <c r="CC499" s="35">
        <f t="shared" si="1121"/>
        <v>0.94161151522747089</v>
      </c>
      <c r="CD499" s="35">
        <f t="shared" si="1121"/>
        <v>1.3626432399823691</v>
      </c>
      <c r="CE499" s="35">
        <f t="shared" si="1121"/>
        <v>0.92416105329941323</v>
      </c>
      <c r="CF499" s="35">
        <f t="shared" si="1121"/>
        <v>0.62677715441242821</v>
      </c>
      <c r="CG499" s="35">
        <f t="shared" si="1121"/>
        <v>0.98612119470472759</v>
      </c>
      <c r="CH499" s="35">
        <f t="shared" si="1121"/>
        <v>0.66879926839176795</v>
      </c>
      <c r="CI499" s="35">
        <f t="shared" si="1121"/>
        <v>0.45358771701007394</v>
      </c>
      <c r="CJ499" s="35">
        <f t="shared" si="1121"/>
        <v>0.65640471290699987</v>
      </c>
      <c r="CK499" s="35">
        <f t="shared" si="1121"/>
        <v>0.44518158023422244</v>
      </c>
      <c r="CL499" s="35">
        <f t="shared" si="1121"/>
        <v>0.30192750826260251</v>
      </c>
      <c r="CM499" s="35">
        <f t="shared" si="1121"/>
        <v>0.43693123060349059</v>
      </c>
      <c r="CN499" s="35">
        <f t="shared" si="1121"/>
        <v>0.29633202179842405</v>
      </c>
      <c r="CO499" s="35">
        <f t="shared" si="1121"/>
        <v>0.2009759453950101</v>
      </c>
      <c r="CP499" s="35">
        <f t="shared" si="1121"/>
        <v>1.3064070643908599</v>
      </c>
      <c r="CQ499" s="35">
        <f t="shared" si="1121"/>
        <v>0.8860210018587642</v>
      </c>
      <c r="CR499" s="35">
        <f t="shared" ref="CR499:DG499" si="1122">EXP(CR498)</f>
        <v>0.60091011227105295</v>
      </c>
      <c r="CS499" s="35">
        <f t="shared" si="1122"/>
        <v>0.86960077386626689</v>
      </c>
      <c r="CT499" s="35">
        <f t="shared" si="1122"/>
        <v>0.58977371592628469</v>
      </c>
      <c r="CU499" s="35">
        <f t="shared" si="1122"/>
        <v>0.39999163576065322</v>
      </c>
      <c r="CV499" s="35">
        <f t="shared" si="1122"/>
        <v>0.5788437053969907</v>
      </c>
      <c r="CW499" s="35">
        <f t="shared" si="1122"/>
        <v>0.39257877100857275</v>
      </c>
      <c r="CX499" s="35">
        <f t="shared" si="1122"/>
        <v>0.26625164964159359</v>
      </c>
      <c r="CY499" s="35">
        <f t="shared" si="1122"/>
        <v>1.9008280093673553</v>
      </c>
      <c r="CZ499" s="35">
        <f t="shared" si="1122"/>
        <v>1.2891644443197701</v>
      </c>
      <c r="DA499" s="35">
        <f t="shared" si="1122"/>
        <v>0.87432684930365667</v>
      </c>
      <c r="DB499" s="35">
        <f t="shared" si="1122"/>
        <v>1.2652729405617968</v>
      </c>
      <c r="DC499" s="35">
        <f t="shared" si="1122"/>
        <v>0.85812334377115862</v>
      </c>
      <c r="DD499" s="35">
        <f t="shared" si="1122"/>
        <v>0.58198958463304695</v>
      </c>
      <c r="DE499" s="35">
        <f t="shared" si="1122"/>
        <v>0.84222013050550659</v>
      </c>
      <c r="DF499" s="35">
        <f t="shared" si="1122"/>
        <v>0.57120383390153462</v>
      </c>
      <c r="DG499" s="35">
        <f t="shared" si="1122"/>
        <v>0.38739731816666512</v>
      </c>
    </row>
    <row r="500" spans="2:111" ht="13.15" x14ac:dyDescent="0.35">
      <c r="B500" s="36">
        <f t="shared" si="1119"/>
        <v>-0.40700172344957342</v>
      </c>
      <c r="D500" s="36">
        <f>$CE$5-$CE$7*SUMPRODUCT($B$5:$CD$5,AE500:DG500)</f>
        <v>7.3414827284068451E-7</v>
      </c>
      <c r="F500" s="36">
        <f>SUMPRODUCT($B$7:$CD$7, LN(AE500:DG500))</f>
        <v>-3263.3842564287179</v>
      </c>
      <c r="H500" s="36">
        <f t="shared" si="1115"/>
        <v>-3.7918584650171224E-7</v>
      </c>
      <c r="I500" s="36">
        <f t="shared" si="1115"/>
        <v>-2.122115549290423E-7</v>
      </c>
      <c r="J500" s="36">
        <f t="shared" si="1115"/>
        <v>-2.0852411099741368E-3</v>
      </c>
      <c r="K500" s="36">
        <f t="shared" si="1115"/>
        <v>9.4029308359762126E-7</v>
      </c>
      <c r="M500" s="36">
        <v>-1.5314575482116215E-9</v>
      </c>
      <c r="N500" s="36">
        <f>IFERROR(M500/(MAX(ABS(M498),ABS(M499),ABS(M500),ABS(M501))),0)</f>
        <v>-0.35571992375007028</v>
      </c>
      <c r="P500" s="36">
        <f>L551</f>
        <v>4.7043613449204713E-8</v>
      </c>
      <c r="R500" s="36">
        <f>H551*J551</f>
        <v>1.4333229615986493E-9</v>
      </c>
      <c r="T500" s="36">
        <f>P500-D500</f>
        <v>-6.871046593914798E-7</v>
      </c>
      <c r="V500" s="36">
        <v>1.4333230165701404E-9</v>
      </c>
      <c r="X500" s="36">
        <v>-3.7916544881892895E-7</v>
      </c>
      <c r="Y500" s="36">
        <v>-2.1220429104000776E-7</v>
      </c>
      <c r="Z500" s="36">
        <v>-2.0852411031420386E-3</v>
      </c>
      <c r="AA500" s="36">
        <v>9.4029660997055407E-7</v>
      </c>
      <c r="AC500" s="44">
        <f t="shared" si="1120"/>
        <v>0.99999999999999967</v>
      </c>
      <c r="AD500" s="37" t="s">
        <v>366</v>
      </c>
      <c r="AE500" s="36">
        <f t="shared" ref="AE500:BJ500" si="1123">AE499/$AC499</f>
        <v>2.6076684605062624E-2</v>
      </c>
      <c r="AF500" s="36">
        <f t="shared" si="1123"/>
        <v>1.7685521495327768E-2</v>
      </c>
      <c r="AG500" s="36">
        <f t="shared" si="1123"/>
        <v>1.1994533634117613E-2</v>
      </c>
      <c r="AH500" s="36">
        <f t="shared" si="1123"/>
        <v>1.7357763694428839E-2</v>
      </c>
      <c r="AI500" s="36">
        <f t="shared" si="1123"/>
        <v>1.1772244346930619E-2</v>
      </c>
      <c r="AJ500" s="36">
        <f t="shared" si="1123"/>
        <v>7.9840778687591263E-3</v>
      </c>
      <c r="AK500" s="36">
        <f t="shared" si="1123"/>
        <v>1.1554074646941045E-2</v>
      </c>
      <c r="AL500" s="36">
        <f t="shared" si="1123"/>
        <v>7.8361125511878221E-3</v>
      </c>
      <c r="AM500" s="36">
        <f t="shared" si="1123"/>
        <v>5.3145458888947247E-3</v>
      </c>
      <c r="AN500" s="36">
        <f t="shared" si="1123"/>
        <v>3.4546225318832884E-2</v>
      </c>
      <c r="AO500" s="36">
        <f t="shared" si="1123"/>
        <v>2.3429665991359951E-2</v>
      </c>
      <c r="AP500" s="36">
        <f t="shared" si="1123"/>
        <v>1.5890281598071709E-2</v>
      </c>
      <c r="AQ500" s="36">
        <f t="shared" si="1123"/>
        <v>2.2995454548787941E-2</v>
      </c>
      <c r="AR500" s="36">
        <f t="shared" si="1123"/>
        <v>1.5595794169265912E-2</v>
      </c>
      <c r="AS500" s="36">
        <f t="shared" si="1123"/>
        <v>1.057725539862959E-2</v>
      </c>
      <c r="AT500" s="36">
        <f t="shared" si="1123"/>
        <v>1.5306764343284171E-2</v>
      </c>
      <c r="AU500" s="36">
        <f t="shared" si="1123"/>
        <v>1.0381231890365104E-2</v>
      </c>
      <c r="AV500" s="36">
        <f t="shared" si="1123"/>
        <v>7.0406764711718715E-3</v>
      </c>
      <c r="AW500" s="36">
        <f t="shared" si="1123"/>
        <v>5.0264909379199967E-2</v>
      </c>
      <c r="AX500" s="36">
        <f t="shared" si="1123"/>
        <v>3.4090266793883654E-2</v>
      </c>
      <c r="AY500" s="36">
        <f t="shared" si="1123"/>
        <v>2.3120429429423623E-2</v>
      </c>
      <c r="AZ500" s="36">
        <f t="shared" si="1123"/>
        <v>3.3458487240231649E-2</v>
      </c>
      <c r="BA500" s="36">
        <f t="shared" si="1123"/>
        <v>2.2691948928714123E-2</v>
      </c>
      <c r="BB500" s="36">
        <f t="shared" si="1123"/>
        <v>1.5389953003141357E-2</v>
      </c>
      <c r="BC500" s="36">
        <f t="shared" si="1123"/>
        <v>2.2271409264053906E-2</v>
      </c>
      <c r="BD500" s="36">
        <f t="shared" si="1123"/>
        <v>1.5104737938740793E-2</v>
      </c>
      <c r="BE500" s="36">
        <f t="shared" si="1123"/>
        <v>1.0244215150151049E-2</v>
      </c>
      <c r="BF500" s="36">
        <f t="shared" si="1123"/>
        <v>1.6117431229843361E-2</v>
      </c>
      <c r="BG500" s="36">
        <f t="shared" si="1123"/>
        <v>1.0931035934281389E-2</v>
      </c>
      <c r="BH500" s="36">
        <f t="shared" si="1123"/>
        <v>7.4135601940900761E-3</v>
      </c>
      <c r="BI500" s="36">
        <f t="shared" si="1123"/>
        <v>1.0728455970760734E-2</v>
      </c>
      <c r="BJ500" s="36">
        <f t="shared" si="1123"/>
        <v>7.276168023512085E-3</v>
      </c>
      <c r="BK500" s="36">
        <f t="shared" ref="BK500:CP500" si="1124">BK499/$AC499</f>
        <v>4.9347847677866452E-3</v>
      </c>
      <c r="BL500" s="36">
        <f t="shared" si="1124"/>
        <v>7.1413220801234516E-3</v>
      </c>
      <c r="BM500" s="36">
        <f t="shared" si="1124"/>
        <v>4.8433306252652283E-3</v>
      </c>
      <c r="BN500" s="36">
        <f t="shared" si="1124"/>
        <v>3.2848051498647092E-3</v>
      </c>
      <c r="BO500" s="36">
        <f t="shared" si="1124"/>
        <v>2.1352270016674738E-2</v>
      </c>
      <c r="BP500" s="36">
        <f t="shared" si="1124"/>
        <v>1.4481366633572355E-2</v>
      </c>
      <c r="BQ500" s="36">
        <f t="shared" si="1124"/>
        <v>9.821437224809014E-3</v>
      </c>
      <c r="BR500" s="36">
        <f t="shared" si="1124"/>
        <v>1.4212989990956262E-2</v>
      </c>
      <c r="BS500" s="36">
        <f t="shared" si="1124"/>
        <v>9.6394209541934891E-3</v>
      </c>
      <c r="BT500" s="36">
        <f t="shared" si="1124"/>
        <v>6.5375713619209314E-3</v>
      </c>
      <c r="BU500" s="36">
        <f t="shared" si="1124"/>
        <v>9.4607779091060041E-3</v>
      </c>
      <c r="BV500" s="36">
        <f t="shared" si="1124"/>
        <v>6.4164134976550068E-3</v>
      </c>
      <c r="BW500" s="36">
        <f t="shared" si="1124"/>
        <v>4.3516888958214381E-3</v>
      </c>
      <c r="BX500" s="36">
        <f t="shared" si="1124"/>
        <v>3.1067646538021951E-2</v>
      </c>
      <c r="BY500" s="36">
        <f t="shared" si="1124"/>
        <v>2.1070451975737772E-2</v>
      </c>
      <c r="BZ500" s="36">
        <f t="shared" si="1124"/>
        <v>1.429023424476422E-2</v>
      </c>
      <c r="CA500" s="36">
        <f t="shared" si="1124"/>
        <v>2.0679962783471728E-2</v>
      </c>
      <c r="CB500" s="36">
        <f t="shared" si="1124"/>
        <v>1.4025399772586974E-2</v>
      </c>
      <c r="CC500" s="36">
        <f t="shared" si="1124"/>
        <v>9.5121950092725924E-3</v>
      </c>
      <c r="CD500" s="36">
        <f t="shared" si="1124"/>
        <v>1.3765473358350001E-2</v>
      </c>
      <c r="CE500" s="36">
        <f t="shared" si="1124"/>
        <v>9.3359097852951951E-3</v>
      </c>
      <c r="CF500" s="36">
        <f t="shared" si="1124"/>
        <v>6.3317264325168038E-3</v>
      </c>
      <c r="CG500" s="36">
        <f t="shared" si="1124"/>
        <v>9.961833468595813E-3</v>
      </c>
      <c r="CH500" s="36">
        <f t="shared" si="1124"/>
        <v>6.7562354114419354E-3</v>
      </c>
      <c r="CI500" s="36">
        <f t="shared" si="1124"/>
        <v>4.5821602096362069E-3</v>
      </c>
      <c r="CJ500" s="36">
        <f t="shared" si="1124"/>
        <v>6.6310251448747498E-3</v>
      </c>
      <c r="CK500" s="36">
        <f t="shared" si="1124"/>
        <v>4.4972410991607993E-3</v>
      </c>
      <c r="CL500" s="36">
        <f t="shared" si="1124"/>
        <v>3.050083065906253E-3</v>
      </c>
      <c r="CM500" s="36">
        <f t="shared" si="1124"/>
        <v>4.4138957562958672E-3</v>
      </c>
      <c r="CN500" s="36">
        <f t="shared" si="1124"/>
        <v>2.9935572507922008E-3</v>
      </c>
      <c r="CO500" s="36">
        <f t="shared" si="1124"/>
        <v>2.0302665736924739E-3</v>
      </c>
      <c r="CP500" s="36">
        <f t="shared" si="1124"/>
        <v>1.3197373393394808E-2</v>
      </c>
      <c r="CQ500" s="36">
        <f t="shared" ref="CQ500:DG500" si="1125">CQ499/$AC499</f>
        <v>8.9506175484224335E-3</v>
      </c>
      <c r="CR500" s="36">
        <f t="shared" si="1125"/>
        <v>6.0704165980651793E-3</v>
      </c>
      <c r="CS500" s="36">
        <f t="shared" si="1125"/>
        <v>8.7847397864840426E-3</v>
      </c>
      <c r="CT500" s="36">
        <f t="shared" si="1125"/>
        <v>5.9579163025410796E-3</v>
      </c>
      <c r="CU500" s="36">
        <f t="shared" si="1125"/>
        <v>4.0407305772106215E-3</v>
      </c>
      <c r="CV500" s="36">
        <f t="shared" si="1125"/>
        <v>5.8475009243020709E-3</v>
      </c>
      <c r="CW500" s="36">
        <f t="shared" si="1125"/>
        <v>3.9658455381484997E-3</v>
      </c>
      <c r="CX500" s="36">
        <f t="shared" si="1125"/>
        <v>2.6896841977548844E-3</v>
      </c>
      <c r="CY500" s="36">
        <f t="shared" si="1125"/>
        <v>1.920223617892116E-2</v>
      </c>
      <c r="CZ500" s="36">
        <f t="shared" si="1125"/>
        <v>1.3023187795688538E-2</v>
      </c>
      <c r="DA500" s="36">
        <f t="shared" si="1125"/>
        <v>8.8324827786437389E-3</v>
      </c>
      <c r="DB500" s="36">
        <f t="shared" si="1125"/>
        <v>1.278183492442962E-2</v>
      </c>
      <c r="DC500" s="36">
        <f t="shared" si="1125"/>
        <v>8.6687943551629412E-3</v>
      </c>
      <c r="DD500" s="36">
        <f t="shared" si="1125"/>
        <v>5.8792807148898693E-3</v>
      </c>
      <c r="DE500" s="36">
        <f t="shared" si="1125"/>
        <v>8.5081394954776412E-3</v>
      </c>
      <c r="DF500" s="36">
        <f t="shared" si="1125"/>
        <v>5.7703226545641464E-3</v>
      </c>
      <c r="DG500" s="36">
        <f t="shared" si="1125"/>
        <v>3.9135023062885233E-3</v>
      </c>
    </row>
    <row r="501" spans="2:111" x14ac:dyDescent="0.35">
      <c r="B501" s="35">
        <f t="shared" si="1119"/>
        <v>-0.38829529471311441</v>
      </c>
      <c r="D501" s="35">
        <f>$CE$6-$CE$7*SUMPRODUCT($B$6:$CD$6,AE500:DG500)</f>
        <v>5.3157745583121141E-7</v>
      </c>
      <c r="H501" s="35">
        <f t="shared" si="1115"/>
        <v>-5.9023240213135902E-7</v>
      </c>
      <c r="I501" s="35">
        <f t="shared" si="1115"/>
        <v>-1.1246379217906121E-7</v>
      </c>
      <c r="J501" s="35">
        <f t="shared" si="1115"/>
        <v>9.4029308359762126E-7</v>
      </c>
      <c r="K501" s="35">
        <f t="shared" si="1115"/>
        <v>-2.0698528299595747E-3</v>
      </c>
      <c r="M501" s="35">
        <v>-1.1009482649583715E-9</v>
      </c>
      <c r="N501" s="35">
        <f>IFERROR(M501/(MAX(ABS(M498),ABS(M499),ABS(M500),ABS(M501))),0)</f>
        <v>-0.25572320520480241</v>
      </c>
      <c r="P501" s="35">
        <f>L552</f>
        <v>3.4063049270116608E-8</v>
      </c>
      <c r="R501" s="35">
        <f>H552*J552</f>
        <v>1.0304003722073611E-9</v>
      </c>
      <c r="T501" s="35">
        <f>P501-D501</f>
        <v>-4.975144065610948E-7</v>
      </c>
      <c r="V501" s="35">
        <v>1.0304003992093425E-9</v>
      </c>
      <c r="X501" s="35">
        <v>-5.9022163238840568E-7</v>
      </c>
      <c r="Y501" s="35">
        <v>-1.1246122512870204E-7</v>
      </c>
      <c r="Z501" s="35">
        <v>9.4029660997055407E-7</v>
      </c>
      <c r="AA501" s="35">
        <v>-2.0698528284202717E-3</v>
      </c>
    </row>
    <row r="502" spans="2:111" x14ac:dyDescent="0.35">
      <c r="B502" s="3"/>
    </row>
    <row r="503" spans="2:111" ht="13.5" thickBot="1" x14ac:dyDescent="0.4">
      <c r="B503" s="39" t="s">
        <v>367</v>
      </c>
      <c r="D503" s="39" t="s">
        <v>368</v>
      </c>
      <c r="E503" s="39" t="s">
        <v>369</v>
      </c>
      <c r="F503" s="39" t="s">
        <v>370</v>
      </c>
      <c r="H503" s="39" t="s">
        <v>347</v>
      </c>
      <c r="I503" s="39" t="s">
        <v>371</v>
      </c>
      <c r="J503" s="39" t="s">
        <v>372</v>
      </c>
      <c r="K503" s="39" t="s">
        <v>349</v>
      </c>
      <c r="L503" s="39" t="s">
        <v>373</v>
      </c>
      <c r="M503" s="39" t="s">
        <v>374</v>
      </c>
    </row>
    <row r="504" spans="2:111" ht="13.15" thickTop="1" x14ac:dyDescent="0.35">
      <c r="B504" s="32">
        <v>1</v>
      </c>
      <c r="D504" s="32">
        <v>0</v>
      </c>
      <c r="E504" s="32"/>
      <c r="F504" s="32" t="b">
        <v>0</v>
      </c>
      <c r="H504" s="32">
        <v>0</v>
      </c>
      <c r="I504" s="32">
        <f>B498</f>
        <v>-0.4811402335454355</v>
      </c>
      <c r="J504" s="32">
        <f>IF(SUMPRODUCT(L504:L507,N498:N501)&gt;0,N498,-N498)</f>
        <v>1</v>
      </c>
      <c r="K504" s="32">
        <f>I504+J504*H504</f>
        <v>-0.4811402335454355</v>
      </c>
      <c r="L504" s="32">
        <f>D498</f>
        <v>1.9997752644940192E-6</v>
      </c>
      <c r="M504" s="32">
        <f>SUMPRODUCT(L504:L507,J504:J507)</f>
        <v>3.4344178169075843E-6</v>
      </c>
    </row>
    <row r="505" spans="2:111" ht="13.5" thickBot="1" x14ac:dyDescent="0.4">
      <c r="H505" s="33">
        <f>H504</f>
        <v>0</v>
      </c>
      <c r="I505" s="33">
        <f>B499</f>
        <v>0.32813280102821168</v>
      </c>
      <c r="J505" s="32">
        <f>IF(SUMPRODUCT(L504:L507,N498:N501)&gt;0,N499,-N499)</f>
        <v>0.68179976347528437</v>
      </c>
      <c r="K505" s="33">
        <f t="shared" ref="K505:K507" si="1126">I505+J505*H505</f>
        <v>0.32813280102821168</v>
      </c>
      <c r="L505" s="32">
        <f>D499</f>
        <v>1.5217879933970835E-6</v>
      </c>
      <c r="M505" s="39" t="s">
        <v>375</v>
      </c>
    </row>
    <row r="506" spans="2:111" ht="13.15" thickTop="1" x14ac:dyDescent="0.35">
      <c r="H506" s="33">
        <f t="shared" ref="H506:H507" si="1127">H505</f>
        <v>0</v>
      </c>
      <c r="I506" s="32">
        <f>B500</f>
        <v>-0.40700172344957342</v>
      </c>
      <c r="J506" s="32">
        <f>IF(SUMPRODUCT(L504:L507,N498:N501)&gt;0,N500,-N500)</f>
        <v>0.35571992375007028</v>
      </c>
      <c r="K506" s="32">
        <f t="shared" si="1126"/>
        <v>-0.40700172344957342</v>
      </c>
      <c r="L506" s="32">
        <f>D500</f>
        <v>7.3414827284068451E-7</v>
      </c>
      <c r="M506" s="32">
        <f>F500</f>
        <v>-3263.3842564287179</v>
      </c>
    </row>
    <row r="507" spans="2:111" x14ac:dyDescent="0.35">
      <c r="H507" s="33">
        <f t="shared" si="1127"/>
        <v>0</v>
      </c>
      <c r="I507" s="34">
        <f>B501</f>
        <v>-0.38829529471311441</v>
      </c>
      <c r="J507" s="32">
        <f>IF(SUMPRODUCT(L504:L507,N498:N501)&gt;0,N501,-N501)</f>
        <v>0.25572320520480241</v>
      </c>
      <c r="K507" s="34">
        <f t="shared" si="1126"/>
        <v>-0.38829529471311441</v>
      </c>
      <c r="L507" s="32">
        <f>D501</f>
        <v>5.3157745583121141E-7</v>
      </c>
    </row>
    <row r="508" spans="2:111" ht="13.5" thickBot="1" x14ac:dyDescent="0.4">
      <c r="B508" s="39" t="s">
        <v>367</v>
      </c>
      <c r="D508" s="39" t="s">
        <v>368</v>
      </c>
      <c r="E508" s="39" t="s">
        <v>369</v>
      </c>
      <c r="F508" s="39" t="s">
        <v>370</v>
      </c>
      <c r="H508" s="39" t="s">
        <v>347</v>
      </c>
      <c r="I508" s="39" t="s">
        <v>371</v>
      </c>
      <c r="J508" s="39" t="s">
        <v>372</v>
      </c>
      <c r="K508" s="39" t="s">
        <v>349</v>
      </c>
      <c r="L508" s="39" t="s">
        <v>373</v>
      </c>
      <c r="M508" s="39" t="s">
        <v>374</v>
      </c>
      <c r="O508" s="45" t="s">
        <v>336</v>
      </c>
    </row>
    <row r="509" spans="2:111" ht="13.9" thickTop="1" thickBot="1" x14ac:dyDescent="0.4">
      <c r="B509" s="32">
        <f>1+B504</f>
        <v>2</v>
      </c>
      <c r="D509" s="32">
        <v>0</v>
      </c>
      <c r="E509" s="32">
        <f>H509</f>
        <v>1.1461285306241242E-7</v>
      </c>
      <c r="F509" s="32" t="b">
        <f>OR(F504,M509*M504&lt;=0)</f>
        <v>1</v>
      </c>
      <c r="H509" s="32">
        <f>ABS(H491)</f>
        <v>1.1461285306241242E-7</v>
      </c>
      <c r="I509" s="32">
        <f>I504</f>
        <v>-0.4811402335454355</v>
      </c>
      <c r="J509" s="32">
        <f>J504</f>
        <v>1</v>
      </c>
      <c r="K509" s="32">
        <f>I509+J509*H509</f>
        <v>-0.48114011893258246</v>
      </c>
      <c r="L509" s="32">
        <f>$CE$3-$CE$7*SUMPRODUCT($B$3:$CD$3,Q511:CS511)</f>
        <v>-5.123773487980543E-5</v>
      </c>
      <c r="M509" s="32">
        <f>SUMPRODUCT(L509:L512,J509:J512)</f>
        <v>-8.7995784488595883E-5</v>
      </c>
      <c r="O509" s="46">
        <f>SUM(Q509:CS509)</f>
        <v>-1.2656553910890198</v>
      </c>
      <c r="P509" s="39" t="s">
        <v>363</v>
      </c>
      <c r="Q509" s="32">
        <f t="shared" ref="Q509:AV509" si="1128">SUMPRODUCT(B$3:B$6,$K509:$K512)</f>
        <v>0.94830418784480086</v>
      </c>
      <c r="R509" s="32">
        <f t="shared" si="1128"/>
        <v>0.56000892244085265</v>
      </c>
      <c r="S509" s="32">
        <f t="shared" si="1128"/>
        <v>0.17171365703690439</v>
      </c>
      <c r="T509" s="32">
        <f t="shared" si="1128"/>
        <v>0.54130250516530287</v>
      </c>
      <c r="U509" s="32">
        <f t="shared" si="1128"/>
        <v>0.15300723976135466</v>
      </c>
      <c r="V509" s="32">
        <f t="shared" si="1128"/>
        <v>-0.2352880256425936</v>
      </c>
      <c r="W509" s="32">
        <f t="shared" si="1128"/>
        <v>0.13430082248580488</v>
      </c>
      <c r="X509" s="32">
        <f t="shared" si="1128"/>
        <v>-0.25399444291814338</v>
      </c>
      <c r="Y509" s="32">
        <f t="shared" si="1128"/>
        <v>-0.64228970832209165</v>
      </c>
      <c r="Z509" s="32">
        <f t="shared" si="1128"/>
        <v>1.2295609414201392</v>
      </c>
      <c r="AA509" s="32">
        <f t="shared" si="1128"/>
        <v>0.84126567601619084</v>
      </c>
      <c r="AB509" s="32">
        <f t="shared" si="1128"/>
        <v>0.45297041061224258</v>
      </c>
      <c r="AC509" s="32">
        <f t="shared" si="1128"/>
        <v>0.82255925874064106</v>
      </c>
      <c r="AD509" s="32">
        <f t="shared" si="1128"/>
        <v>0.4342639933366928</v>
      </c>
      <c r="AE509" s="32">
        <f t="shared" si="1128"/>
        <v>4.5968727932744535E-2</v>
      </c>
      <c r="AF509" s="32">
        <f t="shared" si="1128"/>
        <v>0.41555757606114302</v>
      </c>
      <c r="AG509" s="32">
        <f t="shared" si="1128"/>
        <v>2.7262310657194755E-2</v>
      </c>
      <c r="AH509" s="32">
        <f t="shared" si="1128"/>
        <v>-0.36103295474675351</v>
      </c>
      <c r="AI509" s="32">
        <f t="shared" si="1128"/>
        <v>1.6045699461872565</v>
      </c>
      <c r="AJ509" s="32">
        <f t="shared" si="1128"/>
        <v>1.2162746807833082</v>
      </c>
      <c r="AK509" s="32">
        <f t="shared" si="1128"/>
        <v>0.82797941537936004</v>
      </c>
      <c r="AL509" s="32">
        <f t="shared" si="1128"/>
        <v>1.1975682635077585</v>
      </c>
      <c r="AM509" s="32">
        <f t="shared" si="1128"/>
        <v>0.80927299810381026</v>
      </c>
      <c r="AN509" s="32">
        <f t="shared" si="1128"/>
        <v>0.420977732699862</v>
      </c>
      <c r="AO509" s="32">
        <f t="shared" si="1128"/>
        <v>0.79056658082826048</v>
      </c>
      <c r="AP509" s="32">
        <f t="shared" si="1128"/>
        <v>0.40227131542431221</v>
      </c>
      <c r="AQ509" s="32">
        <f t="shared" si="1128"/>
        <v>1.397605002036395E-2</v>
      </c>
      <c r="AR509" s="32">
        <f t="shared" si="1128"/>
        <v>0.46716406891221851</v>
      </c>
      <c r="AS509" s="32">
        <f t="shared" si="1128"/>
        <v>7.8868803508270247E-2</v>
      </c>
      <c r="AT509" s="32">
        <f t="shared" si="1128"/>
        <v>-0.30942646189567802</v>
      </c>
      <c r="AU509" s="32">
        <f t="shared" si="1128"/>
        <v>6.0162386232720466E-2</v>
      </c>
      <c r="AV509" s="32">
        <f t="shared" si="1128"/>
        <v>-0.3281328791712278</v>
      </c>
      <c r="AW509" s="32">
        <f t="shared" ref="AW509:CB509" si="1129">SUMPRODUCT(AH$3:AH$6,$K509:$K512)</f>
        <v>-0.71642814457517612</v>
      </c>
      <c r="AX509" s="32">
        <f t="shared" si="1129"/>
        <v>-0.34683929644677763</v>
      </c>
      <c r="AY509" s="32">
        <f t="shared" si="1129"/>
        <v>-0.7351345618507259</v>
      </c>
      <c r="AZ509" s="32">
        <f t="shared" si="1129"/>
        <v>-1.1234298272546741</v>
      </c>
      <c r="BA509" s="32">
        <f t="shared" si="1129"/>
        <v>0.74842082248755659</v>
      </c>
      <c r="BB509" s="32">
        <f t="shared" si="1129"/>
        <v>0.36012555708360838</v>
      </c>
      <c r="BC509" s="32">
        <f t="shared" si="1129"/>
        <v>-2.8169708320339881E-2</v>
      </c>
      <c r="BD509" s="32">
        <f t="shared" si="1129"/>
        <v>0.3414191398080586</v>
      </c>
      <c r="BE509" s="32">
        <f t="shared" si="1129"/>
        <v>-4.6876125595889682E-2</v>
      </c>
      <c r="BF509" s="32">
        <f t="shared" si="1129"/>
        <v>-0.43517139099983793</v>
      </c>
      <c r="BG509" s="32">
        <f t="shared" si="1129"/>
        <v>-6.5582542871439442E-2</v>
      </c>
      <c r="BH509" s="32">
        <f t="shared" si="1129"/>
        <v>-0.45387780827538771</v>
      </c>
      <c r="BI509" s="32">
        <f t="shared" si="1129"/>
        <v>-0.84217307367933603</v>
      </c>
      <c r="BJ509" s="32">
        <f t="shared" si="1129"/>
        <v>1.1234298272546741</v>
      </c>
      <c r="BK509" s="32">
        <f t="shared" si="1129"/>
        <v>0.7351345618507259</v>
      </c>
      <c r="BL509" s="32">
        <f t="shared" si="1129"/>
        <v>0.34683929644677763</v>
      </c>
      <c r="BM509" s="32">
        <f t="shared" si="1129"/>
        <v>0.71642814457517612</v>
      </c>
      <c r="BN509" s="32">
        <f t="shared" si="1129"/>
        <v>0.3281328791712278</v>
      </c>
      <c r="BO509" s="32">
        <f t="shared" si="1129"/>
        <v>-6.0162386232720466E-2</v>
      </c>
      <c r="BP509" s="32">
        <f t="shared" si="1129"/>
        <v>0.30942646189567802</v>
      </c>
      <c r="BQ509" s="32">
        <f t="shared" si="1129"/>
        <v>-7.8868803508270247E-2</v>
      </c>
      <c r="BR509" s="32">
        <f t="shared" si="1129"/>
        <v>-0.46716406891221851</v>
      </c>
      <c r="BS509" s="32">
        <f t="shared" si="1129"/>
        <v>-1.397605002036395E-2</v>
      </c>
      <c r="BT509" s="32">
        <f t="shared" si="1129"/>
        <v>-0.40227131542431221</v>
      </c>
      <c r="BU509" s="32">
        <f t="shared" si="1129"/>
        <v>-0.79056658082826048</v>
      </c>
      <c r="BV509" s="32">
        <f t="shared" si="1129"/>
        <v>-0.420977732699862</v>
      </c>
      <c r="BW509" s="32">
        <f t="shared" si="1129"/>
        <v>-0.80927299810381026</v>
      </c>
      <c r="BX509" s="32">
        <f t="shared" si="1129"/>
        <v>-1.1975682635077585</v>
      </c>
      <c r="BY509" s="32">
        <f t="shared" si="1129"/>
        <v>-0.82797941537936004</v>
      </c>
      <c r="BZ509" s="32">
        <f t="shared" si="1129"/>
        <v>-1.2162746807833082</v>
      </c>
      <c r="CA509" s="32">
        <f t="shared" si="1129"/>
        <v>-1.6045699461872565</v>
      </c>
      <c r="CB509" s="32">
        <f t="shared" si="1129"/>
        <v>0.26728070355497413</v>
      </c>
      <c r="CC509" s="32">
        <f t="shared" ref="CC509:CS509" si="1130">SUMPRODUCT(BN$3:BN$6,$K509:$K512)</f>
        <v>-0.12101456184897413</v>
      </c>
      <c r="CD509" s="32">
        <f t="shared" si="1130"/>
        <v>-0.5093098272529224</v>
      </c>
      <c r="CE509" s="32">
        <f t="shared" si="1130"/>
        <v>-0.13972097912452391</v>
      </c>
      <c r="CF509" s="32">
        <f t="shared" si="1130"/>
        <v>-0.52801624452847218</v>
      </c>
      <c r="CG509" s="32">
        <f t="shared" si="1130"/>
        <v>-0.91631150993242039</v>
      </c>
      <c r="CH509" s="32">
        <f t="shared" si="1130"/>
        <v>-0.54672266180402196</v>
      </c>
      <c r="CI509" s="32">
        <f t="shared" si="1130"/>
        <v>-0.93501792720797017</v>
      </c>
      <c r="CJ509" s="32">
        <f t="shared" si="1130"/>
        <v>-1.3233131926119184</v>
      </c>
      <c r="CK509" s="32">
        <f t="shared" si="1130"/>
        <v>0.64228970832209165</v>
      </c>
      <c r="CL509" s="32">
        <f t="shared" si="1130"/>
        <v>0.25399444291814338</v>
      </c>
      <c r="CM509" s="32">
        <f t="shared" si="1130"/>
        <v>-0.13430082248580488</v>
      </c>
      <c r="CN509" s="32">
        <f t="shared" si="1130"/>
        <v>0.2352880256425936</v>
      </c>
      <c r="CO509" s="32">
        <f t="shared" si="1130"/>
        <v>-0.15300723976135466</v>
      </c>
      <c r="CP509" s="32">
        <f t="shared" si="1130"/>
        <v>-0.54130250516530287</v>
      </c>
      <c r="CQ509" s="32">
        <f t="shared" si="1130"/>
        <v>-0.17171365703690439</v>
      </c>
      <c r="CR509" s="32">
        <f t="shared" si="1130"/>
        <v>-0.56000892244085265</v>
      </c>
      <c r="CS509" s="32">
        <f t="shared" si="1130"/>
        <v>-0.94830418784480086</v>
      </c>
    </row>
    <row r="510" spans="2:111" ht="13.9" thickTop="1" thickBot="1" x14ac:dyDescent="0.4">
      <c r="H510" s="33">
        <f>H509</f>
        <v>1.1461285306241242E-7</v>
      </c>
      <c r="I510" s="33">
        <f t="shared" ref="I510:J510" si="1131">I505</f>
        <v>0.32813280102821168</v>
      </c>
      <c r="J510" s="33">
        <f t="shared" si="1131"/>
        <v>0.68179976347528437</v>
      </c>
      <c r="K510" s="33">
        <f t="shared" ref="K510:K512" si="1132">I510+J510*H510</f>
        <v>0.3281328791712278</v>
      </c>
      <c r="L510" s="33">
        <f>$CE$4-$CE$7*SUMPRODUCT($B$4:$CD$4,Q511:CS511)</f>
        <v>-3.8990866414678749E-5</v>
      </c>
      <c r="M510" s="39" t="s">
        <v>375</v>
      </c>
      <c r="O510" s="47">
        <f t="shared" ref="O510:O511" si="1133">SUM(Q510:CS510)</f>
        <v>98.989925735470223</v>
      </c>
      <c r="P510" s="39" t="s">
        <v>365</v>
      </c>
      <c r="Q510" s="33">
        <f>EXP(Q509)</f>
        <v>2.5813284973095922</v>
      </c>
      <c r="R510" s="33">
        <f>EXP(R509)</f>
        <v>1.750688120637623</v>
      </c>
      <c r="S510" s="33">
        <f t="shared" ref="S510:CD510" si="1134">EXP(S509)</f>
        <v>1.1873377987095075</v>
      </c>
      <c r="T510" s="33">
        <f t="shared" si="1134"/>
        <v>1.7182434262384676</v>
      </c>
      <c r="U510" s="33">
        <f t="shared" si="1134"/>
        <v>1.1653334156480259</v>
      </c>
      <c r="V510" s="33">
        <f t="shared" si="1134"/>
        <v>0.79034317774100027</v>
      </c>
      <c r="W510" s="33">
        <f t="shared" si="1134"/>
        <v>1.1437368296552828</v>
      </c>
      <c r="X510" s="33">
        <f t="shared" si="1134"/>
        <v>0.77569611264129268</v>
      </c>
      <c r="Y510" s="33">
        <f t="shared" si="1134"/>
        <v>0.52608645937209519</v>
      </c>
      <c r="Z510" s="33">
        <f t="shared" si="1134"/>
        <v>3.419727745819213</v>
      </c>
      <c r="AA510" s="33">
        <f t="shared" si="1134"/>
        <v>2.3193006030268664</v>
      </c>
      <c r="AB510" s="33">
        <f t="shared" si="1134"/>
        <v>1.5729776423801782</v>
      </c>
      <c r="AC510" s="33">
        <f t="shared" si="1134"/>
        <v>2.276318076100496</v>
      </c>
      <c r="AD510" s="33">
        <f t="shared" si="1134"/>
        <v>1.5438263742004745</v>
      </c>
      <c r="AE510" s="33">
        <f t="shared" si="1134"/>
        <v>1.04704166728752</v>
      </c>
      <c r="AF510" s="33">
        <f t="shared" si="1134"/>
        <v>1.5152153530106767</v>
      </c>
      <c r="AG510" s="33">
        <f t="shared" si="1134"/>
        <v>1.0276373276350907</v>
      </c>
      <c r="AH510" s="33">
        <f t="shared" si="1134"/>
        <v>0.69695603007894658</v>
      </c>
      <c r="AI510" s="33">
        <f t="shared" si="1134"/>
        <v>4.975719315490557</v>
      </c>
      <c r="AJ510" s="33">
        <f t="shared" si="1134"/>
        <v>3.3745928526088464</v>
      </c>
      <c r="AK510" s="33">
        <f t="shared" si="1134"/>
        <v>2.2886895740733673</v>
      </c>
      <c r="AL510" s="33">
        <f t="shared" si="1134"/>
        <v>3.3120530817988456</v>
      </c>
      <c r="AM510" s="33">
        <f t="shared" si="1134"/>
        <v>2.2462743472091451</v>
      </c>
      <c r="AN510" s="33">
        <f t="shared" si="1134"/>
        <v>1.5234503549047649</v>
      </c>
      <c r="AO510" s="33">
        <f t="shared" si="1134"/>
        <v>2.2046451821552813</v>
      </c>
      <c r="AP510" s="33">
        <f t="shared" si="1134"/>
        <v>1.4952169530700807</v>
      </c>
      <c r="AQ510" s="33">
        <f t="shared" si="1134"/>
        <v>1.0140741715918937</v>
      </c>
      <c r="AR510" s="33">
        <f t="shared" si="1134"/>
        <v>1.5954631478475034</v>
      </c>
      <c r="AS510" s="33">
        <f t="shared" si="1134"/>
        <v>1.0820623499732485</v>
      </c>
      <c r="AT510" s="33">
        <f t="shared" si="1134"/>
        <v>0.73386773665645411</v>
      </c>
      <c r="AU510" s="33">
        <f t="shared" si="1134"/>
        <v>1.0620089881826129</v>
      </c>
      <c r="AV510" s="33">
        <f t="shared" si="1134"/>
        <v>0.72026730482365764</v>
      </c>
      <c r="AW510" s="33">
        <f t="shared" si="1134"/>
        <v>0.48849397337560985</v>
      </c>
      <c r="AX510" s="33">
        <f t="shared" si="1134"/>
        <v>0.70691892351277308</v>
      </c>
      <c r="AY510" s="33">
        <f t="shared" si="1134"/>
        <v>0.47944094017388322</v>
      </c>
      <c r="AZ510" s="33">
        <f t="shared" si="1134"/>
        <v>0.32516262822983233</v>
      </c>
      <c r="BA510" s="33">
        <f t="shared" si="1134"/>
        <v>2.1136595360926647</v>
      </c>
      <c r="BB510" s="33">
        <f t="shared" si="1134"/>
        <v>1.4335093905198744</v>
      </c>
      <c r="BC510" s="33">
        <f t="shared" si="1134"/>
        <v>0.97222335840684382</v>
      </c>
      <c r="BD510" s="33">
        <f t="shared" si="1134"/>
        <v>1.4069428230396557</v>
      </c>
      <c r="BE510" s="33">
        <f t="shared" si="1134"/>
        <v>0.9542055919186917</v>
      </c>
      <c r="BF510" s="33">
        <f t="shared" si="1134"/>
        <v>0.64715374124570058</v>
      </c>
      <c r="BG510" s="33">
        <f t="shared" si="1134"/>
        <v>0.93652174037551028</v>
      </c>
      <c r="BH510" s="33">
        <f t="shared" si="1134"/>
        <v>0.63516033984172027</v>
      </c>
      <c r="BI510" s="33">
        <f t="shared" si="1134"/>
        <v>0.43077340323791069</v>
      </c>
      <c r="BJ510" s="33">
        <f t="shared" si="1134"/>
        <v>3.0753841714342931</v>
      </c>
      <c r="BK510" s="33">
        <f t="shared" si="1134"/>
        <v>2.0857626377032399</v>
      </c>
      <c r="BL510" s="33">
        <f t="shared" si="1134"/>
        <v>1.4145893775637925</v>
      </c>
      <c r="BM510" s="33">
        <f t="shared" si="1134"/>
        <v>2.0471081620306624</v>
      </c>
      <c r="BN510" s="33">
        <f t="shared" si="1134"/>
        <v>1.3883734459456396</v>
      </c>
      <c r="BO510" s="33">
        <f t="shared" si="1134"/>
        <v>0.94161161640568847</v>
      </c>
      <c r="BP510" s="33">
        <f t="shared" si="1134"/>
        <v>1.3626433620805578</v>
      </c>
      <c r="BQ510" s="33">
        <f t="shared" si="1134"/>
        <v>0.92416116319426755</v>
      </c>
      <c r="BR510" s="33">
        <f t="shared" si="1134"/>
        <v>0.62677724731475992</v>
      </c>
      <c r="BS510" s="33">
        <f t="shared" si="1134"/>
        <v>0.98612116156178198</v>
      </c>
      <c r="BT510" s="33">
        <f t="shared" si="1134"/>
        <v>0.66879926551577162</v>
      </c>
      <c r="BU510" s="33">
        <f t="shared" si="1134"/>
        <v>0.4535877283538165</v>
      </c>
      <c r="BV510" s="33">
        <f t="shared" si="1134"/>
        <v>0.65640471760729791</v>
      </c>
      <c r="BW510" s="33">
        <f t="shared" si="1134"/>
        <v>0.44518159646992234</v>
      </c>
      <c r="BX510" s="33">
        <f t="shared" si="1134"/>
        <v>0.30192752812309365</v>
      </c>
      <c r="BY510" s="33">
        <f t="shared" si="1134"/>
        <v>0.43693125154593093</v>
      </c>
      <c r="BZ510" s="33">
        <f t="shared" si="1134"/>
        <v>0.2963320446870843</v>
      </c>
      <c r="CA510" s="33">
        <f t="shared" si="1134"/>
        <v>0.20097596680881299</v>
      </c>
      <c r="CB510" s="33">
        <f t="shared" si="1134"/>
        <v>1.3064071079860868</v>
      </c>
      <c r="CC510" s="33">
        <f t="shared" si="1134"/>
        <v>0.88602105739411019</v>
      </c>
      <c r="CD510" s="33">
        <f t="shared" si="1134"/>
        <v>0.600910167547969</v>
      </c>
      <c r="CE510" s="33">
        <f t="shared" ref="CE510:CS510" si="1135">EXP(CE509)</f>
        <v>0.86960083833881752</v>
      </c>
      <c r="CF510" s="33">
        <f t="shared" si="1135"/>
        <v>0.58977377693812227</v>
      </c>
      <c r="CG510" s="33">
        <f t="shared" si="1135"/>
        <v>0.39999168886303882</v>
      </c>
      <c r="CH510" s="33">
        <f t="shared" si="1135"/>
        <v>0.57884377191219927</v>
      </c>
      <c r="CI510" s="33">
        <f t="shared" si="1135"/>
        <v>0.39257882762614604</v>
      </c>
      <c r="CJ510" s="33">
        <f t="shared" si="1135"/>
        <v>0.26625169584392866</v>
      </c>
      <c r="CK510" s="33">
        <f t="shared" si="1135"/>
        <v>1.9008282425545395</v>
      </c>
      <c r="CL510" s="33">
        <f t="shared" si="1135"/>
        <v>1.2891646402544663</v>
      </c>
      <c r="CM510" s="33">
        <f t="shared" si="1135"/>
        <v>0.87432700781472206</v>
      </c>
      <c r="CN510" s="33">
        <f t="shared" si="1135"/>
        <v>1.2652731473665044</v>
      </c>
      <c r="CO510" s="33">
        <f t="shared" si="1135"/>
        <v>0.85812350917948554</v>
      </c>
      <c r="CP510" s="33">
        <f t="shared" si="1135"/>
        <v>0.58198971387259901</v>
      </c>
      <c r="CQ510" s="33">
        <f t="shared" si="1135"/>
        <v>0.84222030250100599</v>
      </c>
      <c r="CR510" s="33">
        <f t="shared" si="1135"/>
        <v>0.57120396729246514</v>
      </c>
      <c r="CS510" s="33">
        <f t="shared" si="1135"/>
        <v>0.38739741998829558</v>
      </c>
    </row>
    <row r="511" spans="2:111" ht="13.9" thickTop="1" thickBot="1" x14ac:dyDescent="0.4">
      <c r="H511" s="32">
        <f t="shared" ref="H511:H512" si="1136">H510</f>
        <v>1.1461285306241242E-7</v>
      </c>
      <c r="I511" s="32">
        <f t="shared" ref="I511:J511" si="1137">I506</f>
        <v>-0.40700172344957342</v>
      </c>
      <c r="J511" s="32">
        <f t="shared" si="1137"/>
        <v>0.35571992375007028</v>
      </c>
      <c r="K511" s="32">
        <f t="shared" si="1132"/>
        <v>-0.40700168267949804</v>
      </c>
      <c r="L511" s="32">
        <f>$CE$5-$CE$7*SUMPRODUCT($B$5:$CD$5,Q511:CS511)</f>
        <v>-1.8810163425087012E-5</v>
      </c>
      <c r="M511" s="32">
        <f>SUMPRODUCT($B$7:$CD$7, LN(Q511:CS511))</f>
        <v>-3263.3842564287229</v>
      </c>
      <c r="O511" s="48">
        <f t="shared" si="1133"/>
        <v>0.99999999999999967</v>
      </c>
      <c r="P511" s="39" t="s">
        <v>366</v>
      </c>
      <c r="Q511" s="32">
        <f t="shared" ref="Q511:AV511" si="1138">Q510/$O510</f>
        <v>2.6076678794644724E-2</v>
      </c>
      <c r="R511" s="32">
        <f t="shared" si="1138"/>
        <v>1.7685518072980164E-2</v>
      </c>
      <c r="S511" s="32">
        <f t="shared" si="1138"/>
        <v>1.1994531664589974E-2</v>
      </c>
      <c r="T511" s="32">
        <f t="shared" si="1138"/>
        <v>1.7357760534441779E-2</v>
      </c>
      <c r="U511" s="32">
        <f t="shared" si="1138"/>
        <v>1.1772242548823954E-2</v>
      </c>
      <c r="V511" s="32">
        <f t="shared" si="1138"/>
        <v>7.9840768832681649E-3</v>
      </c>
      <c r="W511" s="32">
        <f t="shared" si="1138"/>
        <v>1.1554073014578061E-2</v>
      </c>
      <c r="X511" s="32">
        <f t="shared" si="1138"/>
        <v>7.8361116737694862E-3</v>
      </c>
      <c r="Y511" s="32">
        <f t="shared" si="1138"/>
        <v>5.3145454495839373E-3</v>
      </c>
      <c r="Z511" s="32">
        <f t="shared" si="1138"/>
        <v>3.4546219935124682E-2</v>
      </c>
      <c r="AA511" s="32">
        <f t="shared" si="1138"/>
        <v>2.3429663026768098E-2</v>
      </c>
      <c r="AB511" s="32">
        <f t="shared" si="1138"/>
        <v>1.5890280053180668E-2</v>
      </c>
      <c r="AC511" s="32">
        <f t="shared" si="1138"/>
        <v>2.2995451902686318E-2</v>
      </c>
      <c r="AD511" s="32">
        <f t="shared" si="1138"/>
        <v>1.5595792831747607E-2</v>
      </c>
      <c r="AE511" s="32">
        <f t="shared" si="1138"/>
        <v>1.0577254801519085E-2</v>
      </c>
      <c r="AF511" s="32">
        <f t="shared" si="1138"/>
        <v>1.5306763205982912E-2</v>
      </c>
      <c r="AG511" s="32">
        <f t="shared" si="1138"/>
        <v>1.0381231423298928E-2</v>
      </c>
      <c r="AH511" s="32">
        <f t="shared" si="1138"/>
        <v>7.0406763607583174E-3</v>
      </c>
      <c r="AI511" s="32">
        <f t="shared" si="1138"/>
        <v>5.0264906034853701E-2</v>
      </c>
      <c r="AJ511" s="32">
        <f t="shared" si="1138"/>
        <v>3.4090265524864993E-2</v>
      </c>
      <c r="AK511" s="32">
        <f t="shared" si="1138"/>
        <v>2.3120429246400377E-2</v>
      </c>
      <c r="AL511" s="32">
        <f t="shared" si="1138"/>
        <v>3.3458486378195811E-2</v>
      </c>
      <c r="AM511" s="32">
        <f t="shared" si="1138"/>
        <v>2.2691949009153126E-2</v>
      </c>
      <c r="AN511" s="32">
        <f t="shared" si="1138"/>
        <v>1.5389953508762759E-2</v>
      </c>
      <c r="AO511" s="32">
        <f t="shared" si="1138"/>
        <v>2.227140959825278E-2</v>
      </c>
      <c r="AP511" s="32">
        <f t="shared" si="1138"/>
        <v>1.5104738608105777E-2</v>
      </c>
      <c r="AQ511" s="32">
        <f t="shared" si="1138"/>
        <v>1.0244215904371863E-2</v>
      </c>
      <c r="AR511" s="32">
        <f t="shared" si="1138"/>
        <v>1.6117429485814985E-2</v>
      </c>
      <c r="AS511" s="32">
        <f t="shared" si="1138"/>
        <v>1.0931035071839863E-2</v>
      </c>
      <c r="AT511" s="32">
        <f t="shared" si="1138"/>
        <v>7.4135598264571025E-3</v>
      </c>
      <c r="AU511" s="32">
        <f t="shared" si="1138"/>
        <v>1.07284552472603E-2</v>
      </c>
      <c r="AV511" s="32">
        <f t="shared" si="1138"/>
        <v>7.2761677460837851E-3</v>
      </c>
      <c r="AW511" s="32">
        <f t="shared" ref="AW511:CB511" si="1139">AW510/$O510</f>
        <v>4.934784724265855E-3</v>
      </c>
      <c r="AX511" s="32">
        <f t="shared" si="1139"/>
        <v>7.141321889682647E-3</v>
      </c>
      <c r="AY511" s="32">
        <f t="shared" si="1139"/>
        <v>4.8433306380599615E-3</v>
      </c>
      <c r="AZ511" s="32">
        <f t="shared" si="1139"/>
        <v>3.2848052548171531E-3</v>
      </c>
      <c r="BA511" s="32">
        <f t="shared" si="1139"/>
        <v>2.1352269136366217E-2</v>
      </c>
      <c r="BB511" s="32">
        <f t="shared" si="1139"/>
        <v>1.4481366460973281E-2</v>
      </c>
      <c r="BC511" s="32">
        <f t="shared" si="1139"/>
        <v>9.8214373956083817E-3</v>
      </c>
      <c r="BD511" s="32">
        <f t="shared" si="1139"/>
        <v>1.4212989984449679E-2</v>
      </c>
      <c r="BE511" s="32">
        <f t="shared" si="1139"/>
        <v>9.6394212323040393E-3</v>
      </c>
      <c r="BF511" s="32">
        <f t="shared" si="1139"/>
        <v>6.5375717421496298E-3</v>
      </c>
      <c r="BG511" s="32">
        <f t="shared" si="1139"/>
        <v>9.4607782904915783E-3</v>
      </c>
      <c r="BH511" s="32">
        <f t="shared" si="1139"/>
        <v>6.4164139443750349E-3</v>
      </c>
      <c r="BI511" s="32">
        <f t="shared" si="1139"/>
        <v>4.351689326336723E-3</v>
      </c>
      <c r="BJ511" s="32">
        <f t="shared" si="1139"/>
        <v>3.1067648031705884E-2</v>
      </c>
      <c r="BK511" s="32">
        <f t="shared" si="1139"/>
        <v>2.1070453606329621E-2</v>
      </c>
      <c r="BL511" s="32">
        <f t="shared" si="1139"/>
        <v>1.4290235769486133E-2</v>
      </c>
      <c r="BM511" s="32">
        <f t="shared" si="1139"/>
        <v>2.0679964620855751E-2</v>
      </c>
      <c r="BN511" s="32">
        <f t="shared" si="1139"/>
        <v>1.4025401429795754E-2</v>
      </c>
      <c r="BO511" s="32">
        <f t="shared" si="1139"/>
        <v>9.5121964120060826E-3</v>
      </c>
      <c r="BP511" s="32">
        <f t="shared" si="1139"/>
        <v>1.3765475142611339E-2</v>
      </c>
      <c r="BQ511" s="32">
        <f t="shared" si="1139"/>
        <v>9.3359112690304877E-3</v>
      </c>
      <c r="BR511" s="32">
        <f t="shared" si="1139"/>
        <v>6.3317276243816008E-3</v>
      </c>
      <c r="BS511" s="32">
        <f t="shared" si="1139"/>
        <v>9.9618335324039298E-3</v>
      </c>
      <c r="BT511" s="32">
        <f t="shared" si="1139"/>
        <v>6.7562356527369983E-3</v>
      </c>
      <c r="BU511" s="32">
        <f t="shared" si="1139"/>
        <v>4.5821605075847252E-3</v>
      </c>
      <c r="BV511" s="32">
        <f t="shared" si="1139"/>
        <v>6.6310254576955798E-3</v>
      </c>
      <c r="BW511" s="32">
        <f t="shared" si="1139"/>
        <v>4.4972414431300473E-3</v>
      </c>
      <c r="BX511" s="32">
        <f t="shared" si="1139"/>
        <v>3.050083388585739E-3</v>
      </c>
      <c r="BY511" s="32">
        <f t="shared" si="1139"/>
        <v>4.4138961444777514E-3</v>
      </c>
      <c r="BZ511" s="32">
        <f t="shared" si="1139"/>
        <v>2.9935576018005048E-3</v>
      </c>
      <c r="CA511" s="32">
        <f t="shared" si="1139"/>
        <v>2.0302668712559604E-3</v>
      </c>
      <c r="CB511" s="32">
        <f t="shared" si="1139"/>
        <v>1.3197374361883908E-2</v>
      </c>
      <c r="CC511" s="32">
        <f t="shared" ref="CC511:CS511" si="1140">CC510/$O510</f>
        <v>8.9506184675985645E-3</v>
      </c>
      <c r="CD511" s="32">
        <f t="shared" si="1140"/>
        <v>6.0704173993803689E-3</v>
      </c>
      <c r="CE511" s="32">
        <f t="shared" si="1140"/>
        <v>8.7847407893066106E-3</v>
      </c>
      <c r="CF511" s="32">
        <f t="shared" si="1140"/>
        <v>5.9579171572890031E-3</v>
      </c>
      <c r="CG511" s="32">
        <f t="shared" si="1140"/>
        <v>4.0407312753414177E-3</v>
      </c>
      <c r="CH511" s="32">
        <f t="shared" si="1140"/>
        <v>5.8475018302270232E-3</v>
      </c>
      <c r="CI511" s="32">
        <f t="shared" si="1140"/>
        <v>3.9658462687933568E-3</v>
      </c>
      <c r="CJ511" s="32">
        <f t="shared" si="1140"/>
        <v>2.6896847721194416E-3</v>
      </c>
      <c r="CK511" s="32">
        <f t="shared" si="1140"/>
        <v>1.9202239302957995E-2</v>
      </c>
      <c r="CL511" s="32">
        <f t="shared" si="1140"/>
        <v>1.3023190296146781E-2</v>
      </c>
      <c r="CM511" s="32">
        <f t="shared" si="1140"/>
        <v>8.8324847333573851E-3</v>
      </c>
      <c r="CN511" s="32">
        <f t="shared" si="1140"/>
        <v>1.2781837525039478E-2</v>
      </c>
      <c r="CO511" s="32">
        <f t="shared" si="1140"/>
        <v>8.6687963730030498E-3</v>
      </c>
      <c r="CP511" s="32">
        <f t="shared" si="1140"/>
        <v>5.8792822557301866E-3</v>
      </c>
      <c r="CQ511" s="32">
        <f t="shared" si="1140"/>
        <v>8.508141573433067E-3</v>
      </c>
      <c r="CR511" s="32">
        <f t="shared" si="1140"/>
        <v>5.7703242329819274E-3</v>
      </c>
      <c r="CS511" s="32">
        <f t="shared" si="1140"/>
        <v>3.9135034914919908E-3</v>
      </c>
    </row>
    <row r="512" spans="2:111" ht="13.15" thickTop="1" x14ac:dyDescent="0.35">
      <c r="H512" s="34">
        <f t="shared" si="1136"/>
        <v>1.1461285306241242E-7</v>
      </c>
      <c r="I512" s="34">
        <f t="shared" ref="I512:J512" si="1141">I507</f>
        <v>-0.38829529471311441</v>
      </c>
      <c r="J512" s="34">
        <f t="shared" si="1141"/>
        <v>0.25572320520480241</v>
      </c>
      <c r="K512" s="34">
        <f t="shared" si="1132"/>
        <v>-0.38829526540394826</v>
      </c>
      <c r="L512" s="34">
        <f>$CE$6-$CE$7*SUMPRODUCT($B$6:$CD$6,Q511:CS511)</f>
        <v>-1.3619945860909866E-5</v>
      </c>
    </row>
    <row r="513" spans="2:97" ht="13.5" thickBot="1" x14ac:dyDescent="0.4">
      <c r="B513" s="39" t="s">
        <v>367</v>
      </c>
      <c r="D513" s="39" t="s">
        <v>368</v>
      </c>
      <c r="E513" s="39" t="s">
        <v>369</v>
      </c>
      <c r="F513" s="39" t="s">
        <v>370</v>
      </c>
      <c r="H513" s="39" t="s">
        <v>347</v>
      </c>
      <c r="I513" s="39" t="s">
        <v>371</v>
      </c>
      <c r="J513" s="39" t="s">
        <v>372</v>
      </c>
      <c r="K513" s="39" t="s">
        <v>349</v>
      </c>
      <c r="L513" s="39" t="s">
        <v>373</v>
      </c>
      <c r="M513" s="39" t="s">
        <v>374</v>
      </c>
      <c r="O513" s="45" t="s">
        <v>336</v>
      </c>
    </row>
    <row r="514" spans="2:97" ht="13.9" thickTop="1" thickBot="1" x14ac:dyDescent="0.4">
      <c r="B514" s="32">
        <f>1+B509</f>
        <v>3</v>
      </c>
      <c r="D514" s="32">
        <f>IF(F509,IF(M514&lt;0,D509,H514),E509)</f>
        <v>0</v>
      </c>
      <c r="E514" s="32">
        <f>IF(F509,IF(M514&lt;0,H514,E509),H514)</f>
        <v>5.7306426531206212E-8</v>
      </c>
      <c r="F514" s="32" t="b">
        <f>OR(F509,M514*M509&lt;=0)</f>
        <v>1</v>
      </c>
      <c r="H514" s="32">
        <f>IF(F509,(D509+E509)/2,2*H509)</f>
        <v>5.7306426531206212E-8</v>
      </c>
      <c r="I514" s="32">
        <f>I509</f>
        <v>-0.4811402335454355</v>
      </c>
      <c r="J514" s="32">
        <f>J509</f>
        <v>1</v>
      </c>
      <c r="K514" s="32">
        <f>I514+J514*H514</f>
        <v>-0.48114017623900895</v>
      </c>
      <c r="L514" s="32">
        <f>$CE$3-$CE$7*SUMPRODUCT($B$3:$CD$3,Q516:CS516)</f>
        <v>-2.4618979352908354E-5</v>
      </c>
      <c r="M514" s="32">
        <f>SUMPRODUCT(L514:L517,J514:J517)</f>
        <v>-4.2280682827485033E-5</v>
      </c>
      <c r="O514" s="46">
        <f>SUM(Q514:CS514)</f>
        <v>-1.2656552403846313</v>
      </c>
      <c r="P514" s="39" t="s">
        <v>363</v>
      </c>
      <c r="Q514" s="32">
        <f t="shared" ref="Q514:AV514" si="1142">SUMPRODUCT(B$3:B$6,$K514:$K517)</f>
        <v>0.94830431926235637</v>
      </c>
      <c r="R514" s="32">
        <f t="shared" si="1142"/>
        <v>0.56000903920382505</v>
      </c>
      <c r="S514" s="32">
        <f t="shared" si="1142"/>
        <v>0.17171375914529369</v>
      </c>
      <c r="T514" s="32">
        <f t="shared" si="1142"/>
        <v>0.54130261619782061</v>
      </c>
      <c r="U514" s="32">
        <f t="shared" si="1142"/>
        <v>0.15300733613928924</v>
      </c>
      <c r="V514" s="32">
        <f t="shared" si="1142"/>
        <v>-0.23528794391924213</v>
      </c>
      <c r="W514" s="32">
        <f t="shared" si="1142"/>
        <v>0.13430091313328485</v>
      </c>
      <c r="X514" s="32">
        <f t="shared" si="1142"/>
        <v>-0.25399436692524652</v>
      </c>
      <c r="Y514" s="32">
        <f t="shared" si="1142"/>
        <v>-0.64228964698377788</v>
      </c>
      <c r="Z514" s="32">
        <f t="shared" si="1142"/>
        <v>1.2295610393478305</v>
      </c>
      <c r="AA514" s="32">
        <f t="shared" si="1142"/>
        <v>0.84126575928929903</v>
      </c>
      <c r="AB514" s="32">
        <f t="shared" si="1142"/>
        <v>0.45297047923076766</v>
      </c>
      <c r="AC514" s="32">
        <f t="shared" si="1142"/>
        <v>0.82255933628329458</v>
      </c>
      <c r="AD514" s="32">
        <f t="shared" si="1142"/>
        <v>0.43426405622476327</v>
      </c>
      <c r="AE514" s="32">
        <f t="shared" si="1142"/>
        <v>4.5968776166231906E-2</v>
      </c>
      <c r="AF514" s="32">
        <f t="shared" si="1142"/>
        <v>0.41555763321875888</v>
      </c>
      <c r="AG514" s="32">
        <f t="shared" si="1142"/>
        <v>2.7262353160227515E-2</v>
      </c>
      <c r="AH514" s="32">
        <f t="shared" si="1142"/>
        <v>-0.36103292689830385</v>
      </c>
      <c r="AI514" s="32">
        <f t="shared" si="1142"/>
        <v>1.6045699994617957</v>
      </c>
      <c r="AJ514" s="32">
        <f t="shared" si="1142"/>
        <v>1.2162747194032644</v>
      </c>
      <c r="AK514" s="32">
        <f t="shared" si="1142"/>
        <v>0.82797943934473306</v>
      </c>
      <c r="AL514" s="32">
        <f t="shared" si="1142"/>
        <v>1.19756829639726</v>
      </c>
      <c r="AM514" s="32">
        <f t="shared" si="1142"/>
        <v>0.80927301633872872</v>
      </c>
      <c r="AN514" s="32">
        <f t="shared" si="1142"/>
        <v>0.42097773628019736</v>
      </c>
      <c r="AO514" s="32">
        <f t="shared" si="1142"/>
        <v>0.79056659333272439</v>
      </c>
      <c r="AP514" s="32">
        <f t="shared" si="1142"/>
        <v>0.40227131327419297</v>
      </c>
      <c r="AQ514" s="32">
        <f t="shared" si="1142"/>
        <v>1.3976033215661599E-2</v>
      </c>
      <c r="AR514" s="32">
        <f t="shared" si="1142"/>
        <v>0.46716414302334741</v>
      </c>
      <c r="AS514" s="32">
        <f t="shared" si="1142"/>
        <v>7.8868862964816044E-2</v>
      </c>
      <c r="AT514" s="32">
        <f t="shared" si="1142"/>
        <v>-0.30942641709371532</v>
      </c>
      <c r="AU514" s="32">
        <f t="shared" si="1142"/>
        <v>6.0162439958811653E-2</v>
      </c>
      <c r="AV514" s="32">
        <f t="shared" si="1142"/>
        <v>-0.32813284009971971</v>
      </c>
      <c r="AW514" s="32">
        <f t="shared" ref="AW514:CB514" si="1143">SUMPRODUCT(AH$3:AH$6,$K514:$K517)</f>
        <v>-0.71642812015825108</v>
      </c>
      <c r="AX514" s="32">
        <f t="shared" si="1143"/>
        <v>-0.34683926310572416</v>
      </c>
      <c r="AY514" s="32">
        <f t="shared" si="1143"/>
        <v>-0.73513454316425553</v>
      </c>
      <c r="AZ514" s="32">
        <f t="shared" si="1143"/>
        <v>-1.1234298232227868</v>
      </c>
      <c r="BA514" s="32">
        <f t="shared" si="1143"/>
        <v>0.74842086310882139</v>
      </c>
      <c r="BB514" s="32">
        <f t="shared" si="1143"/>
        <v>0.36012558305029008</v>
      </c>
      <c r="BC514" s="32">
        <f t="shared" si="1143"/>
        <v>-2.816969700824129E-2</v>
      </c>
      <c r="BD514" s="32">
        <f t="shared" si="1143"/>
        <v>0.34141916004428569</v>
      </c>
      <c r="BE514" s="32">
        <f t="shared" si="1143"/>
        <v>-4.6876120014245667E-2</v>
      </c>
      <c r="BF514" s="32">
        <f t="shared" si="1143"/>
        <v>-0.43517140007277705</v>
      </c>
      <c r="BG514" s="32">
        <f t="shared" si="1143"/>
        <v>-6.5582543020250073E-2</v>
      </c>
      <c r="BH514" s="32">
        <f t="shared" si="1143"/>
        <v>-0.45387782307878144</v>
      </c>
      <c r="BI514" s="32">
        <f t="shared" si="1143"/>
        <v>-0.84217310313731275</v>
      </c>
      <c r="BJ514" s="32">
        <f t="shared" si="1143"/>
        <v>1.1234298232227868</v>
      </c>
      <c r="BK514" s="32">
        <f t="shared" si="1143"/>
        <v>0.73513454316425553</v>
      </c>
      <c r="BL514" s="32">
        <f t="shared" si="1143"/>
        <v>0.34683926310572416</v>
      </c>
      <c r="BM514" s="32">
        <f t="shared" si="1143"/>
        <v>0.71642812015825108</v>
      </c>
      <c r="BN514" s="32">
        <f t="shared" si="1143"/>
        <v>0.32813284009971971</v>
      </c>
      <c r="BO514" s="32">
        <f t="shared" si="1143"/>
        <v>-6.0162439958811653E-2</v>
      </c>
      <c r="BP514" s="32">
        <f t="shared" si="1143"/>
        <v>0.30942641709371532</v>
      </c>
      <c r="BQ514" s="32">
        <f t="shared" si="1143"/>
        <v>-7.8868862964816044E-2</v>
      </c>
      <c r="BR514" s="32">
        <f t="shared" si="1143"/>
        <v>-0.46716414302334741</v>
      </c>
      <c r="BS514" s="32">
        <f t="shared" si="1143"/>
        <v>-1.3976033215661599E-2</v>
      </c>
      <c r="BT514" s="32">
        <f t="shared" si="1143"/>
        <v>-0.40227131327419297</v>
      </c>
      <c r="BU514" s="32">
        <f t="shared" si="1143"/>
        <v>-0.79056659333272439</v>
      </c>
      <c r="BV514" s="32">
        <f t="shared" si="1143"/>
        <v>-0.42097773628019736</v>
      </c>
      <c r="BW514" s="32">
        <f t="shared" si="1143"/>
        <v>-0.80927301633872872</v>
      </c>
      <c r="BX514" s="32">
        <f t="shared" si="1143"/>
        <v>-1.19756829639726</v>
      </c>
      <c r="BY514" s="32">
        <f t="shared" si="1143"/>
        <v>-0.82797943934473306</v>
      </c>
      <c r="BZ514" s="32">
        <f t="shared" si="1143"/>
        <v>-1.2162747194032644</v>
      </c>
      <c r="CA514" s="32">
        <f t="shared" si="1143"/>
        <v>-1.6045699994617957</v>
      </c>
      <c r="CB514" s="32">
        <f t="shared" si="1143"/>
        <v>0.26728068686981249</v>
      </c>
      <c r="CC514" s="32">
        <f t="shared" ref="CC514:CS514" si="1144">SUMPRODUCT(BN$3:BN$6,$K514:$K517)</f>
        <v>-0.12101459318871888</v>
      </c>
      <c r="CD514" s="32">
        <f t="shared" si="1144"/>
        <v>-0.5093098732472503</v>
      </c>
      <c r="CE514" s="32">
        <f t="shared" si="1144"/>
        <v>-0.13972101619472327</v>
      </c>
      <c r="CF514" s="32">
        <f t="shared" si="1144"/>
        <v>-0.52801629625325464</v>
      </c>
      <c r="CG514" s="32">
        <f t="shared" si="1144"/>
        <v>-0.91631157631178595</v>
      </c>
      <c r="CH514" s="32">
        <f t="shared" si="1144"/>
        <v>-0.54672271925925897</v>
      </c>
      <c r="CI514" s="32">
        <f t="shared" si="1144"/>
        <v>-0.93501799931779039</v>
      </c>
      <c r="CJ514" s="32">
        <f t="shared" si="1144"/>
        <v>-1.3233132793763218</v>
      </c>
      <c r="CK514" s="32">
        <f t="shared" si="1144"/>
        <v>0.64228964698377788</v>
      </c>
      <c r="CL514" s="32">
        <f t="shared" si="1144"/>
        <v>0.25399436692524652</v>
      </c>
      <c r="CM514" s="32">
        <f t="shared" si="1144"/>
        <v>-0.13430091313328485</v>
      </c>
      <c r="CN514" s="32">
        <f t="shared" si="1144"/>
        <v>0.23528794391924213</v>
      </c>
      <c r="CO514" s="32">
        <f t="shared" si="1144"/>
        <v>-0.15300733613928924</v>
      </c>
      <c r="CP514" s="32">
        <f t="shared" si="1144"/>
        <v>-0.54130261619782061</v>
      </c>
      <c r="CQ514" s="32">
        <f t="shared" si="1144"/>
        <v>-0.17171375914529369</v>
      </c>
      <c r="CR514" s="32">
        <f t="shared" si="1144"/>
        <v>-0.56000903920382505</v>
      </c>
      <c r="CS514" s="32">
        <f t="shared" si="1144"/>
        <v>-0.94830431926235637</v>
      </c>
    </row>
    <row r="515" spans="2:97" ht="13.9" thickTop="1" thickBot="1" x14ac:dyDescent="0.4">
      <c r="H515" s="33">
        <f>H514</f>
        <v>5.7306426531206212E-8</v>
      </c>
      <c r="I515" s="33">
        <f t="shared" ref="I515:J515" si="1145">I510</f>
        <v>0.32813280102821168</v>
      </c>
      <c r="J515" s="33">
        <f t="shared" si="1145"/>
        <v>0.68179976347528437</v>
      </c>
      <c r="K515" s="33">
        <f t="shared" ref="K515:K517" si="1146">I515+J515*H515</f>
        <v>0.32813284009971971</v>
      </c>
      <c r="L515" s="33">
        <f>$CE$4-$CE$7*SUMPRODUCT($B$4:$CD$4,Q516:CS516)</f>
        <v>-1.8734539281695106E-5</v>
      </c>
      <c r="M515" s="39" t="s">
        <v>375</v>
      </c>
      <c r="O515" s="47">
        <f t="shared" ref="O515:O516" si="1147">SUM(Q515:CS515)</f>
        <v>98.989927715994284</v>
      </c>
      <c r="P515" s="39" t="s">
        <v>365</v>
      </c>
      <c r="Q515" s="33">
        <f>EXP(Q514)</f>
        <v>2.5813288365414957</v>
      </c>
      <c r="R515" s="33">
        <f>EXP(R514)</f>
        <v>1.7506883250531837</v>
      </c>
      <c r="S515" s="33">
        <f t="shared" ref="S515:CD515" si="1148">EXP(S514)</f>
        <v>1.1873379199466638</v>
      </c>
      <c r="T515" s="33">
        <f t="shared" si="1148"/>
        <v>1.718243617019372</v>
      </c>
      <c r="U515" s="33">
        <f t="shared" si="1148"/>
        <v>1.1653335279604591</v>
      </c>
      <c r="V515" s="33">
        <f t="shared" si="1148"/>
        <v>0.79034324233049624</v>
      </c>
      <c r="W515" s="33">
        <f t="shared" si="1148"/>
        <v>1.143736933332149</v>
      </c>
      <c r="X515" s="33">
        <f t="shared" si="1148"/>
        <v>0.77569617158868964</v>
      </c>
      <c r="Y515" s="33">
        <f t="shared" si="1148"/>
        <v>0.52608649164135257</v>
      </c>
      <c r="Z515" s="33">
        <f t="shared" si="1148"/>
        <v>3.4197280807052728</v>
      </c>
      <c r="AA515" s="33">
        <f t="shared" si="1148"/>
        <v>2.3193007961622447</v>
      </c>
      <c r="AB515" s="33">
        <f t="shared" si="1148"/>
        <v>1.5729777503155877</v>
      </c>
      <c r="AC515" s="33">
        <f t="shared" si="1148"/>
        <v>2.276318252612247</v>
      </c>
      <c r="AD515" s="33">
        <f t="shared" si="1148"/>
        <v>1.5438264712887393</v>
      </c>
      <c r="AE515" s="33">
        <f t="shared" si="1148"/>
        <v>1.0470417177899922</v>
      </c>
      <c r="AF515" s="33">
        <f t="shared" si="1148"/>
        <v>1.5152154396167763</v>
      </c>
      <c r="AG515" s="33">
        <f t="shared" si="1148"/>
        <v>1.0276373713127946</v>
      </c>
      <c r="AH515" s="33">
        <f t="shared" si="1148"/>
        <v>0.69695604948809176</v>
      </c>
      <c r="AI515" s="33">
        <f t="shared" si="1148"/>
        <v>4.9757195805697183</v>
      </c>
      <c r="AJ515" s="33">
        <f t="shared" si="1148"/>
        <v>3.3745929829354768</v>
      </c>
      <c r="AK515" s="33">
        <f t="shared" si="1148"/>
        <v>2.2886896289226675</v>
      </c>
      <c r="AL515" s="33">
        <f t="shared" si="1148"/>
        <v>3.3120531907306225</v>
      </c>
      <c r="AM515" s="33">
        <f t="shared" si="1148"/>
        <v>2.2462743881697751</v>
      </c>
      <c r="AN515" s="33">
        <f t="shared" si="1148"/>
        <v>1.523450360359228</v>
      </c>
      <c r="AO515" s="33">
        <f t="shared" si="1148"/>
        <v>2.2046452097231874</v>
      </c>
      <c r="AP515" s="33">
        <f t="shared" si="1148"/>
        <v>1.4952169498551862</v>
      </c>
      <c r="AQ515" s="33">
        <f t="shared" si="1148"/>
        <v>1.0140741545506793</v>
      </c>
      <c r="AR515" s="33">
        <f t="shared" si="1148"/>
        <v>1.5954632660890828</v>
      </c>
      <c r="AS515" s="33">
        <f t="shared" si="1148"/>
        <v>1.0820624143089401</v>
      </c>
      <c r="AT515" s="33">
        <f t="shared" si="1148"/>
        <v>0.73386776953516974</v>
      </c>
      <c r="AU515" s="33">
        <f t="shared" si="1148"/>
        <v>1.0620090452402062</v>
      </c>
      <c r="AV515" s="33">
        <f t="shared" si="1148"/>
        <v>0.72026733296558798</v>
      </c>
      <c r="AW515" s="33">
        <f t="shared" si="1148"/>
        <v>0.48849398530313076</v>
      </c>
      <c r="AX515" s="33">
        <f t="shared" si="1148"/>
        <v>0.70691894708219505</v>
      </c>
      <c r="AY515" s="33">
        <f t="shared" si="1148"/>
        <v>0.47944094913294227</v>
      </c>
      <c r="AZ515" s="33">
        <f t="shared" si="1148"/>
        <v>0.3251626295408514</v>
      </c>
      <c r="BA515" s="33">
        <f t="shared" si="1148"/>
        <v>2.1136596219521899</v>
      </c>
      <c r="BB515" s="33">
        <f t="shared" si="1148"/>
        <v>1.4335094277433569</v>
      </c>
      <c r="BC515" s="33">
        <f t="shared" si="1148"/>
        <v>0.97222336940473031</v>
      </c>
      <c r="BD515" s="33">
        <f t="shared" si="1148"/>
        <v>1.4069428515108704</v>
      </c>
      <c r="BE515" s="33">
        <f t="shared" si="1148"/>
        <v>0.95420559724472764</v>
      </c>
      <c r="BF515" s="33">
        <f t="shared" si="1148"/>
        <v>0.64715373537411403</v>
      </c>
      <c r="BG515" s="33">
        <f t="shared" si="1148"/>
        <v>0.93652174023614587</v>
      </c>
      <c r="BH515" s="33">
        <f t="shared" si="1148"/>
        <v>0.63516033043919173</v>
      </c>
      <c r="BI515" s="33">
        <f t="shared" si="1148"/>
        <v>0.43077339054819802</v>
      </c>
      <c r="BJ515" s="33">
        <f t="shared" si="1148"/>
        <v>3.0753841590346909</v>
      </c>
      <c r="BK515" s="33">
        <f t="shared" si="1148"/>
        <v>2.0857625987276984</v>
      </c>
      <c r="BL515" s="33">
        <f t="shared" si="1148"/>
        <v>1.4145893303998933</v>
      </c>
      <c r="BM515" s="33">
        <f t="shared" si="1148"/>
        <v>2.0471081120465762</v>
      </c>
      <c r="BN515" s="33">
        <f t="shared" si="1148"/>
        <v>1.3883733916997965</v>
      </c>
      <c r="BO515" s="33">
        <f t="shared" si="1148"/>
        <v>0.94161156581657834</v>
      </c>
      <c r="BP515" s="33">
        <f t="shared" si="1148"/>
        <v>1.362643301031462</v>
      </c>
      <c r="BQ515" s="33">
        <f t="shared" si="1148"/>
        <v>0.92416110824683873</v>
      </c>
      <c r="BR515" s="33">
        <f t="shared" si="1148"/>
        <v>0.62677720086359223</v>
      </c>
      <c r="BS515" s="33">
        <f t="shared" si="1148"/>
        <v>0.98612117813325473</v>
      </c>
      <c r="BT515" s="33">
        <f t="shared" si="1148"/>
        <v>0.66879926695376979</v>
      </c>
      <c r="BU515" s="33">
        <f t="shared" si="1148"/>
        <v>0.45358772268194519</v>
      </c>
      <c r="BV515" s="33">
        <f t="shared" si="1148"/>
        <v>0.65640471525714894</v>
      </c>
      <c r="BW515" s="33">
        <f t="shared" si="1148"/>
        <v>0.44518158835207233</v>
      </c>
      <c r="BX515" s="33">
        <f t="shared" si="1148"/>
        <v>0.30192751819284791</v>
      </c>
      <c r="BY515" s="33">
        <f t="shared" si="1148"/>
        <v>0.4369312410747106</v>
      </c>
      <c r="BZ515" s="33">
        <f t="shared" si="1148"/>
        <v>0.29633203324275398</v>
      </c>
      <c r="CA515" s="33">
        <f t="shared" si="1148"/>
        <v>0.20097595610191127</v>
      </c>
      <c r="CB515" s="33">
        <f t="shared" si="1148"/>
        <v>1.3064070861884733</v>
      </c>
      <c r="CC515" s="33">
        <f t="shared" si="1148"/>
        <v>0.88602102962643692</v>
      </c>
      <c r="CD515" s="33">
        <f t="shared" si="1148"/>
        <v>0.60091013990951037</v>
      </c>
      <c r="CE515" s="33">
        <f t="shared" ref="CE515:CS515" si="1149">EXP(CE514)</f>
        <v>0.86960080610254176</v>
      </c>
      <c r="CF515" s="33">
        <f t="shared" si="1149"/>
        <v>0.58977374643220271</v>
      </c>
      <c r="CG515" s="33">
        <f t="shared" si="1149"/>
        <v>0.39999166231184519</v>
      </c>
      <c r="CH515" s="33">
        <f t="shared" si="1149"/>
        <v>0.57884373865459404</v>
      </c>
      <c r="CI515" s="33">
        <f t="shared" si="1149"/>
        <v>0.39257879931735834</v>
      </c>
      <c r="CJ515" s="33">
        <f t="shared" si="1149"/>
        <v>0.26625167274276007</v>
      </c>
      <c r="CK515" s="33">
        <f t="shared" si="1149"/>
        <v>1.9008281259609441</v>
      </c>
      <c r="CL515" s="33">
        <f t="shared" si="1149"/>
        <v>1.2891645422871145</v>
      </c>
      <c r="CM515" s="33">
        <f t="shared" si="1149"/>
        <v>0.87432692855918581</v>
      </c>
      <c r="CN515" s="33">
        <f t="shared" si="1149"/>
        <v>1.2652730439641464</v>
      </c>
      <c r="CO515" s="33">
        <f t="shared" si="1149"/>
        <v>0.85812342647531814</v>
      </c>
      <c r="CP515" s="33">
        <f t="shared" si="1149"/>
        <v>0.58198964925281937</v>
      </c>
      <c r="CQ515" s="33">
        <f t="shared" si="1149"/>
        <v>0.84222021650325185</v>
      </c>
      <c r="CR515" s="33">
        <f t="shared" si="1149"/>
        <v>0.57120390059699588</v>
      </c>
      <c r="CS515" s="33">
        <f t="shared" si="1149"/>
        <v>0.38739736907747696</v>
      </c>
    </row>
    <row r="516" spans="2:97" ht="13.9" thickTop="1" thickBot="1" x14ac:dyDescent="0.4">
      <c r="H516" s="32">
        <f t="shared" ref="H516:H517" si="1150">H515</f>
        <v>5.7306426531206212E-8</v>
      </c>
      <c r="I516" s="32">
        <f t="shared" ref="I516:J516" si="1151">I511</f>
        <v>-0.40700172344957342</v>
      </c>
      <c r="J516" s="32">
        <f t="shared" si="1151"/>
        <v>0.35571992375007028</v>
      </c>
      <c r="K516" s="32">
        <f t="shared" si="1146"/>
        <v>-0.40700170306453576</v>
      </c>
      <c r="L516" s="32">
        <f>$CE$5-$CE$7*SUMPRODUCT($B$5:$CD$5,Q516:CS516)</f>
        <v>-9.0380073913820524E-6</v>
      </c>
      <c r="M516" s="32">
        <f>SUMPRODUCT($B$7:$CD$7, LN(Q516:CS516))</f>
        <v>-3263.3842564287197</v>
      </c>
      <c r="O516" s="48">
        <f t="shared" si="1147"/>
        <v>1</v>
      </c>
      <c r="P516" s="39" t="s">
        <v>366</v>
      </c>
      <c r="Q516" s="32">
        <f t="shared" ref="Q516:AV516" si="1152">Q515/$O515</f>
        <v>2.6076681699853568E-2</v>
      </c>
      <c r="R516" s="32">
        <f t="shared" si="1152"/>
        <v>1.7685519784153923E-2</v>
      </c>
      <c r="S516" s="32">
        <f t="shared" si="1152"/>
        <v>1.1994532649353778E-2</v>
      </c>
      <c r="T516" s="32">
        <f t="shared" si="1152"/>
        <v>1.7357762114435276E-2</v>
      </c>
      <c r="U516" s="32">
        <f t="shared" si="1152"/>
        <v>1.1772243447877279E-2</v>
      </c>
      <c r="V516" s="32">
        <f t="shared" si="1152"/>
        <v>7.9840773760136464E-3</v>
      </c>
      <c r="W516" s="32">
        <f t="shared" si="1152"/>
        <v>1.1554073830759549E-2</v>
      </c>
      <c r="X516" s="32">
        <f t="shared" si="1152"/>
        <v>7.8361121124786576E-3</v>
      </c>
      <c r="Y516" s="32">
        <f t="shared" si="1152"/>
        <v>5.3145456692393379E-3</v>
      </c>
      <c r="Z516" s="32">
        <f t="shared" si="1152"/>
        <v>3.4546222626978748E-2</v>
      </c>
      <c r="AA516" s="32">
        <f t="shared" si="1152"/>
        <v>2.3429664509064026E-2</v>
      </c>
      <c r="AB516" s="32">
        <f t="shared" si="1152"/>
        <v>1.5890280825626203E-2</v>
      </c>
      <c r="AC516" s="32">
        <f t="shared" si="1152"/>
        <v>2.299545322573714E-2</v>
      </c>
      <c r="AD516" s="32">
        <f t="shared" si="1152"/>
        <v>1.5595793500506777E-2</v>
      </c>
      <c r="AE516" s="32">
        <f t="shared" si="1152"/>
        <v>1.0577255100074354E-2</v>
      </c>
      <c r="AF516" s="32">
        <f t="shared" si="1152"/>
        <v>1.5306763774633563E-2</v>
      </c>
      <c r="AG516" s="32">
        <f t="shared" si="1152"/>
        <v>1.0381231656832034E-2</v>
      </c>
      <c r="AH516" s="32">
        <f t="shared" si="1152"/>
        <v>7.0406764159651079E-3</v>
      </c>
      <c r="AI516" s="32">
        <f t="shared" si="1152"/>
        <v>5.0264907707026914E-2</v>
      </c>
      <c r="AJ516" s="32">
        <f t="shared" si="1152"/>
        <v>3.409026615937439E-2</v>
      </c>
      <c r="AK516" s="32">
        <f t="shared" si="1152"/>
        <v>2.312042933791205E-2</v>
      </c>
      <c r="AL516" s="32">
        <f t="shared" si="1152"/>
        <v>3.3458486809213803E-2</v>
      </c>
      <c r="AM516" s="32">
        <f t="shared" si="1152"/>
        <v>2.2691948968933669E-2</v>
      </c>
      <c r="AN516" s="32">
        <f t="shared" si="1152"/>
        <v>1.5389953255952087E-2</v>
      </c>
      <c r="AO516" s="32">
        <f t="shared" si="1152"/>
        <v>2.227140943115339E-2</v>
      </c>
      <c r="AP516" s="32">
        <f t="shared" si="1152"/>
        <v>1.5104738273423315E-2</v>
      </c>
      <c r="AQ516" s="32">
        <f t="shared" si="1152"/>
        <v>1.0244215527261472E-2</v>
      </c>
      <c r="AR516" s="32">
        <f t="shared" si="1152"/>
        <v>1.6117430357829185E-2</v>
      </c>
      <c r="AS516" s="32">
        <f t="shared" si="1152"/>
        <v>1.0931035503060642E-2</v>
      </c>
      <c r="AT516" s="32">
        <f t="shared" si="1152"/>
        <v>7.4135600102736027E-3</v>
      </c>
      <c r="AU516" s="32">
        <f t="shared" si="1152"/>
        <v>1.0728455609010534E-2</v>
      </c>
      <c r="AV516" s="32">
        <f t="shared" si="1152"/>
        <v>7.2761678847979485E-3</v>
      </c>
      <c r="AW516" s="32">
        <f t="shared" ref="AW516:CB516" si="1153">AW515/$O515</f>
        <v>4.934784746026261E-3</v>
      </c>
      <c r="AX516" s="32">
        <f t="shared" si="1153"/>
        <v>7.1413219849030636E-3</v>
      </c>
      <c r="AY516" s="32">
        <f t="shared" si="1153"/>
        <v>4.8433306316626058E-3</v>
      </c>
      <c r="AZ516" s="32">
        <f t="shared" si="1153"/>
        <v>3.2848052023409379E-3</v>
      </c>
      <c r="BA516" s="32">
        <f t="shared" si="1153"/>
        <v>2.1352269576520519E-2</v>
      </c>
      <c r="BB516" s="32">
        <f t="shared" si="1153"/>
        <v>1.4481366547272848E-2</v>
      </c>
      <c r="BC516" s="32">
        <f t="shared" si="1153"/>
        <v>9.8214373102087187E-3</v>
      </c>
      <c r="BD516" s="32">
        <f t="shared" si="1153"/>
        <v>1.4212989987703E-2</v>
      </c>
      <c r="BE516" s="32">
        <f t="shared" si="1153"/>
        <v>9.6394210932487824E-3</v>
      </c>
      <c r="BF516" s="32">
        <f t="shared" si="1153"/>
        <v>6.5375715520352914E-3</v>
      </c>
      <c r="BG516" s="32">
        <f t="shared" si="1153"/>
        <v>9.4607780997988094E-3</v>
      </c>
      <c r="BH516" s="32">
        <f t="shared" si="1153"/>
        <v>6.41641372101503E-3</v>
      </c>
      <c r="BI516" s="32">
        <f t="shared" si="1153"/>
        <v>4.3516891110790849E-3</v>
      </c>
      <c r="BJ516" s="32">
        <f t="shared" si="1153"/>
        <v>3.1067647284863973E-2</v>
      </c>
      <c r="BK516" s="32">
        <f t="shared" si="1153"/>
        <v>2.1070452791033725E-2</v>
      </c>
      <c r="BL516" s="32">
        <f t="shared" si="1153"/>
        <v>1.4290235007125188E-2</v>
      </c>
      <c r="BM516" s="32">
        <f t="shared" si="1153"/>
        <v>2.067996370216376E-2</v>
      </c>
      <c r="BN516" s="32">
        <f t="shared" si="1153"/>
        <v>1.402540060119137E-2</v>
      </c>
      <c r="BO516" s="32">
        <f t="shared" si="1153"/>
        <v>9.5121957106393314E-3</v>
      </c>
      <c r="BP516" s="32">
        <f t="shared" si="1153"/>
        <v>1.3765474250480669E-2</v>
      </c>
      <c r="BQ516" s="32">
        <f t="shared" si="1153"/>
        <v>9.3359105271628301E-3</v>
      </c>
      <c r="BR516" s="32">
        <f t="shared" si="1153"/>
        <v>6.3317270284491863E-3</v>
      </c>
      <c r="BS516" s="32">
        <f t="shared" si="1153"/>
        <v>9.9618335004998931E-3</v>
      </c>
      <c r="BT516" s="32">
        <f t="shared" si="1153"/>
        <v>6.7562355320894794E-3</v>
      </c>
      <c r="BU516" s="32">
        <f t="shared" si="1153"/>
        <v>4.582160358610473E-3</v>
      </c>
      <c r="BV516" s="32">
        <f t="shared" si="1153"/>
        <v>6.6310253012851778E-3</v>
      </c>
      <c r="BW516" s="32">
        <f t="shared" si="1153"/>
        <v>4.4972412711454298E-3</v>
      </c>
      <c r="BX516" s="32">
        <f t="shared" si="1153"/>
        <v>3.0500832272459979E-3</v>
      </c>
      <c r="BY516" s="32">
        <f t="shared" si="1153"/>
        <v>4.4138959503868137E-3</v>
      </c>
      <c r="BZ516" s="32">
        <f t="shared" si="1153"/>
        <v>2.9935574262963541E-3</v>
      </c>
      <c r="CA516" s="32">
        <f t="shared" si="1153"/>
        <v>2.0302667224742161E-3</v>
      </c>
      <c r="CB516" s="32">
        <f t="shared" si="1153"/>
        <v>1.319737387763938E-2</v>
      </c>
      <c r="CC516" s="32">
        <f t="shared" ref="CC516:CS516" si="1154">CC515/$O515</f>
        <v>8.9506180080105077E-3</v>
      </c>
      <c r="CD516" s="32">
        <f t="shared" si="1154"/>
        <v>6.0704169987227741E-3</v>
      </c>
      <c r="CE516" s="32">
        <f t="shared" si="1154"/>
        <v>8.7847402878953318E-3</v>
      </c>
      <c r="CF516" s="32">
        <f t="shared" si="1154"/>
        <v>5.9579167299150387E-3</v>
      </c>
      <c r="CG516" s="32">
        <f t="shared" si="1154"/>
        <v>4.0407309262760135E-3</v>
      </c>
      <c r="CH516" s="32">
        <f t="shared" si="1154"/>
        <v>5.8475013772645423E-3</v>
      </c>
      <c r="CI516" s="32">
        <f t="shared" si="1154"/>
        <v>3.9658459034709196E-3</v>
      </c>
      <c r="CJ516" s="32">
        <f t="shared" si="1154"/>
        <v>2.6896844849371528E-3</v>
      </c>
      <c r="CK516" s="32">
        <f t="shared" si="1154"/>
        <v>1.9202237740939557E-2</v>
      </c>
      <c r="CL516" s="32">
        <f t="shared" si="1154"/>
        <v>1.3023189045917628E-2</v>
      </c>
      <c r="CM516" s="32">
        <f t="shared" si="1154"/>
        <v>8.8324837560005264E-3</v>
      </c>
      <c r="CN516" s="32">
        <f t="shared" si="1154"/>
        <v>1.278183622473451E-2</v>
      </c>
      <c r="CO516" s="32">
        <f t="shared" si="1154"/>
        <v>8.6687953640829565E-3</v>
      </c>
      <c r="CP516" s="32">
        <f t="shared" si="1154"/>
        <v>5.8792814853099893E-3</v>
      </c>
      <c r="CQ516" s="32">
        <f t="shared" si="1154"/>
        <v>8.5081405344553072E-3</v>
      </c>
      <c r="CR516" s="32">
        <f t="shared" si="1154"/>
        <v>5.770323443772994E-3</v>
      </c>
      <c r="CS516" s="32">
        <f t="shared" si="1154"/>
        <v>3.9135028988902202E-3</v>
      </c>
    </row>
    <row r="517" spans="2:97" ht="13.15" thickTop="1" x14ac:dyDescent="0.35">
      <c r="H517" s="34">
        <f t="shared" si="1150"/>
        <v>5.7306426531206212E-8</v>
      </c>
      <c r="I517" s="34">
        <f t="shared" ref="I517:J517" si="1155">I512</f>
        <v>-0.38829529471311441</v>
      </c>
      <c r="J517" s="34">
        <f t="shared" si="1155"/>
        <v>0.25572320520480241</v>
      </c>
      <c r="K517" s="34">
        <f t="shared" si="1146"/>
        <v>-0.38829528005853137</v>
      </c>
      <c r="L517" s="34">
        <f>$CE$6-$CE$7*SUMPRODUCT($B$6:$CD$6,Q516:CS516)</f>
        <v>-6.5441840604307799E-6</v>
      </c>
    </row>
    <row r="518" spans="2:97" ht="13.5" thickBot="1" x14ac:dyDescent="0.4">
      <c r="B518" s="39" t="s">
        <v>367</v>
      </c>
      <c r="D518" s="39" t="s">
        <v>368</v>
      </c>
      <c r="E518" s="39" t="s">
        <v>369</v>
      </c>
      <c r="F518" s="39" t="s">
        <v>370</v>
      </c>
      <c r="H518" s="39" t="s">
        <v>347</v>
      </c>
      <c r="I518" s="39" t="s">
        <v>371</v>
      </c>
      <c r="J518" s="39" t="s">
        <v>372</v>
      </c>
      <c r="K518" s="39" t="s">
        <v>349</v>
      </c>
      <c r="L518" s="39" t="s">
        <v>373</v>
      </c>
      <c r="M518" s="39" t="s">
        <v>374</v>
      </c>
      <c r="O518" s="45" t="s">
        <v>336</v>
      </c>
    </row>
    <row r="519" spans="2:97" ht="13.9" thickTop="1" thickBot="1" x14ac:dyDescent="0.4">
      <c r="B519" s="32">
        <f>1+B514</f>
        <v>4</v>
      </c>
      <c r="D519" s="32">
        <f>IF(F514,IF(M519&lt;0,D514,H519),E514)</f>
        <v>0</v>
      </c>
      <c r="E519" s="32">
        <f>IF(F514,IF(M519&lt;0,H519,E514),H519)</f>
        <v>2.8653213265603106E-8</v>
      </c>
      <c r="F519" s="32" t="b">
        <f>OR(F514,M519*M514&lt;=0)</f>
        <v>1</v>
      </c>
      <c r="H519" s="32">
        <f>IF(F514,(D514+E514)/2,2*H514)</f>
        <v>2.8653213265603106E-8</v>
      </c>
      <c r="I519" s="32">
        <f>I514</f>
        <v>-0.4811402335454355</v>
      </c>
      <c r="J519" s="32">
        <f>J514</f>
        <v>1</v>
      </c>
      <c r="K519" s="32">
        <f>I519+J519*H519</f>
        <v>-0.48114020489222226</v>
      </c>
      <c r="L519" s="32">
        <f>$CE$3-$CE$7*SUMPRODUCT($B$3:$CD$3,Q521:CS521)</f>
        <v>-1.1309602143683151E-5</v>
      </c>
      <c r="M519" s="32">
        <f>SUMPRODUCT(L519:L522,J519:J522)</f>
        <v>-1.9423132657528554E-5</v>
      </c>
      <c r="O519" s="46">
        <f>SUM(Q519:CS519)</f>
        <v>-1.2656551650324381</v>
      </c>
      <c r="P519" s="39" t="s">
        <v>363</v>
      </c>
      <c r="Q519" s="32">
        <f t="shared" ref="Q519:AV519" si="1156">SUMPRODUCT(B$3:B$6,$K519:$K522)</f>
        <v>0.94830438497113401</v>
      </c>
      <c r="R519" s="32">
        <f t="shared" si="1156"/>
        <v>0.56000909758531114</v>
      </c>
      <c r="S519" s="32">
        <f t="shared" si="1156"/>
        <v>0.17171381019948828</v>
      </c>
      <c r="T519" s="32">
        <f t="shared" si="1156"/>
        <v>0.54130267171407942</v>
      </c>
      <c r="U519" s="32">
        <f t="shared" si="1156"/>
        <v>0.15300738432825656</v>
      </c>
      <c r="V519" s="32">
        <f t="shared" si="1156"/>
        <v>-0.23528790305756631</v>
      </c>
      <c r="W519" s="32">
        <f t="shared" si="1156"/>
        <v>0.13430095845702483</v>
      </c>
      <c r="X519" s="32">
        <f t="shared" si="1156"/>
        <v>-0.25399432892879803</v>
      </c>
      <c r="Y519" s="32">
        <f t="shared" si="1156"/>
        <v>-0.64228961631462089</v>
      </c>
      <c r="Z519" s="32">
        <f t="shared" si="1156"/>
        <v>1.2295610883116761</v>
      </c>
      <c r="AA519" s="32">
        <f t="shared" si="1156"/>
        <v>0.84126580092585312</v>
      </c>
      <c r="AB519" s="32">
        <f t="shared" si="1156"/>
        <v>0.45297051354003026</v>
      </c>
      <c r="AC519" s="32">
        <f t="shared" si="1156"/>
        <v>0.8225593750546214</v>
      </c>
      <c r="AD519" s="32">
        <f t="shared" si="1156"/>
        <v>0.43426408766879859</v>
      </c>
      <c r="AE519" s="32">
        <f t="shared" si="1156"/>
        <v>4.596880028297573E-2</v>
      </c>
      <c r="AF519" s="32">
        <f t="shared" si="1156"/>
        <v>0.41555766179756687</v>
      </c>
      <c r="AG519" s="32">
        <f t="shared" si="1156"/>
        <v>2.7262374411744006E-2</v>
      </c>
      <c r="AH519" s="32">
        <f t="shared" si="1156"/>
        <v>-0.36103291297407886</v>
      </c>
      <c r="AI519" s="32">
        <f t="shared" si="1156"/>
        <v>1.6045700260990654</v>
      </c>
      <c r="AJ519" s="32">
        <f t="shared" si="1156"/>
        <v>1.2162747387132424</v>
      </c>
      <c r="AK519" s="32">
        <f t="shared" si="1156"/>
        <v>0.82797945132741957</v>
      </c>
      <c r="AL519" s="32">
        <f t="shared" si="1156"/>
        <v>1.1975683128420109</v>
      </c>
      <c r="AM519" s="32">
        <f t="shared" si="1156"/>
        <v>0.80927302545618796</v>
      </c>
      <c r="AN519" s="32">
        <f t="shared" si="1156"/>
        <v>0.42097773807036509</v>
      </c>
      <c r="AO519" s="32">
        <f t="shared" si="1156"/>
        <v>0.79056659958495623</v>
      </c>
      <c r="AP519" s="32">
        <f t="shared" si="1156"/>
        <v>0.40227131219913337</v>
      </c>
      <c r="AQ519" s="32">
        <f t="shared" si="1156"/>
        <v>1.3976024813310506E-2</v>
      </c>
      <c r="AR519" s="32">
        <f t="shared" si="1156"/>
        <v>0.46716418007891175</v>
      </c>
      <c r="AS519" s="32">
        <f t="shared" si="1156"/>
        <v>7.8868892693088888E-2</v>
      </c>
      <c r="AT519" s="32">
        <f t="shared" si="1156"/>
        <v>-0.30942639469273397</v>
      </c>
      <c r="AU519" s="32">
        <f t="shared" si="1156"/>
        <v>6.0162466821857163E-2</v>
      </c>
      <c r="AV519" s="32">
        <f t="shared" si="1156"/>
        <v>-0.3281328205639657</v>
      </c>
      <c r="AW519" s="32">
        <f t="shared" ref="AW519:CB519" si="1157">SUMPRODUCT(AH$3:AH$6,$K519:$K522)</f>
        <v>-0.71642810794978851</v>
      </c>
      <c r="AX519" s="32">
        <f t="shared" si="1157"/>
        <v>-0.34683924643519737</v>
      </c>
      <c r="AY519" s="32">
        <f t="shared" si="1157"/>
        <v>-0.73513453382102023</v>
      </c>
      <c r="AZ519" s="32">
        <f t="shared" si="1157"/>
        <v>-1.1234298212068432</v>
      </c>
      <c r="BA519" s="32">
        <f t="shared" si="1157"/>
        <v>0.74842088341945379</v>
      </c>
      <c r="BB519" s="32">
        <f t="shared" si="1157"/>
        <v>0.36012559603363092</v>
      </c>
      <c r="BC519" s="32">
        <f t="shared" si="1157"/>
        <v>-2.8169691352191939E-2</v>
      </c>
      <c r="BD519" s="32">
        <f t="shared" si="1157"/>
        <v>0.3414191701623992</v>
      </c>
      <c r="BE519" s="32">
        <f t="shared" si="1157"/>
        <v>-4.687611722342367E-2</v>
      </c>
      <c r="BF519" s="32">
        <f t="shared" si="1157"/>
        <v>-0.43517140460924653</v>
      </c>
      <c r="BG519" s="32">
        <f t="shared" si="1157"/>
        <v>-6.5582543094655388E-2</v>
      </c>
      <c r="BH519" s="32">
        <f t="shared" si="1157"/>
        <v>-0.45387783048047825</v>
      </c>
      <c r="BI519" s="32">
        <f t="shared" si="1157"/>
        <v>-0.84217311786630111</v>
      </c>
      <c r="BJ519" s="32">
        <f t="shared" si="1157"/>
        <v>1.1234298212068432</v>
      </c>
      <c r="BK519" s="32">
        <f t="shared" si="1157"/>
        <v>0.73513453382102023</v>
      </c>
      <c r="BL519" s="32">
        <f t="shared" si="1157"/>
        <v>0.34683924643519737</v>
      </c>
      <c r="BM519" s="32">
        <f t="shared" si="1157"/>
        <v>0.71642810794978851</v>
      </c>
      <c r="BN519" s="32">
        <f t="shared" si="1157"/>
        <v>0.3281328205639657</v>
      </c>
      <c r="BO519" s="32">
        <f t="shared" si="1157"/>
        <v>-6.0162466821857163E-2</v>
      </c>
      <c r="BP519" s="32">
        <f t="shared" si="1157"/>
        <v>0.30942639469273397</v>
      </c>
      <c r="BQ519" s="32">
        <f t="shared" si="1157"/>
        <v>-7.8868892693088888E-2</v>
      </c>
      <c r="BR519" s="32">
        <f t="shared" si="1157"/>
        <v>-0.46716418007891175</v>
      </c>
      <c r="BS519" s="32">
        <f t="shared" si="1157"/>
        <v>-1.3976024813310506E-2</v>
      </c>
      <c r="BT519" s="32">
        <f t="shared" si="1157"/>
        <v>-0.40227131219913337</v>
      </c>
      <c r="BU519" s="32">
        <f t="shared" si="1157"/>
        <v>-0.79056659958495623</v>
      </c>
      <c r="BV519" s="32">
        <f t="shared" si="1157"/>
        <v>-0.42097773807036509</v>
      </c>
      <c r="BW519" s="32">
        <f t="shared" si="1157"/>
        <v>-0.80927302545618796</v>
      </c>
      <c r="BX519" s="32">
        <f t="shared" si="1157"/>
        <v>-1.1975683128420109</v>
      </c>
      <c r="BY519" s="32">
        <f t="shared" si="1157"/>
        <v>-0.82797945132741957</v>
      </c>
      <c r="BZ519" s="32">
        <f t="shared" si="1157"/>
        <v>-1.2162747387132424</v>
      </c>
      <c r="CA519" s="32">
        <f t="shared" si="1157"/>
        <v>-1.6045700260990654</v>
      </c>
      <c r="CB519" s="32">
        <f t="shared" si="1157"/>
        <v>0.26728067852723147</v>
      </c>
      <c r="CC519" s="32">
        <f t="shared" ref="CC519:CS519" si="1158">SUMPRODUCT(BN$3:BN$6,$K519:$K522)</f>
        <v>-0.12101460885859139</v>
      </c>
      <c r="CD519" s="32">
        <f t="shared" si="1158"/>
        <v>-0.50930989624441425</v>
      </c>
      <c r="CE519" s="32">
        <f t="shared" si="1158"/>
        <v>-0.13972103472982311</v>
      </c>
      <c r="CF519" s="32">
        <f t="shared" si="1158"/>
        <v>-0.52801632211564598</v>
      </c>
      <c r="CG519" s="32">
        <f t="shared" si="1158"/>
        <v>-0.91631160950146884</v>
      </c>
      <c r="CH519" s="32">
        <f t="shared" si="1158"/>
        <v>-0.5467227479868777</v>
      </c>
      <c r="CI519" s="32">
        <f t="shared" si="1158"/>
        <v>-0.93501803537270056</v>
      </c>
      <c r="CJ519" s="32">
        <f t="shared" si="1158"/>
        <v>-1.3233133227585234</v>
      </c>
      <c r="CK519" s="32">
        <f t="shared" si="1158"/>
        <v>0.64228961631462089</v>
      </c>
      <c r="CL519" s="32">
        <f t="shared" si="1158"/>
        <v>0.25399432892879803</v>
      </c>
      <c r="CM519" s="32">
        <f t="shared" si="1158"/>
        <v>-0.13430095845702483</v>
      </c>
      <c r="CN519" s="32">
        <f t="shared" si="1158"/>
        <v>0.23528790305756631</v>
      </c>
      <c r="CO519" s="32">
        <f t="shared" si="1158"/>
        <v>-0.15300738432825656</v>
      </c>
      <c r="CP519" s="32">
        <f t="shared" si="1158"/>
        <v>-0.54130267171407942</v>
      </c>
      <c r="CQ519" s="32">
        <f t="shared" si="1158"/>
        <v>-0.17171381019948828</v>
      </c>
      <c r="CR519" s="32">
        <f t="shared" si="1158"/>
        <v>-0.56000909758531114</v>
      </c>
      <c r="CS519" s="32">
        <f t="shared" si="1158"/>
        <v>-0.94830438497113401</v>
      </c>
    </row>
    <row r="520" spans="2:97" ht="13.9" thickTop="1" thickBot="1" x14ac:dyDescent="0.4">
      <c r="H520" s="33">
        <f>H519</f>
        <v>2.8653213265603106E-8</v>
      </c>
      <c r="I520" s="33">
        <f t="shared" ref="I520:J520" si="1159">I515</f>
        <v>0.32813280102821168</v>
      </c>
      <c r="J520" s="33">
        <f t="shared" si="1159"/>
        <v>0.68179976347528437</v>
      </c>
      <c r="K520" s="33">
        <f t="shared" ref="K520:K522" si="1160">I520+J520*H520</f>
        <v>0.3281328205639657</v>
      </c>
      <c r="L520" s="33">
        <f>$CE$4-$CE$7*SUMPRODUCT($B$4:$CD$4,Q521:CS521)</f>
        <v>-8.6063756441490114E-6</v>
      </c>
      <c r="M520" s="39" t="s">
        <v>375</v>
      </c>
      <c r="O520" s="47">
        <f t="shared" ref="O520:O521" si="1161">SUM(Q520:CS520)</f>
        <v>98.989928706256507</v>
      </c>
      <c r="P520" s="39" t="s">
        <v>365</v>
      </c>
      <c r="Q520" s="33">
        <f>EXP(Q519)</f>
        <v>2.5813290061574636</v>
      </c>
      <c r="R520" s="33">
        <f>EXP(R519)</f>
        <v>1.7506884272609728</v>
      </c>
      <c r="S520" s="33">
        <f t="shared" ref="S520:CD520" si="1162">EXP(S519)</f>
        <v>1.1873379805652466</v>
      </c>
      <c r="T520" s="33">
        <f t="shared" si="1162"/>
        <v>1.718243712409832</v>
      </c>
      <c r="U520" s="33">
        <f t="shared" si="1162"/>
        <v>1.1653335841166796</v>
      </c>
      <c r="V520" s="33">
        <f t="shared" si="1162"/>
        <v>0.79034327462524623</v>
      </c>
      <c r="W520" s="33">
        <f t="shared" si="1162"/>
        <v>1.1437369851705854</v>
      </c>
      <c r="X520" s="33">
        <f t="shared" si="1162"/>
        <v>0.77569620106238979</v>
      </c>
      <c r="Y520" s="33">
        <f t="shared" si="1162"/>
        <v>0.52608650777598198</v>
      </c>
      <c r="Z520" s="33">
        <f t="shared" si="1162"/>
        <v>3.4197282481483144</v>
      </c>
      <c r="AA520" s="33">
        <f t="shared" si="1162"/>
        <v>2.3193008927299399</v>
      </c>
      <c r="AB520" s="33">
        <f t="shared" si="1162"/>
        <v>1.5729778042832954</v>
      </c>
      <c r="AC520" s="33">
        <f t="shared" si="1162"/>
        <v>2.2763183408681273</v>
      </c>
      <c r="AD520" s="33">
        <f t="shared" si="1162"/>
        <v>1.5438265198328742</v>
      </c>
      <c r="AE520" s="33">
        <f t="shared" si="1162"/>
        <v>1.0470417430412295</v>
      </c>
      <c r="AF520" s="33">
        <f t="shared" si="1162"/>
        <v>1.5152154829198279</v>
      </c>
      <c r="AG520" s="33">
        <f t="shared" si="1162"/>
        <v>1.0276373931516474</v>
      </c>
      <c r="AH520" s="33">
        <f t="shared" si="1162"/>
        <v>0.69695605919266468</v>
      </c>
      <c r="AI520" s="33">
        <f t="shared" si="1162"/>
        <v>4.9757197131093047</v>
      </c>
      <c r="AJ520" s="33">
        <f t="shared" si="1162"/>
        <v>3.3745930480987938</v>
      </c>
      <c r="AK520" s="33">
        <f t="shared" si="1162"/>
        <v>2.288689656347318</v>
      </c>
      <c r="AL520" s="33">
        <f t="shared" si="1162"/>
        <v>3.3120532451965126</v>
      </c>
      <c r="AM520" s="33">
        <f t="shared" si="1162"/>
        <v>2.2462744086500903</v>
      </c>
      <c r="AN520" s="33">
        <f t="shared" si="1162"/>
        <v>1.5234503630864598</v>
      </c>
      <c r="AO520" s="33">
        <f t="shared" si="1162"/>
        <v>2.2046452235071405</v>
      </c>
      <c r="AP520" s="33">
        <f t="shared" si="1162"/>
        <v>1.4952169482477387</v>
      </c>
      <c r="AQ520" s="33">
        <f t="shared" si="1162"/>
        <v>1.0140741460300722</v>
      </c>
      <c r="AR520" s="33">
        <f t="shared" si="1162"/>
        <v>1.5954633252098755</v>
      </c>
      <c r="AS520" s="33">
        <f t="shared" si="1162"/>
        <v>1.0820624464767872</v>
      </c>
      <c r="AT520" s="33">
        <f t="shared" si="1162"/>
        <v>0.73386778597452818</v>
      </c>
      <c r="AU520" s="33">
        <f t="shared" si="1162"/>
        <v>1.062009073769004</v>
      </c>
      <c r="AV520" s="33">
        <f t="shared" si="1162"/>
        <v>0.7202673470365536</v>
      </c>
      <c r="AW520" s="33">
        <f t="shared" si="1162"/>
        <v>0.4884939912668913</v>
      </c>
      <c r="AX520" s="33">
        <f t="shared" si="1162"/>
        <v>0.70691895886690648</v>
      </c>
      <c r="AY520" s="33">
        <f t="shared" si="1162"/>
        <v>0.47944095361247185</v>
      </c>
      <c r="AZ520" s="33">
        <f t="shared" si="1162"/>
        <v>0.32516263019636094</v>
      </c>
      <c r="BA520" s="33">
        <f t="shared" si="1162"/>
        <v>2.1136596648819541</v>
      </c>
      <c r="BB520" s="33">
        <f t="shared" si="1162"/>
        <v>1.4335094463550986</v>
      </c>
      <c r="BC520" s="33">
        <f t="shared" si="1162"/>
        <v>0.97222337490367372</v>
      </c>
      <c r="BD520" s="33">
        <f t="shared" si="1162"/>
        <v>1.406942865746478</v>
      </c>
      <c r="BE520" s="33">
        <f t="shared" si="1162"/>
        <v>0.95420559990774556</v>
      </c>
      <c r="BF520" s="33">
        <f t="shared" si="1162"/>
        <v>0.64715373243832086</v>
      </c>
      <c r="BG520" s="33">
        <f t="shared" si="1162"/>
        <v>0.93652174016646361</v>
      </c>
      <c r="BH520" s="33">
        <f t="shared" si="1162"/>
        <v>0.63516032573792758</v>
      </c>
      <c r="BI520" s="33">
        <f t="shared" si="1162"/>
        <v>0.43077338420334182</v>
      </c>
      <c r="BJ520" s="33">
        <f t="shared" si="1162"/>
        <v>3.0753841528348898</v>
      </c>
      <c r="BK520" s="33">
        <f t="shared" si="1162"/>
        <v>2.0857625792399279</v>
      </c>
      <c r="BL520" s="33">
        <f t="shared" si="1162"/>
        <v>1.4145893068179443</v>
      </c>
      <c r="BM520" s="33">
        <f t="shared" si="1162"/>
        <v>2.047108087054534</v>
      </c>
      <c r="BN520" s="33">
        <f t="shared" si="1162"/>
        <v>1.3883733645768757</v>
      </c>
      <c r="BO520" s="33">
        <f t="shared" si="1162"/>
        <v>0.94161154052202434</v>
      </c>
      <c r="BP520" s="33">
        <f t="shared" si="1162"/>
        <v>1.3626432705069154</v>
      </c>
      <c r="BQ520" s="33">
        <f t="shared" si="1162"/>
        <v>0.92416108077312553</v>
      </c>
      <c r="BR520" s="33">
        <f t="shared" si="1162"/>
        <v>0.62677717763800977</v>
      </c>
      <c r="BS520" s="33">
        <f t="shared" si="1162"/>
        <v>0.98612118641899105</v>
      </c>
      <c r="BT520" s="33">
        <f t="shared" si="1162"/>
        <v>0.66879926767276887</v>
      </c>
      <c r="BU520" s="33">
        <f t="shared" si="1162"/>
        <v>0.4535877198460096</v>
      </c>
      <c r="BV520" s="33">
        <f t="shared" si="1162"/>
        <v>0.65640471408207435</v>
      </c>
      <c r="BW520" s="33">
        <f t="shared" si="1162"/>
        <v>0.44518158429314736</v>
      </c>
      <c r="BX520" s="33">
        <f t="shared" si="1162"/>
        <v>0.30192751322772515</v>
      </c>
      <c r="BY520" s="33">
        <f t="shared" si="1162"/>
        <v>0.43693123583910054</v>
      </c>
      <c r="BZ520" s="33">
        <f t="shared" si="1162"/>
        <v>0.29633202752058896</v>
      </c>
      <c r="CA520" s="33">
        <f t="shared" si="1162"/>
        <v>0.20097595074846059</v>
      </c>
      <c r="CB520" s="33">
        <f t="shared" si="1162"/>
        <v>1.3064070752896664</v>
      </c>
      <c r="CC520" s="33">
        <f t="shared" si="1162"/>
        <v>0.88602101574260039</v>
      </c>
      <c r="CD520" s="33">
        <f t="shared" si="1162"/>
        <v>0.60091012609028149</v>
      </c>
      <c r="CE520" s="33">
        <f t="shared" ref="CE520:CS520" si="1163">EXP(CE519)</f>
        <v>0.86960078998440415</v>
      </c>
      <c r="CF520" s="33">
        <f t="shared" si="1163"/>
        <v>0.58977373117924348</v>
      </c>
      <c r="CG520" s="33">
        <f t="shared" si="1163"/>
        <v>0.39999164903624895</v>
      </c>
      <c r="CH520" s="33">
        <f t="shared" si="1163"/>
        <v>0.57884372202579204</v>
      </c>
      <c r="CI520" s="33">
        <f t="shared" si="1163"/>
        <v>0.39257878516296529</v>
      </c>
      <c r="CJ520" s="33">
        <f t="shared" si="1163"/>
        <v>0.26625166119217658</v>
      </c>
      <c r="CK520" s="33">
        <f t="shared" si="1163"/>
        <v>1.9008280676641487</v>
      </c>
      <c r="CL520" s="33">
        <f t="shared" si="1163"/>
        <v>1.2891644933034412</v>
      </c>
      <c r="CM520" s="33">
        <f t="shared" si="1163"/>
        <v>0.8743268889314203</v>
      </c>
      <c r="CN520" s="33">
        <f t="shared" si="1163"/>
        <v>1.2652729922629706</v>
      </c>
      <c r="CO520" s="33">
        <f t="shared" si="1163"/>
        <v>0.85812338512323738</v>
      </c>
      <c r="CP520" s="33">
        <f t="shared" si="1163"/>
        <v>0.58198961694293228</v>
      </c>
      <c r="CQ520" s="33">
        <f t="shared" si="1163"/>
        <v>0.84222017350437817</v>
      </c>
      <c r="CR520" s="33">
        <f t="shared" si="1163"/>
        <v>0.57120386724926431</v>
      </c>
      <c r="CS520" s="33">
        <f t="shared" si="1163"/>
        <v>0.38739734362207023</v>
      </c>
    </row>
    <row r="521" spans="2:97" ht="13.9" thickTop="1" thickBot="1" x14ac:dyDescent="0.4">
      <c r="H521" s="32">
        <f t="shared" ref="H521:H522" si="1164">H520</f>
        <v>2.8653213265603106E-8</v>
      </c>
      <c r="I521" s="32">
        <f t="shared" ref="I521:J521" si="1165">I516</f>
        <v>-0.40700172344957342</v>
      </c>
      <c r="J521" s="32">
        <f t="shared" si="1165"/>
        <v>0.35571992375007028</v>
      </c>
      <c r="K521" s="32">
        <f t="shared" si="1160"/>
        <v>-0.40700171325705459</v>
      </c>
      <c r="L521" s="32">
        <f>$CE$5-$CE$7*SUMPRODUCT($B$5:$CD$5,Q521:CS521)</f>
        <v>-4.1519296871683764E-6</v>
      </c>
      <c r="M521" s="32">
        <f>SUMPRODUCT($B$7:$CD$7, LN(Q521:CS521))</f>
        <v>-3263.3842564287197</v>
      </c>
      <c r="O521" s="48">
        <f t="shared" si="1161"/>
        <v>0.99999999999999978</v>
      </c>
      <c r="P521" s="39" t="s">
        <v>366</v>
      </c>
      <c r="Q521" s="32">
        <f t="shared" ref="Q521:AV521" si="1166">Q520/$O520</f>
        <v>2.607668315245806E-2</v>
      </c>
      <c r="R521" s="32">
        <f t="shared" si="1166"/>
        <v>1.7685520639740833E-2</v>
      </c>
      <c r="S521" s="32">
        <f t="shared" si="1166"/>
        <v>1.1994533141735687E-2</v>
      </c>
      <c r="T521" s="32">
        <f t="shared" si="1166"/>
        <v>1.7357762904432045E-2</v>
      </c>
      <c r="U521" s="32">
        <f t="shared" si="1166"/>
        <v>1.1772243897403945E-2</v>
      </c>
      <c r="V521" s="32">
        <f t="shared" si="1166"/>
        <v>7.9840776223863846E-3</v>
      </c>
      <c r="W521" s="32">
        <f t="shared" si="1166"/>
        <v>1.1554074238850293E-2</v>
      </c>
      <c r="X521" s="32">
        <f t="shared" si="1166"/>
        <v>7.836112331833239E-3</v>
      </c>
      <c r="Y521" s="32">
        <f t="shared" si="1166"/>
        <v>5.3145457790670326E-3</v>
      </c>
      <c r="Z521" s="32">
        <f t="shared" si="1166"/>
        <v>3.4546223972905798E-2</v>
      </c>
      <c r="AA521" s="32">
        <f t="shared" si="1166"/>
        <v>2.3429665250211985E-2</v>
      </c>
      <c r="AB521" s="32">
        <f t="shared" si="1166"/>
        <v>1.5890281211848954E-2</v>
      </c>
      <c r="AC521" s="32">
        <f t="shared" si="1166"/>
        <v>2.2995453887262533E-2</v>
      </c>
      <c r="AD521" s="32">
        <f t="shared" si="1166"/>
        <v>1.5595793834886346E-2</v>
      </c>
      <c r="AE521" s="32">
        <f t="shared" si="1166"/>
        <v>1.0577255249351977E-2</v>
      </c>
      <c r="AF521" s="32">
        <f t="shared" si="1166"/>
        <v>1.530676405895887E-2</v>
      </c>
      <c r="AG521" s="32">
        <f t="shared" si="1166"/>
        <v>1.0381231773598572E-2</v>
      </c>
      <c r="AH521" s="32">
        <f t="shared" si="1166"/>
        <v>7.0406764435684928E-3</v>
      </c>
      <c r="AI521" s="32">
        <f t="shared" si="1166"/>
        <v>5.0264908543113454E-2</v>
      </c>
      <c r="AJ521" s="32">
        <f t="shared" si="1166"/>
        <v>3.4090266476629029E-2</v>
      </c>
      <c r="AK521" s="32">
        <f t="shared" si="1166"/>
        <v>2.3120429383667845E-2</v>
      </c>
      <c r="AL521" s="32">
        <f t="shared" si="1166"/>
        <v>3.345848702472274E-2</v>
      </c>
      <c r="AM521" s="32">
        <f t="shared" si="1166"/>
        <v>2.2691948948823901E-2</v>
      </c>
      <c r="AN521" s="32">
        <f t="shared" si="1166"/>
        <v>1.5389953129546727E-2</v>
      </c>
      <c r="AO521" s="32">
        <f t="shared" si="1166"/>
        <v>2.2271409347603657E-2</v>
      </c>
      <c r="AP521" s="32">
        <f t="shared" si="1166"/>
        <v>1.5104738106082056E-2</v>
      </c>
      <c r="AQ521" s="32">
        <f t="shared" si="1166"/>
        <v>1.0244215338706262E-2</v>
      </c>
      <c r="AR521" s="32">
        <f t="shared" si="1166"/>
        <v>1.611743079383627E-2</v>
      </c>
      <c r="AS521" s="32">
        <f t="shared" si="1166"/>
        <v>1.0931035718671015E-2</v>
      </c>
      <c r="AT521" s="32">
        <f t="shared" si="1166"/>
        <v>7.4135601021818416E-3</v>
      </c>
      <c r="AU521" s="32">
        <f t="shared" si="1166"/>
        <v>1.0728455789885637E-2</v>
      </c>
      <c r="AV521" s="32">
        <f t="shared" si="1166"/>
        <v>7.2761679541550189E-3</v>
      </c>
      <c r="AW521" s="32">
        <f t="shared" ref="AW521:CB521" si="1167">AW520/$O520</f>
        <v>4.9347847569064544E-3</v>
      </c>
      <c r="AX521" s="32">
        <f t="shared" si="1167"/>
        <v>7.1413220325132606E-3</v>
      </c>
      <c r="AY521" s="32">
        <f t="shared" si="1167"/>
        <v>4.8433306284639188E-3</v>
      </c>
      <c r="AZ521" s="32">
        <f t="shared" si="1167"/>
        <v>3.2848051761028242E-3</v>
      </c>
      <c r="BA521" s="32">
        <f t="shared" si="1167"/>
        <v>2.1352269796597635E-2</v>
      </c>
      <c r="BB521" s="32">
        <f t="shared" si="1167"/>
        <v>1.4481366590422606E-2</v>
      </c>
      <c r="BC521" s="32">
        <f t="shared" si="1167"/>
        <v>9.8214372675088698E-3</v>
      </c>
      <c r="BD521" s="32">
        <f t="shared" si="1167"/>
        <v>1.4212989989329634E-2</v>
      </c>
      <c r="BE521" s="32">
        <f t="shared" si="1167"/>
        <v>9.6394210237211383E-3</v>
      </c>
      <c r="BF521" s="32">
        <f t="shared" si="1167"/>
        <v>6.5375714569781132E-3</v>
      </c>
      <c r="BG521" s="32">
        <f t="shared" si="1167"/>
        <v>9.4607780044524085E-3</v>
      </c>
      <c r="BH521" s="32">
        <f t="shared" si="1167"/>
        <v>6.4164136093350192E-3</v>
      </c>
      <c r="BI521" s="32">
        <f t="shared" si="1167"/>
        <v>4.3516890034502615E-3</v>
      </c>
      <c r="BJ521" s="32">
        <f t="shared" si="1167"/>
        <v>3.1067646911442971E-2</v>
      </c>
      <c r="BK521" s="32">
        <f t="shared" si="1167"/>
        <v>2.107045238338575E-2</v>
      </c>
      <c r="BL521" s="32">
        <f t="shared" si="1167"/>
        <v>1.4290234625944703E-2</v>
      </c>
      <c r="BM521" s="32">
        <f t="shared" si="1167"/>
        <v>2.0679963242817748E-2</v>
      </c>
      <c r="BN521" s="32">
        <f t="shared" si="1167"/>
        <v>1.4025400186889171E-2</v>
      </c>
      <c r="BO521" s="32">
        <f t="shared" si="1167"/>
        <v>9.5121953599559585E-3</v>
      </c>
      <c r="BP521" s="32">
        <f t="shared" si="1167"/>
        <v>1.3765473804415333E-2</v>
      </c>
      <c r="BQ521" s="32">
        <f t="shared" si="1167"/>
        <v>9.3359101562290082E-3</v>
      </c>
      <c r="BR521" s="32">
        <f t="shared" si="1167"/>
        <v>6.3317267304829903E-3</v>
      </c>
      <c r="BS521" s="32">
        <f t="shared" si="1167"/>
        <v>9.9618334845478548E-3</v>
      </c>
      <c r="BT521" s="32">
        <f t="shared" si="1167"/>
        <v>6.7562354717657092E-3</v>
      </c>
      <c r="BU521" s="32">
        <f t="shared" si="1167"/>
        <v>4.5821602841233412E-3</v>
      </c>
      <c r="BV521" s="32">
        <f t="shared" si="1167"/>
        <v>6.6310252230799647E-3</v>
      </c>
      <c r="BW521" s="32">
        <f t="shared" si="1167"/>
        <v>4.497241185153115E-3</v>
      </c>
      <c r="BX521" s="32">
        <f t="shared" si="1167"/>
        <v>3.0500831465761252E-3</v>
      </c>
      <c r="BY521" s="32">
        <f t="shared" si="1167"/>
        <v>4.4138958533413404E-3</v>
      </c>
      <c r="BZ521" s="32">
        <f t="shared" si="1167"/>
        <v>2.9935573385442772E-3</v>
      </c>
      <c r="CA521" s="32">
        <f t="shared" si="1167"/>
        <v>2.0302666480833441E-3</v>
      </c>
      <c r="CB521" s="32">
        <f t="shared" si="1167"/>
        <v>1.3197373635517094E-2</v>
      </c>
      <c r="CC521" s="32">
        <f t="shared" ref="CC521:CS521" si="1168">CC520/$O520</f>
        <v>8.9506177782164697E-3</v>
      </c>
      <c r="CD521" s="32">
        <f t="shared" si="1168"/>
        <v>6.0704167983939754E-3</v>
      </c>
      <c r="CE521" s="32">
        <f t="shared" si="1168"/>
        <v>8.7847400371896863E-3</v>
      </c>
      <c r="CF521" s="32">
        <f t="shared" si="1168"/>
        <v>5.9579165162280566E-3</v>
      </c>
      <c r="CG521" s="32">
        <f t="shared" si="1168"/>
        <v>4.0407307517433145E-3</v>
      </c>
      <c r="CH521" s="32">
        <f t="shared" si="1168"/>
        <v>5.8475011507833031E-3</v>
      </c>
      <c r="CI521" s="32">
        <f t="shared" si="1168"/>
        <v>3.9658457208097062E-3</v>
      </c>
      <c r="CJ521" s="32">
        <f t="shared" si="1168"/>
        <v>2.6896843413460156E-3</v>
      </c>
      <c r="CK521" s="32">
        <f t="shared" si="1168"/>
        <v>1.9202236959930348E-2</v>
      </c>
      <c r="CL521" s="32">
        <f t="shared" si="1168"/>
        <v>1.3023188420803071E-2</v>
      </c>
      <c r="CM521" s="32">
        <f t="shared" si="1168"/>
        <v>8.8324832673221214E-3</v>
      </c>
      <c r="CN521" s="32">
        <f t="shared" si="1168"/>
        <v>1.2781835574582054E-2</v>
      </c>
      <c r="CO521" s="32">
        <f t="shared" si="1168"/>
        <v>8.6687948596229358E-3</v>
      </c>
      <c r="CP521" s="32">
        <f t="shared" si="1168"/>
        <v>5.8792811000999189E-3</v>
      </c>
      <c r="CQ521" s="32">
        <f t="shared" si="1168"/>
        <v>8.5081400149664612E-3</v>
      </c>
      <c r="CR521" s="32">
        <f t="shared" si="1168"/>
        <v>5.7703230491685589E-3</v>
      </c>
      <c r="CS521" s="32">
        <f t="shared" si="1168"/>
        <v>3.9135026025893622E-3</v>
      </c>
    </row>
    <row r="522" spans="2:97" ht="13.15" thickTop="1" x14ac:dyDescent="0.35">
      <c r="H522" s="34">
        <f t="shared" si="1164"/>
        <v>2.8653213265603106E-8</v>
      </c>
      <c r="I522" s="34">
        <f t="shared" ref="I522:J522" si="1169">I517</f>
        <v>-0.38829529471311441</v>
      </c>
      <c r="J522" s="34">
        <f t="shared" si="1169"/>
        <v>0.25572320520480241</v>
      </c>
      <c r="K522" s="34">
        <f t="shared" si="1160"/>
        <v>-0.38829528738582286</v>
      </c>
      <c r="L522" s="34">
        <f>$CE$6-$CE$7*SUMPRODUCT($B$6:$CD$6,Q521:CS521)</f>
        <v>-3.0063033307214937E-6</v>
      </c>
    </row>
    <row r="523" spans="2:97" ht="13.5" thickBot="1" x14ac:dyDescent="0.4">
      <c r="B523" s="39" t="s">
        <v>367</v>
      </c>
      <c r="D523" s="39" t="s">
        <v>368</v>
      </c>
      <c r="E523" s="39" t="s">
        <v>369</v>
      </c>
      <c r="F523" s="39" t="s">
        <v>370</v>
      </c>
      <c r="H523" s="39" t="s">
        <v>347</v>
      </c>
      <c r="I523" s="39" t="s">
        <v>371</v>
      </c>
      <c r="J523" s="39" t="s">
        <v>372</v>
      </c>
      <c r="K523" s="39" t="s">
        <v>349</v>
      </c>
      <c r="L523" s="39" t="s">
        <v>373</v>
      </c>
      <c r="M523" s="39" t="s">
        <v>374</v>
      </c>
      <c r="O523" s="45" t="s">
        <v>336</v>
      </c>
    </row>
    <row r="524" spans="2:97" ht="13.9" thickTop="1" thickBot="1" x14ac:dyDescent="0.4">
      <c r="B524" s="32">
        <f>1+B519</f>
        <v>5</v>
      </c>
      <c r="D524" s="32">
        <f>IF(F519,IF(M524&lt;0,D519,H524),E519)</f>
        <v>0</v>
      </c>
      <c r="E524" s="32">
        <f>IF(F519,IF(M524&lt;0,H524,E519),H524)</f>
        <v>1.4326606632801553E-8</v>
      </c>
      <c r="F524" s="32" t="b">
        <f>OR(F519,M524*M519&lt;=0)</f>
        <v>1</v>
      </c>
      <c r="H524" s="32">
        <f>IF(F519,(D519+E519)/2,2*H519)</f>
        <v>1.4326606632801553E-8</v>
      </c>
      <c r="I524" s="32">
        <f>I519</f>
        <v>-0.4811402335454355</v>
      </c>
      <c r="J524" s="32">
        <f>J519</f>
        <v>1</v>
      </c>
      <c r="K524" s="32">
        <f>I524+J524*H524</f>
        <v>-0.48114021921882888</v>
      </c>
      <c r="L524" s="32">
        <f>$CE$3-$CE$7*SUMPRODUCT($B$3:$CD$3,Q526:CS526)</f>
        <v>-4.6549133685402921E-6</v>
      </c>
      <c r="M524" s="32">
        <f>SUMPRODUCT(L524:L527,J524:J527)</f>
        <v>-7.9943573271376818E-6</v>
      </c>
      <c r="O524" s="46">
        <f>SUM(Q524:CS524)</f>
        <v>-1.2656551273563459</v>
      </c>
      <c r="P524" s="39" t="s">
        <v>363</v>
      </c>
      <c r="Q524" s="32">
        <f t="shared" ref="Q524:AV524" si="1170">SUMPRODUCT(B$3:B$6,$K524:$K527)</f>
        <v>0.94830441782552288</v>
      </c>
      <c r="R524" s="32">
        <f t="shared" si="1170"/>
        <v>0.56000912677605419</v>
      </c>
      <c r="S524" s="32">
        <f t="shared" si="1170"/>
        <v>0.17171383572658555</v>
      </c>
      <c r="T524" s="32">
        <f t="shared" si="1170"/>
        <v>0.54130269947220877</v>
      </c>
      <c r="U524" s="32">
        <f t="shared" si="1170"/>
        <v>0.15300740842274019</v>
      </c>
      <c r="V524" s="32">
        <f t="shared" si="1170"/>
        <v>-0.23528788262672845</v>
      </c>
      <c r="W524" s="32">
        <f t="shared" si="1170"/>
        <v>0.13430098111889482</v>
      </c>
      <c r="X524" s="32">
        <f t="shared" si="1170"/>
        <v>-0.25399430993057381</v>
      </c>
      <c r="Y524" s="32">
        <f t="shared" si="1170"/>
        <v>-0.64228960098004251</v>
      </c>
      <c r="Z524" s="32">
        <f t="shared" si="1170"/>
        <v>1.2295611127935988</v>
      </c>
      <c r="AA524" s="32">
        <f t="shared" si="1170"/>
        <v>0.84126582174413023</v>
      </c>
      <c r="AB524" s="32">
        <f t="shared" si="1170"/>
        <v>0.45297053069466159</v>
      </c>
      <c r="AC524" s="32">
        <f t="shared" si="1170"/>
        <v>0.82255939444028492</v>
      </c>
      <c r="AD524" s="32">
        <f t="shared" si="1170"/>
        <v>0.43426410339081623</v>
      </c>
      <c r="AE524" s="32">
        <f t="shared" si="1170"/>
        <v>4.5968812341347587E-2</v>
      </c>
      <c r="AF524" s="32">
        <f t="shared" si="1170"/>
        <v>0.41555767608697086</v>
      </c>
      <c r="AG524" s="32">
        <f t="shared" si="1170"/>
        <v>2.7262385037502224E-2</v>
      </c>
      <c r="AH524" s="32">
        <f t="shared" si="1170"/>
        <v>-0.36103290601196641</v>
      </c>
      <c r="AI524" s="32">
        <f t="shared" si="1170"/>
        <v>1.6045700394177003</v>
      </c>
      <c r="AJ524" s="32">
        <f t="shared" si="1170"/>
        <v>1.2162747483682317</v>
      </c>
      <c r="AK524" s="32">
        <f t="shared" si="1170"/>
        <v>0.8279794573187631</v>
      </c>
      <c r="AL524" s="32">
        <f t="shared" si="1170"/>
        <v>1.1975683210643862</v>
      </c>
      <c r="AM524" s="32">
        <f t="shared" si="1170"/>
        <v>0.80927303001491757</v>
      </c>
      <c r="AN524" s="32">
        <f t="shared" si="1170"/>
        <v>0.42097773896544893</v>
      </c>
      <c r="AO524" s="32">
        <f t="shared" si="1170"/>
        <v>0.79056660271107226</v>
      </c>
      <c r="AP524" s="32">
        <f t="shared" si="1170"/>
        <v>0.40227131166160357</v>
      </c>
      <c r="AQ524" s="32">
        <f t="shared" si="1170"/>
        <v>1.3976020612134932E-2</v>
      </c>
      <c r="AR524" s="32">
        <f t="shared" si="1170"/>
        <v>0.46716419860669395</v>
      </c>
      <c r="AS524" s="32">
        <f t="shared" si="1170"/>
        <v>7.886890755722531E-2</v>
      </c>
      <c r="AT524" s="32">
        <f t="shared" si="1170"/>
        <v>-0.30942638349224333</v>
      </c>
      <c r="AU524" s="32">
        <f t="shared" si="1170"/>
        <v>6.0162480253379946E-2</v>
      </c>
      <c r="AV524" s="32">
        <f t="shared" si="1170"/>
        <v>-0.32813281079608869</v>
      </c>
      <c r="AW524" s="32">
        <f t="shared" ref="AW524:CB524" si="1171">SUMPRODUCT(AH$3:AH$6,$K524:$K527)</f>
        <v>-0.71642810184555739</v>
      </c>
      <c r="AX524" s="32">
        <f t="shared" si="1171"/>
        <v>-0.34683923809993406</v>
      </c>
      <c r="AY524" s="32">
        <f t="shared" si="1171"/>
        <v>-0.73513452914940269</v>
      </c>
      <c r="AZ524" s="32">
        <f t="shared" si="1171"/>
        <v>-1.1234298201988713</v>
      </c>
      <c r="BA524" s="32">
        <f t="shared" si="1171"/>
        <v>0.74842089357477004</v>
      </c>
      <c r="BB524" s="32">
        <f t="shared" si="1171"/>
        <v>0.36012560252530135</v>
      </c>
      <c r="BC524" s="32">
        <f t="shared" si="1171"/>
        <v>-2.8169688524167291E-2</v>
      </c>
      <c r="BD524" s="32">
        <f t="shared" si="1171"/>
        <v>0.34141917522145598</v>
      </c>
      <c r="BE524" s="32">
        <f t="shared" si="1171"/>
        <v>-4.6876115828012668E-2</v>
      </c>
      <c r="BF524" s="32">
        <f t="shared" si="1171"/>
        <v>-0.43517140687748129</v>
      </c>
      <c r="BG524" s="32">
        <f t="shared" si="1171"/>
        <v>-6.5582543131858018E-2</v>
      </c>
      <c r="BH524" s="32">
        <f t="shared" si="1171"/>
        <v>-0.45387783418132666</v>
      </c>
      <c r="BI524" s="32">
        <f t="shared" si="1171"/>
        <v>-0.84217312523079535</v>
      </c>
      <c r="BJ524" s="32">
        <f t="shared" si="1171"/>
        <v>1.1234298201988713</v>
      </c>
      <c r="BK524" s="32">
        <f t="shared" si="1171"/>
        <v>0.73513452914940269</v>
      </c>
      <c r="BL524" s="32">
        <f t="shared" si="1171"/>
        <v>0.34683923809993406</v>
      </c>
      <c r="BM524" s="32">
        <f t="shared" si="1171"/>
        <v>0.71642810184555739</v>
      </c>
      <c r="BN524" s="32">
        <f t="shared" si="1171"/>
        <v>0.32813281079608869</v>
      </c>
      <c r="BO524" s="32">
        <f t="shared" si="1171"/>
        <v>-6.0162480253379946E-2</v>
      </c>
      <c r="BP524" s="32">
        <f t="shared" si="1171"/>
        <v>0.30942638349224333</v>
      </c>
      <c r="BQ524" s="32">
        <f t="shared" si="1171"/>
        <v>-7.886890755722531E-2</v>
      </c>
      <c r="BR524" s="32">
        <f t="shared" si="1171"/>
        <v>-0.46716419860669395</v>
      </c>
      <c r="BS524" s="32">
        <f t="shared" si="1171"/>
        <v>-1.3976020612134932E-2</v>
      </c>
      <c r="BT524" s="32">
        <f t="shared" si="1171"/>
        <v>-0.40227131166160357</v>
      </c>
      <c r="BU524" s="32">
        <f t="shared" si="1171"/>
        <v>-0.79056660271107226</v>
      </c>
      <c r="BV524" s="32">
        <f t="shared" si="1171"/>
        <v>-0.42097773896544893</v>
      </c>
      <c r="BW524" s="32">
        <f t="shared" si="1171"/>
        <v>-0.80927303001491757</v>
      </c>
      <c r="BX524" s="32">
        <f t="shared" si="1171"/>
        <v>-1.1975683210643862</v>
      </c>
      <c r="BY524" s="32">
        <f t="shared" si="1171"/>
        <v>-0.8279794573187631</v>
      </c>
      <c r="BZ524" s="32">
        <f t="shared" si="1171"/>
        <v>-1.2162747483682317</v>
      </c>
      <c r="CA524" s="32">
        <f t="shared" si="1171"/>
        <v>-1.6045700394177003</v>
      </c>
      <c r="CB524" s="32">
        <f t="shared" si="1171"/>
        <v>0.26728067435594111</v>
      </c>
      <c r="CC524" s="32">
        <f t="shared" ref="CC524:CS524" si="1172">SUMPRODUCT(BN$3:BN$6,$K524:$K527)</f>
        <v>-0.12101461669352753</v>
      </c>
      <c r="CD524" s="32">
        <f t="shared" si="1172"/>
        <v>-0.50930990774299612</v>
      </c>
      <c r="CE524" s="32">
        <f t="shared" si="1172"/>
        <v>-0.1397210439973729</v>
      </c>
      <c r="CF524" s="32">
        <f t="shared" si="1172"/>
        <v>-0.52801633504684153</v>
      </c>
      <c r="CG524" s="32">
        <f t="shared" si="1172"/>
        <v>-0.91631162609631023</v>
      </c>
      <c r="CH524" s="32">
        <f t="shared" si="1172"/>
        <v>-0.54672276235068695</v>
      </c>
      <c r="CI524" s="32">
        <f t="shared" si="1172"/>
        <v>-0.93501805340015554</v>
      </c>
      <c r="CJ524" s="32">
        <f t="shared" si="1172"/>
        <v>-1.3233133444496241</v>
      </c>
      <c r="CK524" s="32">
        <f t="shared" si="1172"/>
        <v>0.64228960098004251</v>
      </c>
      <c r="CL524" s="32">
        <f t="shared" si="1172"/>
        <v>0.25399430993057381</v>
      </c>
      <c r="CM524" s="32">
        <f t="shared" si="1172"/>
        <v>-0.13430098111889482</v>
      </c>
      <c r="CN524" s="32">
        <f t="shared" si="1172"/>
        <v>0.23528788262672845</v>
      </c>
      <c r="CO524" s="32">
        <f t="shared" si="1172"/>
        <v>-0.15300740842274019</v>
      </c>
      <c r="CP524" s="32">
        <f t="shared" si="1172"/>
        <v>-0.54130269947220877</v>
      </c>
      <c r="CQ524" s="32">
        <f t="shared" si="1172"/>
        <v>-0.17171383572658555</v>
      </c>
      <c r="CR524" s="32">
        <f t="shared" si="1172"/>
        <v>-0.56000912677605419</v>
      </c>
      <c r="CS524" s="32">
        <f t="shared" si="1172"/>
        <v>-0.94830441782552288</v>
      </c>
    </row>
    <row r="525" spans="2:97" ht="13.9" thickTop="1" thickBot="1" x14ac:dyDescent="0.4">
      <c r="H525" s="33">
        <f>H524</f>
        <v>1.4326606632801553E-8</v>
      </c>
      <c r="I525" s="33">
        <f t="shared" ref="I525:J525" si="1173">I520</f>
        <v>0.32813280102821168</v>
      </c>
      <c r="J525" s="33">
        <f t="shared" si="1173"/>
        <v>0.68179976347528437</v>
      </c>
      <c r="K525" s="33">
        <f t="shared" ref="K525:K527" si="1174">I525+J525*H525</f>
        <v>0.32813281079608869</v>
      </c>
      <c r="L525" s="33">
        <f>$CE$4-$CE$7*SUMPRODUCT($B$4:$CD$4,Q526:CS526)</f>
        <v>-3.5422939106410922E-6</v>
      </c>
      <c r="M525" s="39" t="s">
        <v>375</v>
      </c>
      <c r="O525" s="47">
        <f t="shared" ref="O525:O526" si="1175">SUM(Q525:CS525)</f>
        <v>98.989929201387639</v>
      </c>
      <c r="P525" s="39" t="s">
        <v>365</v>
      </c>
      <c r="Q525" s="33">
        <f>EXP(Q524)</f>
        <v>2.5813290909654523</v>
      </c>
      <c r="R525" s="33">
        <f>EXP(R524)</f>
        <v>1.7506884783648695</v>
      </c>
      <c r="S525" s="33">
        <f t="shared" ref="S525:CD525" si="1176">EXP(S524)</f>
        <v>1.1873380108745393</v>
      </c>
      <c r="T525" s="33">
        <f t="shared" si="1176"/>
        <v>1.7182437601050637</v>
      </c>
      <c r="U525" s="33">
        <f t="shared" si="1176"/>
        <v>1.165333612194791</v>
      </c>
      <c r="V525" s="33">
        <f t="shared" si="1176"/>
        <v>0.79034329077262166</v>
      </c>
      <c r="W525" s="33">
        <f t="shared" si="1176"/>
        <v>1.1437370110898046</v>
      </c>
      <c r="X525" s="33">
        <f t="shared" si="1176"/>
        <v>0.77569621579924031</v>
      </c>
      <c r="Y525" s="33">
        <f t="shared" si="1176"/>
        <v>0.5260865158432968</v>
      </c>
      <c r="Z525" s="33">
        <f t="shared" si="1176"/>
        <v>3.4197283318698384</v>
      </c>
      <c r="AA525" s="33">
        <f t="shared" si="1176"/>
        <v>2.3193009410137888</v>
      </c>
      <c r="AB525" s="33">
        <f t="shared" si="1176"/>
        <v>1.5729778312671499</v>
      </c>
      <c r="AC525" s="33">
        <f t="shared" si="1176"/>
        <v>2.2763183849960695</v>
      </c>
      <c r="AD525" s="33">
        <f t="shared" si="1176"/>
        <v>1.5438265441049421</v>
      </c>
      <c r="AE525" s="33">
        <f t="shared" si="1176"/>
        <v>1.0470417556668483</v>
      </c>
      <c r="AF525" s="33">
        <f t="shared" si="1176"/>
        <v>1.5152155045713542</v>
      </c>
      <c r="AG525" s="33">
        <f t="shared" si="1176"/>
        <v>1.0276374040710738</v>
      </c>
      <c r="AH525" s="33">
        <f t="shared" si="1176"/>
        <v>0.69695606404495114</v>
      </c>
      <c r="AI525" s="33">
        <f t="shared" si="1176"/>
        <v>4.9757197793790988</v>
      </c>
      <c r="AJ525" s="33">
        <f t="shared" si="1176"/>
        <v>3.3745930806804538</v>
      </c>
      <c r="AK525" s="33">
        <f t="shared" si="1176"/>
        <v>2.288689670059644</v>
      </c>
      <c r="AL525" s="33">
        <f t="shared" si="1176"/>
        <v>3.3120532724294574</v>
      </c>
      <c r="AM525" s="33">
        <f t="shared" si="1176"/>
        <v>2.2462744188902484</v>
      </c>
      <c r="AN525" s="33">
        <f t="shared" si="1176"/>
        <v>1.5234503644500756</v>
      </c>
      <c r="AO525" s="33">
        <f t="shared" si="1176"/>
        <v>2.2046452303991173</v>
      </c>
      <c r="AP525" s="33">
        <f t="shared" si="1176"/>
        <v>1.4952169474440151</v>
      </c>
      <c r="AQ525" s="33">
        <f t="shared" si="1176"/>
        <v>1.0140741417697687</v>
      </c>
      <c r="AR525" s="33">
        <f t="shared" si="1176"/>
        <v>1.5954633547702728</v>
      </c>
      <c r="AS525" s="33">
        <f t="shared" si="1176"/>
        <v>1.0820624625607111</v>
      </c>
      <c r="AT525" s="33">
        <f t="shared" si="1176"/>
        <v>0.73386779419420745</v>
      </c>
      <c r="AU525" s="33">
        <f t="shared" si="1176"/>
        <v>1.0620090880334032</v>
      </c>
      <c r="AV525" s="33">
        <f t="shared" si="1176"/>
        <v>0.72026735407203646</v>
      </c>
      <c r="AW525" s="33">
        <f t="shared" si="1176"/>
        <v>0.48849399424877155</v>
      </c>
      <c r="AX525" s="33">
        <f t="shared" si="1176"/>
        <v>0.70691896475926208</v>
      </c>
      <c r="AY525" s="33">
        <f t="shared" si="1176"/>
        <v>0.47944095585223662</v>
      </c>
      <c r="AZ525" s="33">
        <f t="shared" si="1176"/>
        <v>0.3251626305241157</v>
      </c>
      <c r="BA525" s="33">
        <f t="shared" si="1176"/>
        <v>2.1136596863468364</v>
      </c>
      <c r="BB525" s="33">
        <f t="shared" si="1176"/>
        <v>1.4335094556609695</v>
      </c>
      <c r="BC525" s="33">
        <f t="shared" si="1176"/>
        <v>0.97222337765314537</v>
      </c>
      <c r="BD525" s="33">
        <f t="shared" si="1176"/>
        <v>1.4069428728642819</v>
      </c>
      <c r="BE525" s="33">
        <f t="shared" si="1176"/>
        <v>0.95420560123925457</v>
      </c>
      <c r="BF525" s="33">
        <f t="shared" si="1176"/>
        <v>0.64715373097042428</v>
      </c>
      <c r="BG525" s="33">
        <f t="shared" si="1176"/>
        <v>0.93652174013162259</v>
      </c>
      <c r="BH525" s="33">
        <f t="shared" si="1176"/>
        <v>0.63516032338729556</v>
      </c>
      <c r="BI525" s="33">
        <f t="shared" si="1176"/>
        <v>0.43077338103091373</v>
      </c>
      <c r="BJ525" s="33">
        <f t="shared" si="1176"/>
        <v>3.075384149734989</v>
      </c>
      <c r="BK525" s="33">
        <f t="shared" si="1176"/>
        <v>2.0857625694960431</v>
      </c>
      <c r="BL525" s="33">
        <f t="shared" si="1176"/>
        <v>1.4145892950269698</v>
      </c>
      <c r="BM525" s="33">
        <f t="shared" si="1176"/>
        <v>2.0471080745585128</v>
      </c>
      <c r="BN525" s="33">
        <f t="shared" si="1176"/>
        <v>1.3883733510154155</v>
      </c>
      <c r="BO525" s="33">
        <f t="shared" si="1176"/>
        <v>0.94161152787474756</v>
      </c>
      <c r="BP525" s="33">
        <f t="shared" si="1176"/>
        <v>1.3626432552446421</v>
      </c>
      <c r="BQ525" s="33">
        <f t="shared" si="1176"/>
        <v>0.92416106703626921</v>
      </c>
      <c r="BR525" s="33">
        <f t="shared" si="1176"/>
        <v>0.62677716602521882</v>
      </c>
      <c r="BS525" s="33">
        <f t="shared" si="1176"/>
        <v>0.98612119056185932</v>
      </c>
      <c r="BT525" s="33">
        <f t="shared" si="1176"/>
        <v>0.66879926803226841</v>
      </c>
      <c r="BU525" s="33">
        <f t="shared" si="1176"/>
        <v>0.45358771842804174</v>
      </c>
      <c r="BV525" s="33">
        <f t="shared" si="1176"/>
        <v>0.65640471349453711</v>
      </c>
      <c r="BW525" s="33">
        <f t="shared" si="1176"/>
        <v>0.44518158226368487</v>
      </c>
      <c r="BX525" s="33">
        <f t="shared" si="1176"/>
        <v>0.30192751074516383</v>
      </c>
      <c r="BY525" s="33">
        <f t="shared" si="1176"/>
        <v>0.43693123322129546</v>
      </c>
      <c r="BZ525" s="33">
        <f t="shared" si="1176"/>
        <v>0.29633202465950642</v>
      </c>
      <c r="CA525" s="33">
        <f t="shared" si="1176"/>
        <v>0.2009759480717353</v>
      </c>
      <c r="CB525" s="33">
        <f t="shared" si="1176"/>
        <v>1.3064070698402632</v>
      </c>
      <c r="CC525" s="33">
        <f t="shared" si="1176"/>
        <v>0.88602100880068235</v>
      </c>
      <c r="CD525" s="33">
        <f t="shared" si="1176"/>
        <v>0.60091011918066728</v>
      </c>
      <c r="CE525" s="33">
        <f t="shared" ref="CE525:CS525" si="1177">EXP(CE524)</f>
        <v>0.86960078192533552</v>
      </c>
      <c r="CF525" s="33">
        <f t="shared" si="1177"/>
        <v>0.58977372355276414</v>
      </c>
      <c r="CG525" s="33">
        <f t="shared" si="1177"/>
        <v>0.39999164239845103</v>
      </c>
      <c r="CH525" s="33">
        <f t="shared" si="1177"/>
        <v>0.57884371371139132</v>
      </c>
      <c r="CI525" s="33">
        <f t="shared" si="1177"/>
        <v>0.39257877808576896</v>
      </c>
      <c r="CJ525" s="33">
        <f t="shared" si="1177"/>
        <v>0.26625165541688506</v>
      </c>
      <c r="CK525" s="33">
        <f t="shared" si="1177"/>
        <v>1.9008280385157519</v>
      </c>
      <c r="CL525" s="33">
        <f t="shared" si="1177"/>
        <v>1.2891644688116053</v>
      </c>
      <c r="CM525" s="33">
        <f t="shared" si="1177"/>
        <v>0.87432686911753821</v>
      </c>
      <c r="CN525" s="33">
        <f t="shared" si="1177"/>
        <v>1.2652729664123834</v>
      </c>
      <c r="CO525" s="33">
        <f t="shared" si="1177"/>
        <v>0.85812336444719772</v>
      </c>
      <c r="CP525" s="33">
        <f t="shared" si="1177"/>
        <v>0.58198960078798945</v>
      </c>
      <c r="CQ525" s="33">
        <f t="shared" si="1177"/>
        <v>0.84222015200494216</v>
      </c>
      <c r="CR525" s="33">
        <f t="shared" si="1177"/>
        <v>0.57120385057539924</v>
      </c>
      <c r="CS525" s="33">
        <f t="shared" si="1177"/>
        <v>0.38739733089436745</v>
      </c>
    </row>
    <row r="526" spans="2:97" ht="13.9" thickTop="1" thickBot="1" x14ac:dyDescent="0.4">
      <c r="H526" s="32">
        <f t="shared" ref="H526:H527" si="1178">H525</f>
        <v>1.4326606632801553E-8</v>
      </c>
      <c r="I526" s="32">
        <f t="shared" ref="I526:J526" si="1179">I521</f>
        <v>-0.40700172344957342</v>
      </c>
      <c r="J526" s="32">
        <f t="shared" si="1179"/>
        <v>0.35571992375007028</v>
      </c>
      <c r="K526" s="32">
        <f t="shared" si="1174"/>
        <v>-0.407001718353314</v>
      </c>
      <c r="L526" s="32">
        <f>$CE$5-$CE$7*SUMPRODUCT($B$5:$CD$5,Q526:CS526)</f>
        <v>-1.7088905224227346E-6</v>
      </c>
      <c r="M526" s="32">
        <f>SUMPRODUCT($B$7:$CD$7, LN(Q526:CS526))</f>
        <v>-3263.3842564287197</v>
      </c>
      <c r="O526" s="48">
        <f t="shared" si="1175"/>
        <v>1.0000000000000002</v>
      </c>
      <c r="P526" s="39" t="s">
        <v>366</v>
      </c>
      <c r="Q526" s="32">
        <f t="shared" ref="Q526:AV526" si="1180">Q525/$O525</f>
        <v>2.6076683878760339E-2</v>
      </c>
      <c r="R526" s="32">
        <f t="shared" si="1180"/>
        <v>1.7685521067534297E-2</v>
      </c>
      <c r="S526" s="32">
        <f t="shared" si="1180"/>
        <v>1.1994533387926649E-2</v>
      </c>
      <c r="T526" s="32">
        <f t="shared" si="1180"/>
        <v>1.7357763299430437E-2</v>
      </c>
      <c r="U526" s="32">
        <f t="shared" si="1180"/>
        <v>1.1772244122167283E-2</v>
      </c>
      <c r="V526" s="32">
        <f t="shared" si="1180"/>
        <v>7.9840777455727555E-3</v>
      </c>
      <c r="W526" s="32">
        <f t="shared" si="1180"/>
        <v>1.1554074442895669E-2</v>
      </c>
      <c r="X526" s="32">
        <f t="shared" si="1180"/>
        <v>7.8361124415105305E-3</v>
      </c>
      <c r="Y526" s="32">
        <f t="shared" si="1180"/>
        <v>5.3145458339808787E-3</v>
      </c>
      <c r="Z526" s="32">
        <f t="shared" si="1180"/>
        <v>3.4546224645869338E-2</v>
      </c>
      <c r="AA526" s="32">
        <f t="shared" si="1180"/>
        <v>2.3429665620785967E-2</v>
      </c>
      <c r="AB526" s="32">
        <f t="shared" si="1180"/>
        <v>1.5890281404960332E-2</v>
      </c>
      <c r="AC526" s="32">
        <f t="shared" si="1180"/>
        <v>2.2995454218025242E-2</v>
      </c>
      <c r="AD526" s="32">
        <f t="shared" si="1180"/>
        <v>1.5595794002076131E-2</v>
      </c>
      <c r="AE526" s="32">
        <f t="shared" si="1180"/>
        <v>1.0577255323990785E-2</v>
      </c>
      <c r="AF526" s="32">
        <f t="shared" si="1180"/>
        <v>1.5306764201121521E-2</v>
      </c>
      <c r="AG526" s="32">
        <f t="shared" si="1180"/>
        <v>1.0381231831981839E-2</v>
      </c>
      <c r="AH526" s="32">
        <f t="shared" si="1180"/>
        <v>7.0406764573701826E-3</v>
      </c>
      <c r="AI526" s="32">
        <f t="shared" si="1180"/>
        <v>5.0264908961156721E-2</v>
      </c>
      <c r="AJ526" s="32">
        <f t="shared" si="1180"/>
        <v>3.4090266635256355E-2</v>
      </c>
      <c r="AK526" s="32">
        <f t="shared" si="1180"/>
        <v>2.3120429406545743E-2</v>
      </c>
      <c r="AL526" s="32">
        <f t="shared" si="1180"/>
        <v>3.3458487132477198E-2</v>
      </c>
      <c r="AM526" s="32">
        <f t="shared" si="1180"/>
        <v>2.2691948938769017E-2</v>
      </c>
      <c r="AN526" s="32">
        <f t="shared" si="1180"/>
        <v>1.5389953066344044E-2</v>
      </c>
      <c r="AO526" s="32">
        <f t="shared" si="1180"/>
        <v>2.2271409305828785E-2</v>
      </c>
      <c r="AP526" s="32">
        <f t="shared" si="1180"/>
        <v>1.5104738022411426E-2</v>
      </c>
      <c r="AQ526" s="32">
        <f t="shared" si="1180"/>
        <v>1.0244215244428657E-2</v>
      </c>
      <c r="AR526" s="32">
        <f t="shared" si="1180"/>
        <v>1.6117431011839815E-2</v>
      </c>
      <c r="AS526" s="32">
        <f t="shared" si="1180"/>
        <v>1.0931035826476202E-2</v>
      </c>
      <c r="AT526" s="32">
        <f t="shared" si="1180"/>
        <v>7.4135601481359588E-3</v>
      </c>
      <c r="AU526" s="32">
        <f t="shared" si="1180"/>
        <v>1.0728455880323187E-2</v>
      </c>
      <c r="AV526" s="32">
        <f t="shared" si="1180"/>
        <v>7.2761679888335524E-3</v>
      </c>
      <c r="AW526" s="32">
        <f t="shared" ref="AW526:CB526" si="1181">AW525/$O525</f>
        <v>4.9347847623465507E-3</v>
      </c>
      <c r="AX526" s="32">
        <f t="shared" si="1181"/>
        <v>7.1413220563183565E-3</v>
      </c>
      <c r="AY526" s="32">
        <f t="shared" si="1181"/>
        <v>4.843330626864574E-3</v>
      </c>
      <c r="AZ526" s="32">
        <f t="shared" si="1181"/>
        <v>3.2848051629837671E-3</v>
      </c>
      <c r="BA526" s="32">
        <f t="shared" si="1181"/>
        <v>2.135226990663619E-2</v>
      </c>
      <c r="BB526" s="32">
        <f t="shared" si="1181"/>
        <v>1.4481366611997483E-2</v>
      </c>
      <c r="BC526" s="32">
        <f t="shared" si="1181"/>
        <v>9.8214372461589428E-3</v>
      </c>
      <c r="BD526" s="32">
        <f t="shared" si="1181"/>
        <v>1.4212989990142951E-2</v>
      </c>
      <c r="BE526" s="32">
        <f t="shared" si="1181"/>
        <v>9.6394209889573146E-3</v>
      </c>
      <c r="BF526" s="32">
        <f t="shared" si="1181"/>
        <v>6.5375714094495227E-3</v>
      </c>
      <c r="BG526" s="32">
        <f t="shared" si="1181"/>
        <v>9.460777956779208E-3</v>
      </c>
      <c r="BH526" s="32">
        <f t="shared" si="1181"/>
        <v>6.4164135534950147E-3</v>
      </c>
      <c r="BI526" s="32">
        <f t="shared" si="1181"/>
        <v>4.3516889496358502E-3</v>
      </c>
      <c r="BJ526" s="32">
        <f t="shared" si="1181"/>
        <v>3.1067646724732462E-2</v>
      </c>
      <c r="BK526" s="32">
        <f t="shared" si="1181"/>
        <v>2.1070452179561765E-2</v>
      </c>
      <c r="BL526" s="32">
        <f t="shared" si="1181"/>
        <v>1.4290234435354461E-2</v>
      </c>
      <c r="BM526" s="32">
        <f t="shared" si="1181"/>
        <v>2.0679963013144741E-2</v>
      </c>
      <c r="BN526" s="32">
        <f t="shared" si="1181"/>
        <v>1.4025399979738073E-2</v>
      </c>
      <c r="BO526" s="32">
        <f t="shared" si="1181"/>
        <v>9.5121951846142763E-3</v>
      </c>
      <c r="BP526" s="32">
        <f t="shared" si="1181"/>
        <v>1.3765473581382666E-2</v>
      </c>
      <c r="BQ526" s="32">
        <f t="shared" si="1181"/>
        <v>9.3359099707620991E-3</v>
      </c>
      <c r="BR526" s="32">
        <f t="shared" si="1181"/>
        <v>6.3317265814998953E-3</v>
      </c>
      <c r="BS526" s="32">
        <f t="shared" si="1181"/>
        <v>9.9618334765718356E-3</v>
      </c>
      <c r="BT526" s="32">
        <f t="shared" si="1181"/>
        <v>6.7562354416038231E-3</v>
      </c>
      <c r="BU526" s="32">
        <f t="shared" si="1181"/>
        <v>4.5821602468797745E-3</v>
      </c>
      <c r="BV526" s="32">
        <f t="shared" si="1181"/>
        <v>6.6310251839773581E-3</v>
      </c>
      <c r="BW526" s="32">
        <f t="shared" si="1181"/>
        <v>4.4972411421569571E-3</v>
      </c>
      <c r="BX526" s="32">
        <f t="shared" si="1181"/>
        <v>3.0500831062411893E-3</v>
      </c>
      <c r="BY526" s="32">
        <f t="shared" si="1181"/>
        <v>4.4138958048186034E-3</v>
      </c>
      <c r="BZ526" s="32">
        <f t="shared" si="1181"/>
        <v>2.9935572946682381E-3</v>
      </c>
      <c r="CA526" s="32">
        <f t="shared" si="1181"/>
        <v>2.0302666108879086E-3</v>
      </c>
      <c r="CB526" s="32">
        <f t="shared" si="1181"/>
        <v>1.3197373514455954E-2</v>
      </c>
      <c r="CC526" s="32">
        <f t="shared" ref="CC526:CS526" si="1182">CC525/$O525</f>
        <v>8.9506176633194542E-3</v>
      </c>
      <c r="CD526" s="32">
        <f t="shared" si="1182"/>
        <v>6.0704166982295787E-3</v>
      </c>
      <c r="CE526" s="32">
        <f t="shared" si="1182"/>
        <v>8.7847399118368644E-3</v>
      </c>
      <c r="CF526" s="32">
        <f t="shared" si="1182"/>
        <v>5.9579164093845694E-3</v>
      </c>
      <c r="CG526" s="32">
        <f t="shared" si="1182"/>
        <v>4.0407306644769676E-3</v>
      </c>
      <c r="CH526" s="32">
        <f t="shared" si="1182"/>
        <v>5.8475010375426866E-3</v>
      </c>
      <c r="CI526" s="32">
        <f t="shared" si="1182"/>
        <v>3.9658456294791025E-3</v>
      </c>
      <c r="CJ526" s="32">
        <f t="shared" si="1182"/>
        <v>2.68968426955045E-3</v>
      </c>
      <c r="CK526" s="32">
        <f t="shared" si="1182"/>
        <v>1.9202236569425754E-2</v>
      </c>
      <c r="CL526" s="32">
        <f t="shared" si="1182"/>
        <v>1.3023188108245801E-2</v>
      </c>
      <c r="CM526" s="32">
        <f t="shared" si="1182"/>
        <v>8.8324830229829267E-3</v>
      </c>
      <c r="CN526" s="32">
        <f t="shared" si="1182"/>
        <v>1.2781835249505834E-2</v>
      </c>
      <c r="CO526" s="32">
        <f t="shared" si="1182"/>
        <v>8.6687946073929368E-3</v>
      </c>
      <c r="CP526" s="32">
        <f t="shared" si="1182"/>
        <v>5.8792809074948923E-3</v>
      </c>
      <c r="CQ526" s="32">
        <f t="shared" si="1182"/>
        <v>8.5081397552220495E-3</v>
      </c>
      <c r="CR526" s="32">
        <f t="shared" si="1182"/>
        <v>5.7703228518663505E-3</v>
      </c>
      <c r="CS526" s="32">
        <f t="shared" si="1182"/>
        <v>3.9135024544389406E-3</v>
      </c>
    </row>
    <row r="527" spans="2:97" ht="13.15" thickTop="1" x14ac:dyDescent="0.35">
      <c r="H527" s="34">
        <f t="shared" si="1178"/>
        <v>1.4326606632801553E-8</v>
      </c>
      <c r="I527" s="34">
        <f t="shared" ref="I527:J527" si="1183">I522</f>
        <v>-0.38829529471311441</v>
      </c>
      <c r="J527" s="34">
        <f t="shared" si="1183"/>
        <v>0.25572320520480241</v>
      </c>
      <c r="K527" s="34">
        <f t="shared" si="1174"/>
        <v>-0.38829529104946864</v>
      </c>
      <c r="L527" s="34">
        <f>$CE$6-$CE$7*SUMPRODUCT($B$6:$CD$6,Q526:CS526)</f>
        <v>-1.2373628806017223E-6</v>
      </c>
    </row>
    <row r="528" spans="2:97" ht="13.5" thickBot="1" x14ac:dyDescent="0.4">
      <c r="B528" s="39" t="s">
        <v>367</v>
      </c>
      <c r="D528" s="39" t="s">
        <v>368</v>
      </c>
      <c r="E528" s="39" t="s">
        <v>369</v>
      </c>
      <c r="F528" s="39" t="s">
        <v>370</v>
      </c>
      <c r="H528" s="39" t="s">
        <v>347</v>
      </c>
      <c r="I528" s="39" t="s">
        <v>371</v>
      </c>
      <c r="J528" s="39" t="s">
        <v>372</v>
      </c>
      <c r="K528" s="39" t="s">
        <v>349</v>
      </c>
      <c r="L528" s="39" t="s">
        <v>373</v>
      </c>
      <c r="M528" s="39" t="s">
        <v>374</v>
      </c>
      <c r="O528" s="45" t="s">
        <v>336</v>
      </c>
    </row>
    <row r="529" spans="2:97" ht="13.9" thickTop="1" thickBot="1" x14ac:dyDescent="0.4">
      <c r="B529" s="32">
        <f>1+B524</f>
        <v>6</v>
      </c>
      <c r="D529" s="32">
        <f>IF(F524,IF(M529&lt;0,D524,H529),E524)</f>
        <v>0</v>
      </c>
      <c r="E529" s="32">
        <f>IF(F524,IF(M529&lt;0,H529,E524),H529)</f>
        <v>7.1633033164007764E-9</v>
      </c>
      <c r="F529" s="32" t="b">
        <f>OR(F524,M529*M524&lt;=0)</f>
        <v>1</v>
      </c>
      <c r="H529" s="32">
        <f>IF(F524,(D524+E524)/2,2*H524)</f>
        <v>7.1633033164007764E-9</v>
      </c>
      <c r="I529" s="32">
        <f>I524</f>
        <v>-0.4811402335454355</v>
      </c>
      <c r="J529" s="32">
        <f>J524</f>
        <v>1</v>
      </c>
      <c r="K529" s="32">
        <f>I529+J529*H529</f>
        <v>-0.48114022638213216</v>
      </c>
      <c r="L529" s="32">
        <f>$CE$3-$CE$7*SUMPRODUCT($B$3:$CD$3,Q531:CS531)</f>
        <v>-1.3275690662339912E-6</v>
      </c>
      <c r="M529" s="32">
        <f>SUMPRODUCT(L529:L532,J529:J532)</f>
        <v>-2.2799697584237672E-6</v>
      </c>
      <c r="O529" s="46">
        <f>SUM(Q529:CS529)</f>
        <v>-1.2656551085182934</v>
      </c>
      <c r="P529" s="39" t="s">
        <v>363</v>
      </c>
      <c r="Q529" s="32">
        <f t="shared" ref="Q529:AV529" si="1184">SUMPRODUCT(B$3:B$6,$K529:$K532)</f>
        <v>0.94830443425271715</v>
      </c>
      <c r="R529" s="32">
        <f t="shared" si="1184"/>
        <v>0.56000914137142566</v>
      </c>
      <c r="S529" s="32">
        <f t="shared" si="1184"/>
        <v>0.1717138484901341</v>
      </c>
      <c r="T529" s="32">
        <f t="shared" si="1184"/>
        <v>0.54130271335127356</v>
      </c>
      <c r="U529" s="32">
        <f t="shared" si="1184"/>
        <v>0.15300742046998195</v>
      </c>
      <c r="V529" s="32">
        <f t="shared" si="1184"/>
        <v>-0.23528787241130961</v>
      </c>
      <c r="W529" s="32">
        <f t="shared" si="1184"/>
        <v>0.13430099244982979</v>
      </c>
      <c r="X529" s="32">
        <f t="shared" si="1184"/>
        <v>-0.25399430043146176</v>
      </c>
      <c r="Y529" s="32">
        <f t="shared" si="1184"/>
        <v>-0.64228959331275326</v>
      </c>
      <c r="Z529" s="32">
        <f t="shared" si="1184"/>
        <v>1.2295611250345602</v>
      </c>
      <c r="AA529" s="32">
        <f t="shared" si="1184"/>
        <v>0.84126583215326867</v>
      </c>
      <c r="AB529" s="32">
        <f t="shared" si="1184"/>
        <v>0.45297053927197711</v>
      </c>
      <c r="AC529" s="32">
        <f t="shared" si="1184"/>
        <v>0.82255940413311657</v>
      </c>
      <c r="AD529" s="32">
        <f t="shared" si="1184"/>
        <v>0.43426411125182501</v>
      </c>
      <c r="AE529" s="32">
        <f t="shared" si="1184"/>
        <v>4.596881837053346E-2</v>
      </c>
      <c r="AF529" s="32">
        <f t="shared" si="1184"/>
        <v>0.41555768323167286</v>
      </c>
      <c r="AG529" s="32">
        <f t="shared" si="1184"/>
        <v>2.7262390350381305E-2</v>
      </c>
      <c r="AH529" s="32">
        <f t="shared" si="1184"/>
        <v>-0.36103290253091025</v>
      </c>
      <c r="AI529" s="32">
        <f t="shared" si="1184"/>
        <v>1.6045700460770176</v>
      </c>
      <c r="AJ529" s="32">
        <f t="shared" si="1184"/>
        <v>1.2162747531957261</v>
      </c>
      <c r="AK529" s="32">
        <f t="shared" si="1184"/>
        <v>0.82797946031443459</v>
      </c>
      <c r="AL529" s="32">
        <f t="shared" si="1184"/>
        <v>1.197568325175574</v>
      </c>
      <c r="AM529" s="32">
        <f t="shared" si="1184"/>
        <v>0.80927303229428238</v>
      </c>
      <c r="AN529" s="32">
        <f t="shared" si="1184"/>
        <v>0.42097773941299083</v>
      </c>
      <c r="AO529" s="32">
        <f t="shared" si="1184"/>
        <v>0.79056660427413017</v>
      </c>
      <c r="AP529" s="32">
        <f t="shared" si="1184"/>
        <v>0.40227131139283867</v>
      </c>
      <c r="AQ529" s="32">
        <f t="shared" si="1184"/>
        <v>1.3976018511547117E-2</v>
      </c>
      <c r="AR529" s="32">
        <f t="shared" si="1184"/>
        <v>0.46716420787058505</v>
      </c>
      <c r="AS529" s="32">
        <f t="shared" si="1184"/>
        <v>7.8868914989293493E-2</v>
      </c>
      <c r="AT529" s="32">
        <f t="shared" si="1184"/>
        <v>-0.30942637789199806</v>
      </c>
      <c r="AU529" s="32">
        <f t="shared" si="1184"/>
        <v>6.0162486969141338E-2</v>
      </c>
      <c r="AV529" s="32">
        <f t="shared" si="1184"/>
        <v>-0.32813280591215022</v>
      </c>
      <c r="AW529" s="32">
        <f t="shared" ref="AW529:CB529" si="1185">SUMPRODUCT(AH$3:AH$6,$K529:$K532)</f>
        <v>-0.71642809879344171</v>
      </c>
      <c r="AX529" s="32">
        <f t="shared" si="1185"/>
        <v>-0.34683923393230237</v>
      </c>
      <c r="AY529" s="32">
        <f t="shared" si="1185"/>
        <v>-0.73513452681359392</v>
      </c>
      <c r="AZ529" s="32">
        <f t="shared" si="1185"/>
        <v>-1.1234298196948855</v>
      </c>
      <c r="BA529" s="32">
        <f t="shared" si="1185"/>
        <v>0.74842089865242811</v>
      </c>
      <c r="BB529" s="32">
        <f t="shared" si="1185"/>
        <v>0.36012560577113656</v>
      </c>
      <c r="BC529" s="32">
        <f t="shared" si="1185"/>
        <v>-2.8169687110154995E-2</v>
      </c>
      <c r="BD529" s="32">
        <f t="shared" si="1185"/>
        <v>0.3414191777509844</v>
      </c>
      <c r="BE529" s="32">
        <f t="shared" si="1185"/>
        <v>-4.6876115130307171E-2</v>
      </c>
      <c r="BF529" s="32">
        <f t="shared" si="1185"/>
        <v>-0.4351714080115987</v>
      </c>
      <c r="BG529" s="32">
        <f t="shared" si="1185"/>
        <v>-6.5582543150459305E-2</v>
      </c>
      <c r="BH529" s="32">
        <f t="shared" si="1185"/>
        <v>-0.45387783603175086</v>
      </c>
      <c r="BI529" s="32">
        <f t="shared" si="1185"/>
        <v>-0.84217312891304241</v>
      </c>
      <c r="BJ529" s="32">
        <f t="shared" si="1185"/>
        <v>1.1234298196948855</v>
      </c>
      <c r="BK529" s="32">
        <f t="shared" si="1185"/>
        <v>0.73513452681359392</v>
      </c>
      <c r="BL529" s="32">
        <f t="shared" si="1185"/>
        <v>0.34683923393230237</v>
      </c>
      <c r="BM529" s="32">
        <f t="shared" si="1185"/>
        <v>0.71642809879344171</v>
      </c>
      <c r="BN529" s="32">
        <f t="shared" si="1185"/>
        <v>0.32813280591215022</v>
      </c>
      <c r="BO529" s="32">
        <f t="shared" si="1185"/>
        <v>-6.0162486969141338E-2</v>
      </c>
      <c r="BP529" s="32">
        <f t="shared" si="1185"/>
        <v>0.30942637789199806</v>
      </c>
      <c r="BQ529" s="32">
        <f t="shared" si="1185"/>
        <v>-7.8868914989293493E-2</v>
      </c>
      <c r="BR529" s="32">
        <f t="shared" si="1185"/>
        <v>-0.46716420787058505</v>
      </c>
      <c r="BS529" s="32">
        <f t="shared" si="1185"/>
        <v>-1.3976018511547117E-2</v>
      </c>
      <c r="BT529" s="32">
        <f t="shared" si="1185"/>
        <v>-0.40227131139283867</v>
      </c>
      <c r="BU529" s="32">
        <f t="shared" si="1185"/>
        <v>-0.79056660427413017</v>
      </c>
      <c r="BV529" s="32">
        <f t="shared" si="1185"/>
        <v>-0.42097773941299083</v>
      </c>
      <c r="BW529" s="32">
        <f t="shared" si="1185"/>
        <v>-0.80927303229428238</v>
      </c>
      <c r="BX529" s="32">
        <f t="shared" si="1185"/>
        <v>-1.197568325175574</v>
      </c>
      <c r="BY529" s="32">
        <f t="shared" si="1185"/>
        <v>-0.82797946031443459</v>
      </c>
      <c r="BZ529" s="32">
        <f t="shared" si="1185"/>
        <v>-1.2162747531957261</v>
      </c>
      <c r="CA529" s="32">
        <f t="shared" si="1185"/>
        <v>-1.6045700460770176</v>
      </c>
      <c r="CB529" s="32">
        <f t="shared" si="1185"/>
        <v>0.26728067227029589</v>
      </c>
      <c r="CC529" s="32">
        <f t="shared" ref="CC529:CS529" si="1186">SUMPRODUCT(BN$3:BN$6,$K529:$K532)</f>
        <v>-0.12101462061099566</v>
      </c>
      <c r="CD529" s="32">
        <f t="shared" si="1186"/>
        <v>-0.50930991349228716</v>
      </c>
      <c r="CE529" s="32">
        <f t="shared" si="1186"/>
        <v>-0.13972104863114782</v>
      </c>
      <c r="CF529" s="32">
        <f t="shared" si="1186"/>
        <v>-0.52801634151243937</v>
      </c>
      <c r="CG529" s="32">
        <f t="shared" si="1186"/>
        <v>-0.91631163439373098</v>
      </c>
      <c r="CH529" s="32">
        <f t="shared" si="1186"/>
        <v>-0.54672276953259158</v>
      </c>
      <c r="CI529" s="32">
        <f t="shared" si="1186"/>
        <v>-0.93501806241388308</v>
      </c>
      <c r="CJ529" s="32">
        <f t="shared" si="1186"/>
        <v>-1.3233133552951746</v>
      </c>
      <c r="CK529" s="32">
        <f t="shared" si="1186"/>
        <v>0.64228959331275326</v>
      </c>
      <c r="CL529" s="32">
        <f t="shared" si="1186"/>
        <v>0.25399430043146176</v>
      </c>
      <c r="CM529" s="32">
        <f t="shared" si="1186"/>
        <v>-0.13430099244982979</v>
      </c>
      <c r="CN529" s="32">
        <f t="shared" si="1186"/>
        <v>0.23528787241130961</v>
      </c>
      <c r="CO529" s="32">
        <f t="shared" si="1186"/>
        <v>-0.15300742046998195</v>
      </c>
      <c r="CP529" s="32">
        <f t="shared" si="1186"/>
        <v>-0.54130271335127356</v>
      </c>
      <c r="CQ529" s="32">
        <f t="shared" si="1186"/>
        <v>-0.1717138484901341</v>
      </c>
      <c r="CR529" s="32">
        <f t="shared" si="1186"/>
        <v>-0.56000914137142566</v>
      </c>
      <c r="CS529" s="32">
        <f t="shared" si="1186"/>
        <v>-0.94830443425271715</v>
      </c>
    </row>
    <row r="530" spans="2:97" ht="13.9" thickTop="1" thickBot="1" x14ac:dyDescent="0.4">
      <c r="H530" s="33">
        <f>H529</f>
        <v>7.1633033164007764E-9</v>
      </c>
      <c r="I530" s="33">
        <f t="shared" ref="I530:J530" si="1187">I525</f>
        <v>0.32813280102821168</v>
      </c>
      <c r="J530" s="33">
        <f t="shared" si="1187"/>
        <v>0.68179976347528437</v>
      </c>
      <c r="K530" s="33">
        <f t="shared" ref="K530:K532" si="1188">I530+J530*H530</f>
        <v>0.32813280591215022</v>
      </c>
      <c r="L530" s="33">
        <f>$CE$4-$CE$7*SUMPRODUCT($B$4:$CD$4,Q531:CS531)</f>
        <v>-1.0102529586220044E-6</v>
      </c>
      <c r="M530" s="39" t="s">
        <v>375</v>
      </c>
      <c r="O530" s="47">
        <f t="shared" ref="O530:O531" si="1189">SUM(Q530:CS530)</f>
        <v>98.989929448953205</v>
      </c>
      <c r="P530" s="39" t="s">
        <v>365</v>
      </c>
      <c r="Q530" s="33">
        <f>EXP(Q529)</f>
        <v>2.5813291333694468</v>
      </c>
      <c r="R530" s="33">
        <f>EXP(R529)</f>
        <v>1.7506885039168183</v>
      </c>
      <c r="S530" s="33">
        <f t="shared" ref="S530:CD530" si="1190">EXP(S529)</f>
        <v>1.1873380260291857</v>
      </c>
      <c r="T530" s="33">
        <f t="shared" si="1190"/>
        <v>1.7182437839526805</v>
      </c>
      <c r="U530" s="33">
        <f t="shared" si="1190"/>
        <v>1.1653336262338467</v>
      </c>
      <c r="V530" s="33">
        <f t="shared" si="1190"/>
        <v>0.79034329884630949</v>
      </c>
      <c r="W530" s="33">
        <f t="shared" si="1190"/>
        <v>1.1437370240494145</v>
      </c>
      <c r="X530" s="33">
        <f t="shared" si="1190"/>
        <v>0.77569622316766562</v>
      </c>
      <c r="Y530" s="33">
        <f t="shared" si="1190"/>
        <v>0.52608651987695432</v>
      </c>
      <c r="Z530" s="33">
        <f t="shared" si="1190"/>
        <v>3.4197283737306008</v>
      </c>
      <c r="AA530" s="33">
        <f t="shared" si="1190"/>
        <v>2.3193009651557137</v>
      </c>
      <c r="AB530" s="33">
        <f t="shared" si="1190"/>
        <v>1.572977844759077</v>
      </c>
      <c r="AC530" s="33">
        <f t="shared" si="1190"/>
        <v>2.2763184070600402</v>
      </c>
      <c r="AD530" s="33">
        <f t="shared" si="1190"/>
        <v>1.5438265562409763</v>
      </c>
      <c r="AE530" s="33">
        <f t="shared" si="1190"/>
        <v>1.0470417619796577</v>
      </c>
      <c r="AF530" s="33">
        <f t="shared" si="1190"/>
        <v>1.5152155153971174</v>
      </c>
      <c r="AG530" s="33">
        <f t="shared" si="1190"/>
        <v>1.0276374095307872</v>
      </c>
      <c r="AH530" s="33">
        <f t="shared" si="1190"/>
        <v>0.69695606647109432</v>
      </c>
      <c r="AI530" s="33">
        <f t="shared" si="1190"/>
        <v>4.9757198125139963</v>
      </c>
      <c r="AJ530" s="33">
        <f t="shared" si="1190"/>
        <v>3.374593096971283</v>
      </c>
      <c r="AK530" s="33">
        <f t="shared" si="1190"/>
        <v>2.2886896769158063</v>
      </c>
      <c r="AL530" s="33">
        <f t="shared" si="1190"/>
        <v>3.3120532860459302</v>
      </c>
      <c r="AM530" s="33">
        <f t="shared" si="1190"/>
        <v>2.246274424010327</v>
      </c>
      <c r="AN530" s="33">
        <f t="shared" si="1190"/>
        <v>1.5234503651318834</v>
      </c>
      <c r="AO530" s="33">
        <f t="shared" si="1190"/>
        <v>2.2046452338451052</v>
      </c>
      <c r="AP530" s="33">
        <f t="shared" si="1190"/>
        <v>1.4952169470421532</v>
      </c>
      <c r="AQ530" s="33">
        <f t="shared" si="1190"/>
        <v>1.0140741396396169</v>
      </c>
      <c r="AR530" s="33">
        <f t="shared" si="1190"/>
        <v>1.5954633695504716</v>
      </c>
      <c r="AS530" s="33">
        <f t="shared" si="1190"/>
        <v>1.0820624706026731</v>
      </c>
      <c r="AT530" s="33">
        <f t="shared" si="1190"/>
        <v>0.73386779830404714</v>
      </c>
      <c r="AU530" s="33">
        <f t="shared" si="1190"/>
        <v>1.0620090951656027</v>
      </c>
      <c r="AV530" s="33">
        <f t="shared" si="1190"/>
        <v>0.720267357589778</v>
      </c>
      <c r="AW530" s="33">
        <f t="shared" si="1190"/>
        <v>0.48849399573971175</v>
      </c>
      <c r="AX530" s="33">
        <f t="shared" si="1190"/>
        <v>0.70691896770544005</v>
      </c>
      <c r="AY530" s="33">
        <f t="shared" si="1190"/>
        <v>0.47944095697211903</v>
      </c>
      <c r="AZ530" s="33">
        <f t="shared" si="1190"/>
        <v>0.32516263068799306</v>
      </c>
      <c r="BA530" s="33">
        <f t="shared" si="1190"/>
        <v>2.1136596970792776</v>
      </c>
      <c r="BB530" s="33">
        <f t="shared" si="1190"/>
        <v>1.4335094603139049</v>
      </c>
      <c r="BC530" s="33">
        <f t="shared" si="1190"/>
        <v>0.97222337902788114</v>
      </c>
      <c r="BD530" s="33">
        <f t="shared" si="1190"/>
        <v>1.4069428764231839</v>
      </c>
      <c r="BE530" s="33">
        <f t="shared" si="1190"/>
        <v>0.95420560190500903</v>
      </c>
      <c r="BF530" s="33">
        <f t="shared" si="1190"/>
        <v>0.64715373023647604</v>
      </c>
      <c r="BG530" s="33">
        <f t="shared" si="1190"/>
        <v>0.93652174011420208</v>
      </c>
      <c r="BH530" s="33">
        <f t="shared" si="1190"/>
        <v>0.63516032221197949</v>
      </c>
      <c r="BI530" s="33">
        <f t="shared" si="1190"/>
        <v>0.43077337944469968</v>
      </c>
      <c r="BJ530" s="33">
        <f t="shared" si="1190"/>
        <v>3.075384148185039</v>
      </c>
      <c r="BK530" s="33">
        <f t="shared" si="1190"/>
        <v>2.0857625646241003</v>
      </c>
      <c r="BL530" s="33">
        <f t="shared" si="1190"/>
        <v>1.4145892891314829</v>
      </c>
      <c r="BM530" s="33">
        <f t="shared" si="1190"/>
        <v>2.0471080683105023</v>
      </c>
      <c r="BN530" s="33">
        <f t="shared" si="1190"/>
        <v>1.3883733442346853</v>
      </c>
      <c r="BO530" s="33">
        <f t="shared" si="1190"/>
        <v>0.94161152155110917</v>
      </c>
      <c r="BP530" s="33">
        <f t="shared" si="1190"/>
        <v>1.3626432476135057</v>
      </c>
      <c r="BQ530" s="33">
        <f t="shared" si="1190"/>
        <v>0.92416106016784128</v>
      </c>
      <c r="BR530" s="33">
        <f t="shared" si="1190"/>
        <v>0.62677716021882346</v>
      </c>
      <c r="BS530" s="33">
        <f t="shared" si="1190"/>
        <v>0.98612119263329345</v>
      </c>
      <c r="BT530" s="33">
        <f t="shared" si="1190"/>
        <v>0.66879926821201818</v>
      </c>
      <c r="BU530" s="33">
        <f t="shared" si="1190"/>
        <v>0.45358771771905787</v>
      </c>
      <c r="BV530" s="33">
        <f t="shared" si="1190"/>
        <v>0.65640471320076854</v>
      </c>
      <c r="BW530" s="33">
        <f t="shared" si="1190"/>
        <v>0.44518158124895368</v>
      </c>
      <c r="BX530" s="33">
        <f t="shared" si="1190"/>
        <v>0.30192750950388314</v>
      </c>
      <c r="BY530" s="33">
        <f t="shared" si="1190"/>
        <v>0.43693123191239303</v>
      </c>
      <c r="BZ530" s="33">
        <f t="shared" si="1190"/>
        <v>0.29633202322896524</v>
      </c>
      <c r="CA530" s="33">
        <f t="shared" si="1190"/>
        <v>0.20097594673337268</v>
      </c>
      <c r="CB530" s="33">
        <f t="shared" si="1190"/>
        <v>1.3064070671155614</v>
      </c>
      <c r="CC530" s="33">
        <f t="shared" si="1190"/>
        <v>0.88602100532972328</v>
      </c>
      <c r="CD530" s="33">
        <f t="shared" si="1190"/>
        <v>0.60091011572586017</v>
      </c>
      <c r="CE530" s="33">
        <f t="shared" ref="CE530:CS530" si="1191">EXP(CE529)</f>
        <v>0.86960077789580126</v>
      </c>
      <c r="CF530" s="33">
        <f t="shared" si="1191"/>
        <v>0.58977371973952442</v>
      </c>
      <c r="CG530" s="33">
        <f t="shared" si="1191"/>
        <v>0.3999916390795521</v>
      </c>
      <c r="CH530" s="33">
        <f t="shared" si="1191"/>
        <v>0.57884370955419095</v>
      </c>
      <c r="CI530" s="33">
        <f t="shared" si="1191"/>
        <v>0.39257877454717083</v>
      </c>
      <c r="CJ530" s="33">
        <f t="shared" si="1191"/>
        <v>0.26625165252923932</v>
      </c>
      <c r="CK530" s="33">
        <f t="shared" si="1191"/>
        <v>1.9008280239415536</v>
      </c>
      <c r="CL530" s="33">
        <f t="shared" si="1191"/>
        <v>1.2891644565656877</v>
      </c>
      <c r="CM530" s="33">
        <f t="shared" si="1191"/>
        <v>0.87432685921059738</v>
      </c>
      <c r="CN530" s="33">
        <f t="shared" si="1191"/>
        <v>1.2652729534870901</v>
      </c>
      <c r="CO530" s="33">
        <f t="shared" si="1191"/>
        <v>0.85812335410917817</v>
      </c>
      <c r="CP530" s="33">
        <f t="shared" si="1191"/>
        <v>0.58198959271051809</v>
      </c>
      <c r="CQ530" s="33">
        <f t="shared" si="1191"/>
        <v>0.84222014125522437</v>
      </c>
      <c r="CR530" s="33">
        <f t="shared" si="1191"/>
        <v>0.57120384223846687</v>
      </c>
      <c r="CS530" s="33">
        <f t="shared" si="1191"/>
        <v>0.38739732453051628</v>
      </c>
    </row>
    <row r="531" spans="2:97" ht="13.9" thickTop="1" thickBot="1" x14ac:dyDescent="0.4">
      <c r="H531" s="32">
        <f t="shared" ref="H531:H532" si="1192">H530</f>
        <v>7.1633033164007764E-9</v>
      </c>
      <c r="I531" s="32">
        <f t="shared" ref="I531:J531" si="1193">I526</f>
        <v>-0.40700172344957342</v>
      </c>
      <c r="J531" s="32">
        <f t="shared" si="1193"/>
        <v>0.35571992375007028</v>
      </c>
      <c r="K531" s="32">
        <f t="shared" si="1188"/>
        <v>-0.40700172090144371</v>
      </c>
      <c r="L531" s="32">
        <f>$CE$5-$CE$7*SUMPRODUCT($B$5:$CD$5,Q531:CS531)</f>
        <v>-4.8737112479102507E-7</v>
      </c>
      <c r="M531" s="32">
        <f>SUMPRODUCT($B$7:$CD$7, LN(Q531:CS531))</f>
        <v>-3263.3842564287188</v>
      </c>
      <c r="O531" s="48">
        <f t="shared" si="1189"/>
        <v>0.99999999999999989</v>
      </c>
      <c r="P531" s="39" t="s">
        <v>366</v>
      </c>
      <c r="Q531" s="32">
        <f t="shared" ref="Q531:AV531" si="1194">Q530/$O530</f>
        <v>2.6076684241911476E-2</v>
      </c>
      <c r="R531" s="32">
        <f t="shared" si="1194"/>
        <v>1.768552128143103E-2</v>
      </c>
      <c r="S531" s="32">
        <f t="shared" si="1194"/>
        <v>1.1994533511022131E-2</v>
      </c>
      <c r="T531" s="32">
        <f t="shared" si="1194"/>
        <v>1.7357763496929642E-2</v>
      </c>
      <c r="U531" s="32">
        <f t="shared" si="1194"/>
        <v>1.1772244234548951E-2</v>
      </c>
      <c r="V531" s="32">
        <f t="shared" si="1194"/>
        <v>7.9840778071659409E-3</v>
      </c>
      <c r="W531" s="32">
        <f t="shared" si="1194"/>
        <v>1.155407454491836E-2</v>
      </c>
      <c r="X531" s="32">
        <f t="shared" si="1194"/>
        <v>7.8361124963491763E-3</v>
      </c>
      <c r="Y531" s="32">
        <f t="shared" si="1194"/>
        <v>5.3145458614378025E-3</v>
      </c>
      <c r="Z531" s="32">
        <f t="shared" si="1194"/>
        <v>3.4546224982351111E-2</v>
      </c>
      <c r="AA531" s="32">
        <f t="shared" si="1194"/>
        <v>2.3429665806072961E-2</v>
      </c>
      <c r="AB531" s="32">
        <f t="shared" si="1194"/>
        <v>1.5890281501516019E-2</v>
      </c>
      <c r="AC531" s="32">
        <f t="shared" si="1194"/>
        <v>2.299545438340659E-2</v>
      </c>
      <c r="AD531" s="32">
        <f t="shared" si="1194"/>
        <v>1.5595794085671024E-2</v>
      </c>
      <c r="AE531" s="32">
        <f t="shared" si="1194"/>
        <v>1.0577255361310189E-2</v>
      </c>
      <c r="AF531" s="32">
        <f t="shared" si="1194"/>
        <v>1.5306764272202848E-2</v>
      </c>
      <c r="AG531" s="32">
        <f t="shared" si="1194"/>
        <v>1.0381231861173472E-2</v>
      </c>
      <c r="AH531" s="32">
        <f t="shared" si="1194"/>
        <v>7.0406764642710279E-3</v>
      </c>
      <c r="AI531" s="32">
        <f t="shared" si="1194"/>
        <v>5.0264909170178354E-2</v>
      </c>
      <c r="AJ531" s="32">
        <f t="shared" si="1194"/>
        <v>3.4090266714570008E-2</v>
      </c>
      <c r="AK531" s="32">
        <f t="shared" si="1194"/>
        <v>2.3120429417984686E-2</v>
      </c>
      <c r="AL531" s="32">
        <f t="shared" si="1194"/>
        <v>3.3458487186354434E-2</v>
      </c>
      <c r="AM531" s="32">
        <f t="shared" si="1194"/>
        <v>2.269194893374157E-2</v>
      </c>
      <c r="AN531" s="32">
        <f t="shared" si="1194"/>
        <v>1.5389953034742701E-2</v>
      </c>
      <c r="AO531" s="32">
        <f t="shared" si="1194"/>
        <v>2.2271409284941347E-2</v>
      </c>
      <c r="AP531" s="32">
        <f t="shared" si="1194"/>
        <v>1.5104737980576112E-2</v>
      </c>
      <c r="AQ531" s="32">
        <f t="shared" si="1194"/>
        <v>1.0244215197289854E-2</v>
      </c>
      <c r="AR531" s="32">
        <f t="shared" si="1194"/>
        <v>1.6117431120841588E-2</v>
      </c>
      <c r="AS531" s="32">
        <f t="shared" si="1194"/>
        <v>1.0931035880378796E-2</v>
      </c>
      <c r="AT531" s="32">
        <f t="shared" si="1194"/>
        <v>7.4135601711130183E-3</v>
      </c>
      <c r="AU531" s="32">
        <f t="shared" si="1194"/>
        <v>1.0728455925541962E-2</v>
      </c>
      <c r="AV531" s="32">
        <f t="shared" si="1194"/>
        <v>7.2761680061728205E-3</v>
      </c>
      <c r="AW531" s="32">
        <f t="shared" ref="AW531:CB531" si="1195">AW530/$O530</f>
        <v>4.9347847650665988E-3</v>
      </c>
      <c r="AX531" s="32">
        <f t="shared" si="1195"/>
        <v>7.1413220682209058E-3</v>
      </c>
      <c r="AY531" s="32">
        <f t="shared" si="1195"/>
        <v>4.843330626064902E-3</v>
      </c>
      <c r="AZ531" s="32">
        <f t="shared" si="1195"/>
        <v>3.2848051564242386E-3</v>
      </c>
      <c r="BA531" s="32">
        <f t="shared" si="1195"/>
        <v>2.1352269961655467E-2</v>
      </c>
      <c r="BB531" s="32">
        <f t="shared" si="1195"/>
        <v>1.448136662278492E-2</v>
      </c>
      <c r="BC531" s="32">
        <f t="shared" si="1195"/>
        <v>9.8214372354839801E-3</v>
      </c>
      <c r="BD531" s="32">
        <f t="shared" si="1195"/>
        <v>1.421298999054961E-2</v>
      </c>
      <c r="BE531" s="32">
        <f t="shared" si="1195"/>
        <v>9.6394209715754027E-3</v>
      </c>
      <c r="BF531" s="32">
        <f t="shared" si="1195"/>
        <v>6.5375713856852284E-3</v>
      </c>
      <c r="BG531" s="32">
        <f t="shared" si="1195"/>
        <v>9.4607779329426069E-3</v>
      </c>
      <c r="BH531" s="32">
        <f t="shared" si="1195"/>
        <v>6.4164135255750116E-3</v>
      </c>
      <c r="BI531" s="32">
        <f t="shared" si="1195"/>
        <v>4.3516889227286446E-3</v>
      </c>
      <c r="BJ531" s="32">
        <f t="shared" si="1195"/>
        <v>3.1067646631377212E-2</v>
      </c>
      <c r="BK531" s="32">
        <f t="shared" si="1195"/>
        <v>2.1070452077649772E-2</v>
      </c>
      <c r="BL531" s="32">
        <f t="shared" si="1195"/>
        <v>1.4290234340059344E-2</v>
      </c>
      <c r="BM531" s="32">
        <f t="shared" si="1195"/>
        <v>2.0679962898308236E-2</v>
      </c>
      <c r="BN531" s="32">
        <f t="shared" si="1195"/>
        <v>1.4025399876162524E-2</v>
      </c>
      <c r="BO531" s="32">
        <f t="shared" si="1195"/>
        <v>9.5121950969434352E-3</v>
      </c>
      <c r="BP531" s="32">
        <f t="shared" si="1195"/>
        <v>1.3765473469866337E-2</v>
      </c>
      <c r="BQ531" s="32">
        <f t="shared" si="1195"/>
        <v>9.3359098780286497E-3</v>
      </c>
      <c r="BR531" s="32">
        <f t="shared" si="1195"/>
        <v>6.3317265070083496E-3</v>
      </c>
      <c r="BS531" s="32">
        <f t="shared" si="1195"/>
        <v>9.961833472583826E-3</v>
      </c>
      <c r="BT531" s="32">
        <f t="shared" si="1195"/>
        <v>6.7562354265228806E-3</v>
      </c>
      <c r="BU531" s="32">
        <f t="shared" si="1195"/>
        <v>4.5821602282579916E-3</v>
      </c>
      <c r="BV531" s="32">
        <f t="shared" si="1195"/>
        <v>6.6310251644260557E-3</v>
      </c>
      <c r="BW531" s="32">
        <f t="shared" si="1195"/>
        <v>4.4972411206588786E-3</v>
      </c>
      <c r="BX531" s="32">
        <f t="shared" si="1195"/>
        <v>3.0500830860737214E-3</v>
      </c>
      <c r="BY531" s="32">
        <f t="shared" si="1195"/>
        <v>4.4138957805572362E-3</v>
      </c>
      <c r="BZ531" s="32">
        <f t="shared" si="1195"/>
        <v>2.9935572727302199E-3</v>
      </c>
      <c r="CA531" s="32">
        <f t="shared" si="1195"/>
        <v>2.0302665922901915E-3</v>
      </c>
      <c r="CB531" s="32">
        <f t="shared" si="1195"/>
        <v>1.3197373453925382E-2</v>
      </c>
      <c r="CC531" s="32">
        <f t="shared" ref="CC531:CS531" si="1196">CC530/$O530</f>
        <v>8.9506176058709447E-3</v>
      </c>
      <c r="CD531" s="32">
        <f t="shared" si="1196"/>
        <v>6.0704166481473807E-3</v>
      </c>
      <c r="CE531" s="32">
        <f t="shared" si="1196"/>
        <v>8.7847398491604552E-3</v>
      </c>
      <c r="CF531" s="32">
        <f t="shared" si="1196"/>
        <v>5.9579163559628249E-3</v>
      </c>
      <c r="CG531" s="32">
        <f t="shared" si="1196"/>
        <v>4.0407306208437941E-3</v>
      </c>
      <c r="CH531" s="32">
        <f t="shared" si="1196"/>
        <v>5.8475009809223792E-3</v>
      </c>
      <c r="CI531" s="32">
        <f t="shared" si="1196"/>
        <v>3.9658455838138011E-3</v>
      </c>
      <c r="CJ531" s="32">
        <f t="shared" si="1196"/>
        <v>2.6896842336526674E-3</v>
      </c>
      <c r="CK531" s="32">
        <f t="shared" si="1196"/>
        <v>1.9202236374173457E-2</v>
      </c>
      <c r="CL531" s="32">
        <f t="shared" si="1196"/>
        <v>1.3023187951967172E-2</v>
      </c>
      <c r="CM531" s="32">
        <f t="shared" si="1196"/>
        <v>8.8324829008133328E-3</v>
      </c>
      <c r="CN531" s="32">
        <f t="shared" si="1196"/>
        <v>1.2781835086967728E-2</v>
      </c>
      <c r="CO531" s="32">
        <f t="shared" si="1196"/>
        <v>8.6687944812779399E-3</v>
      </c>
      <c r="CP531" s="32">
        <f t="shared" si="1196"/>
        <v>5.8792808111923804E-3</v>
      </c>
      <c r="CQ531" s="32">
        <f t="shared" si="1196"/>
        <v>8.5081396253498462E-3</v>
      </c>
      <c r="CR531" s="32">
        <f t="shared" si="1196"/>
        <v>5.7703227532152485E-3</v>
      </c>
      <c r="CS531" s="32">
        <f t="shared" si="1196"/>
        <v>3.913502380363732E-3</v>
      </c>
    </row>
    <row r="532" spans="2:97" ht="13.15" thickTop="1" x14ac:dyDescent="0.35">
      <c r="H532" s="34">
        <f t="shared" si="1192"/>
        <v>7.1633033164007764E-9</v>
      </c>
      <c r="I532" s="34">
        <f t="shared" ref="I532:J532" si="1197">I527</f>
        <v>-0.38829529471311441</v>
      </c>
      <c r="J532" s="34">
        <f t="shared" si="1197"/>
        <v>0.25572320520480241</v>
      </c>
      <c r="K532" s="34">
        <f t="shared" si="1188"/>
        <v>-0.38829529288129155</v>
      </c>
      <c r="L532" s="34">
        <f>$CE$6-$CE$7*SUMPRODUCT($B$6:$CD$6,Q531:CS531)</f>
        <v>-3.5289266975269129E-7</v>
      </c>
    </row>
    <row r="533" spans="2:97" ht="13.5" thickBot="1" x14ac:dyDescent="0.4">
      <c r="B533" s="39" t="s">
        <v>367</v>
      </c>
      <c r="D533" s="39" t="s">
        <v>368</v>
      </c>
      <c r="E533" s="39" t="s">
        <v>369</v>
      </c>
      <c r="F533" s="39" t="s">
        <v>370</v>
      </c>
      <c r="H533" s="39" t="s">
        <v>347</v>
      </c>
      <c r="I533" s="39" t="s">
        <v>371</v>
      </c>
      <c r="J533" s="39" t="s">
        <v>372</v>
      </c>
      <c r="K533" s="39" t="s">
        <v>349</v>
      </c>
      <c r="L533" s="39" t="s">
        <v>373</v>
      </c>
      <c r="M533" s="39" t="s">
        <v>374</v>
      </c>
      <c r="O533" s="45" t="s">
        <v>336</v>
      </c>
    </row>
    <row r="534" spans="2:97" ht="13.9" thickTop="1" thickBot="1" x14ac:dyDescent="0.4">
      <c r="B534" s="32">
        <f>1+B529</f>
        <v>7</v>
      </c>
      <c r="D534" s="32">
        <f>IF(F529,IF(M534&lt;0,D529,H534),E529)</f>
        <v>3.5816516582003882E-9</v>
      </c>
      <c r="E534" s="32">
        <f>IF(F529,IF(M534&lt;0,H534,E529),H534)</f>
        <v>7.1633033164007764E-9</v>
      </c>
      <c r="F534" s="32" t="b">
        <f>OR(F529,M534*M529&lt;=0)</f>
        <v>1</v>
      </c>
      <c r="H534" s="32">
        <f>IF(F529,(D529+E529)/2,2*H529)</f>
        <v>3.5816516582003882E-9</v>
      </c>
      <c r="I534" s="32">
        <f>I529</f>
        <v>-0.4811402335454355</v>
      </c>
      <c r="J534" s="32">
        <f>J529</f>
        <v>1</v>
      </c>
      <c r="K534" s="32">
        <f>I534+J534*H534</f>
        <v>-0.48114022996378386</v>
      </c>
      <c r="L534" s="32">
        <f>$CE$3-$CE$7*SUMPRODUCT($B$3:$CD$3,Q536:CS536)</f>
        <v>3.3610319860599702E-7</v>
      </c>
      <c r="M534" s="32">
        <f>SUMPRODUCT(L534:L537,J534:J537)</f>
        <v>5.7722415968295782E-7</v>
      </c>
      <c r="O534" s="46">
        <f>SUM(Q534:CS534)</f>
        <v>-1.265655099099271</v>
      </c>
      <c r="P534" s="39" t="s">
        <v>363</v>
      </c>
      <c r="Q534" s="32">
        <f t="shared" ref="Q534:AV534" si="1198">SUMPRODUCT(B$3:B$6,$K534:$K537)</f>
        <v>0.9483044424663144</v>
      </c>
      <c r="R534" s="32">
        <f t="shared" si="1198"/>
        <v>0.56000914866911145</v>
      </c>
      <c r="S534" s="32">
        <f t="shared" si="1198"/>
        <v>0.17171385487190849</v>
      </c>
      <c r="T534" s="32">
        <f t="shared" si="1198"/>
        <v>0.54130272029080584</v>
      </c>
      <c r="U534" s="32">
        <f t="shared" si="1198"/>
        <v>0.15300742649360294</v>
      </c>
      <c r="V534" s="32">
        <f t="shared" si="1198"/>
        <v>-0.23528786730360002</v>
      </c>
      <c r="W534" s="32">
        <f t="shared" si="1198"/>
        <v>0.13430099811529733</v>
      </c>
      <c r="X534" s="32">
        <f t="shared" si="1198"/>
        <v>-0.25399429568190562</v>
      </c>
      <c r="Y534" s="32">
        <f t="shared" si="1198"/>
        <v>-0.64228958947910852</v>
      </c>
      <c r="Z534" s="32">
        <f t="shared" si="1198"/>
        <v>1.229561131155041</v>
      </c>
      <c r="AA534" s="32">
        <f t="shared" si="1198"/>
        <v>0.841265837357838</v>
      </c>
      <c r="AB534" s="32">
        <f t="shared" si="1198"/>
        <v>0.45297054356063504</v>
      </c>
      <c r="AC534" s="32">
        <f t="shared" si="1198"/>
        <v>0.82255940897953239</v>
      </c>
      <c r="AD534" s="32">
        <f t="shared" si="1198"/>
        <v>0.43426411518232944</v>
      </c>
      <c r="AE534" s="32">
        <f t="shared" si="1198"/>
        <v>4.5968821385126479E-2</v>
      </c>
      <c r="AF534" s="32">
        <f t="shared" si="1198"/>
        <v>0.41555768680402383</v>
      </c>
      <c r="AG534" s="32">
        <f t="shared" si="1198"/>
        <v>2.7262393006820873E-2</v>
      </c>
      <c r="AH534" s="32">
        <f t="shared" si="1198"/>
        <v>-0.36103290079038208</v>
      </c>
      <c r="AI534" s="32">
        <f t="shared" si="1198"/>
        <v>1.6045700494066764</v>
      </c>
      <c r="AJ534" s="32">
        <f t="shared" si="1198"/>
        <v>1.2162747556094735</v>
      </c>
      <c r="AK534" s="32">
        <f t="shared" si="1198"/>
        <v>0.82797946181227056</v>
      </c>
      <c r="AL534" s="32">
        <f t="shared" si="1198"/>
        <v>1.1975683272311679</v>
      </c>
      <c r="AM534" s="32">
        <f t="shared" si="1198"/>
        <v>0.80927303343396484</v>
      </c>
      <c r="AN534" s="32">
        <f t="shared" si="1198"/>
        <v>0.42097773963676188</v>
      </c>
      <c r="AO534" s="32">
        <f t="shared" si="1198"/>
        <v>0.79056660505565923</v>
      </c>
      <c r="AP534" s="32">
        <f t="shared" si="1198"/>
        <v>0.40227131125845628</v>
      </c>
      <c r="AQ534" s="32">
        <f t="shared" si="1198"/>
        <v>1.3976017461253321E-2</v>
      </c>
      <c r="AR534" s="32">
        <f t="shared" si="1198"/>
        <v>0.4671642125025306</v>
      </c>
      <c r="AS534" s="32">
        <f t="shared" si="1198"/>
        <v>7.886891870532764E-2</v>
      </c>
      <c r="AT534" s="32">
        <f t="shared" si="1198"/>
        <v>-0.30942637509187532</v>
      </c>
      <c r="AU534" s="32">
        <f t="shared" si="1198"/>
        <v>6.0162490327022033E-2</v>
      </c>
      <c r="AV534" s="32">
        <f t="shared" si="1198"/>
        <v>-0.32813280347018092</v>
      </c>
      <c r="AW534" s="32">
        <f t="shared" ref="AW534:CB534" si="1199">SUMPRODUCT(AH$3:AH$6,$K534:$K537)</f>
        <v>-0.71642809726738388</v>
      </c>
      <c r="AX534" s="32">
        <f t="shared" si="1199"/>
        <v>-0.34683923184848653</v>
      </c>
      <c r="AY534" s="32">
        <f t="shared" si="1199"/>
        <v>-0.73513452564568948</v>
      </c>
      <c r="AZ534" s="32">
        <f t="shared" si="1199"/>
        <v>-1.1234298194428924</v>
      </c>
      <c r="BA534" s="32">
        <f t="shared" si="1199"/>
        <v>0.74842090119125704</v>
      </c>
      <c r="BB534" s="32">
        <f t="shared" si="1199"/>
        <v>0.36012560739405414</v>
      </c>
      <c r="BC534" s="32">
        <f t="shared" si="1199"/>
        <v>-2.8169686403148819E-2</v>
      </c>
      <c r="BD534" s="32">
        <f t="shared" si="1199"/>
        <v>0.34141917901574853</v>
      </c>
      <c r="BE534" s="32">
        <f t="shared" si="1199"/>
        <v>-4.6876114781454412E-2</v>
      </c>
      <c r="BF534" s="32">
        <f t="shared" si="1199"/>
        <v>-0.43517140857865738</v>
      </c>
      <c r="BG534" s="32">
        <f t="shared" si="1199"/>
        <v>-6.5582543159760032E-2</v>
      </c>
      <c r="BH534" s="32">
        <f t="shared" si="1199"/>
        <v>-0.45387783695696299</v>
      </c>
      <c r="BI534" s="32">
        <f t="shared" si="1199"/>
        <v>-0.842173130754166</v>
      </c>
      <c r="BJ534" s="32">
        <f t="shared" si="1199"/>
        <v>1.1234298194428924</v>
      </c>
      <c r="BK534" s="32">
        <f t="shared" si="1199"/>
        <v>0.73513452564568948</v>
      </c>
      <c r="BL534" s="32">
        <f t="shared" si="1199"/>
        <v>0.34683923184848653</v>
      </c>
      <c r="BM534" s="32">
        <f t="shared" si="1199"/>
        <v>0.71642809726738388</v>
      </c>
      <c r="BN534" s="32">
        <f t="shared" si="1199"/>
        <v>0.32813280347018092</v>
      </c>
      <c r="BO534" s="32">
        <f t="shared" si="1199"/>
        <v>-6.0162490327022033E-2</v>
      </c>
      <c r="BP534" s="32">
        <f t="shared" si="1199"/>
        <v>0.30942637509187532</v>
      </c>
      <c r="BQ534" s="32">
        <f t="shared" si="1199"/>
        <v>-7.886891870532764E-2</v>
      </c>
      <c r="BR534" s="32">
        <f t="shared" si="1199"/>
        <v>-0.4671642125025306</v>
      </c>
      <c r="BS534" s="32">
        <f t="shared" si="1199"/>
        <v>-1.3976017461253321E-2</v>
      </c>
      <c r="BT534" s="32">
        <f t="shared" si="1199"/>
        <v>-0.40227131125845628</v>
      </c>
      <c r="BU534" s="32">
        <f t="shared" si="1199"/>
        <v>-0.79056660505565923</v>
      </c>
      <c r="BV534" s="32">
        <f t="shared" si="1199"/>
        <v>-0.42097773963676188</v>
      </c>
      <c r="BW534" s="32">
        <f t="shared" si="1199"/>
        <v>-0.80927303343396484</v>
      </c>
      <c r="BX534" s="32">
        <f t="shared" si="1199"/>
        <v>-1.1975683272311679</v>
      </c>
      <c r="BY534" s="32">
        <f t="shared" si="1199"/>
        <v>-0.82797946181227056</v>
      </c>
      <c r="BZ534" s="32">
        <f t="shared" si="1199"/>
        <v>-1.2162747556094735</v>
      </c>
      <c r="CA534" s="32">
        <f t="shared" si="1199"/>
        <v>-1.6045700494066764</v>
      </c>
      <c r="CB534" s="32">
        <f t="shared" si="1199"/>
        <v>0.26728067122747323</v>
      </c>
      <c r="CC534" s="32">
        <f t="shared" ref="CC534:CS534" si="1200">SUMPRODUCT(BN$3:BN$6,$K534:$K537)</f>
        <v>-0.12101462256972972</v>
      </c>
      <c r="CD534" s="32">
        <f t="shared" si="1200"/>
        <v>-0.50930991636693268</v>
      </c>
      <c r="CE534" s="32">
        <f t="shared" si="1200"/>
        <v>-0.13972105094803533</v>
      </c>
      <c r="CF534" s="32">
        <f t="shared" si="1200"/>
        <v>-0.52801634474523829</v>
      </c>
      <c r="CG534" s="32">
        <f t="shared" si="1200"/>
        <v>-0.91631163854244124</v>
      </c>
      <c r="CH534" s="32">
        <f t="shared" si="1200"/>
        <v>-0.54672277312354389</v>
      </c>
      <c r="CI534" s="32">
        <f t="shared" si="1200"/>
        <v>-0.93501806692074685</v>
      </c>
      <c r="CJ534" s="32">
        <f t="shared" si="1200"/>
        <v>-1.3233133607179499</v>
      </c>
      <c r="CK534" s="32">
        <f t="shared" si="1200"/>
        <v>0.64228958947910852</v>
      </c>
      <c r="CL534" s="32">
        <f t="shared" si="1200"/>
        <v>0.25399429568190562</v>
      </c>
      <c r="CM534" s="32">
        <f t="shared" si="1200"/>
        <v>-0.13430099811529733</v>
      </c>
      <c r="CN534" s="32">
        <f t="shared" si="1200"/>
        <v>0.23528786730360002</v>
      </c>
      <c r="CO534" s="32">
        <f t="shared" si="1200"/>
        <v>-0.15300742649360294</v>
      </c>
      <c r="CP534" s="32">
        <f t="shared" si="1200"/>
        <v>-0.54130272029080584</v>
      </c>
      <c r="CQ534" s="32">
        <f t="shared" si="1200"/>
        <v>-0.17171385487190849</v>
      </c>
      <c r="CR534" s="32">
        <f t="shared" si="1200"/>
        <v>-0.56000914866911145</v>
      </c>
      <c r="CS534" s="32">
        <f t="shared" si="1200"/>
        <v>-0.9483044424663144</v>
      </c>
    </row>
    <row r="535" spans="2:97" ht="13.9" thickTop="1" thickBot="1" x14ac:dyDescent="0.4">
      <c r="H535" s="33">
        <f>H534</f>
        <v>3.5816516582003882E-9</v>
      </c>
      <c r="I535" s="33">
        <f t="shared" ref="I535:J535" si="1201">I530</f>
        <v>0.32813280102821168</v>
      </c>
      <c r="J535" s="33">
        <f t="shared" si="1201"/>
        <v>0.68179976347528437</v>
      </c>
      <c r="K535" s="33">
        <f t="shared" ref="K535:K537" si="1202">I535+J535*H535</f>
        <v>0.32813280347018092</v>
      </c>
      <c r="L535" s="33">
        <f>$CE$4-$CE$7*SUMPRODUCT($B$4:$CD$4,Q536:CS536)</f>
        <v>2.5576747475497541E-7</v>
      </c>
      <c r="M535" s="39" t="s">
        <v>375</v>
      </c>
      <c r="O535" s="47">
        <f t="shared" ref="O535:O536" si="1203">SUM(Q535:CS535)</f>
        <v>98.98992957273596</v>
      </c>
      <c r="P535" s="39" t="s">
        <v>365</v>
      </c>
      <c r="Q535" s="33">
        <f>EXP(Q534)</f>
        <v>2.5813291545714447</v>
      </c>
      <c r="R535" s="33">
        <f>EXP(R534)</f>
        <v>1.750688516692793</v>
      </c>
      <c r="S535" s="33">
        <f t="shared" ref="S535:CD535" si="1204">EXP(S534)</f>
        <v>1.1873380336065091</v>
      </c>
      <c r="T535" s="33">
        <f t="shared" si="1204"/>
        <v>1.7182437958764887</v>
      </c>
      <c r="U535" s="33">
        <f t="shared" si="1204"/>
        <v>1.1653336332533748</v>
      </c>
      <c r="V535" s="33">
        <f t="shared" si="1204"/>
        <v>0.79034330288315358</v>
      </c>
      <c r="W535" s="33">
        <f t="shared" si="1204"/>
        <v>1.1437370305292194</v>
      </c>
      <c r="X535" s="33">
        <f t="shared" si="1204"/>
        <v>0.77569622685187833</v>
      </c>
      <c r="Y535" s="33">
        <f t="shared" si="1204"/>
        <v>0.52608652189378313</v>
      </c>
      <c r="Z535" s="33">
        <f t="shared" si="1204"/>
        <v>3.4197283946609827</v>
      </c>
      <c r="AA535" s="33">
        <f t="shared" si="1204"/>
        <v>2.3193009772266762</v>
      </c>
      <c r="AB535" s="33">
        <f t="shared" si="1204"/>
        <v>1.572977851505041</v>
      </c>
      <c r="AC535" s="33">
        <f t="shared" si="1204"/>
        <v>2.2763184180920257</v>
      </c>
      <c r="AD535" s="33">
        <f t="shared" si="1204"/>
        <v>1.5438265623089933</v>
      </c>
      <c r="AE535" s="33">
        <f t="shared" si="1204"/>
        <v>1.0470417651360624</v>
      </c>
      <c r="AF535" s="33">
        <f t="shared" si="1204"/>
        <v>1.5152155208099991</v>
      </c>
      <c r="AG535" s="33">
        <f t="shared" si="1204"/>
        <v>1.027637412260644</v>
      </c>
      <c r="AH535" s="33">
        <f t="shared" si="1204"/>
        <v>0.69695606768416596</v>
      </c>
      <c r="AI535" s="33">
        <f t="shared" si="1204"/>
        <v>4.9757198290814451</v>
      </c>
      <c r="AJ535" s="33">
        <f t="shared" si="1204"/>
        <v>3.3745931051166984</v>
      </c>
      <c r="AK535" s="33">
        <f t="shared" si="1204"/>
        <v>2.2886896803438881</v>
      </c>
      <c r="AL535" s="33">
        <f t="shared" si="1204"/>
        <v>3.3120532928541668</v>
      </c>
      <c r="AM535" s="33">
        <f t="shared" si="1204"/>
        <v>2.2462744265703667</v>
      </c>
      <c r="AN535" s="33">
        <f t="shared" si="1204"/>
        <v>1.5234503654727876</v>
      </c>
      <c r="AO535" s="33">
        <f t="shared" si="1204"/>
        <v>2.2046452355680999</v>
      </c>
      <c r="AP535" s="33">
        <f t="shared" si="1204"/>
        <v>1.4952169468412224</v>
      </c>
      <c r="AQ535" s="33">
        <f t="shared" si="1204"/>
        <v>1.0140741385745411</v>
      </c>
      <c r="AR535" s="33">
        <f t="shared" si="1204"/>
        <v>1.5954633769405713</v>
      </c>
      <c r="AS535" s="33">
        <f t="shared" si="1204"/>
        <v>1.0820624746236542</v>
      </c>
      <c r="AT535" s="33">
        <f t="shared" si="1204"/>
        <v>0.73386780035896704</v>
      </c>
      <c r="AU535" s="33">
        <f t="shared" si="1204"/>
        <v>1.0620090987317026</v>
      </c>
      <c r="AV535" s="33">
        <f t="shared" si="1204"/>
        <v>0.72026735934864872</v>
      </c>
      <c r="AW535" s="33">
        <f t="shared" si="1204"/>
        <v>0.48849399648518183</v>
      </c>
      <c r="AX535" s="33">
        <f t="shared" si="1204"/>
        <v>0.70691896917852892</v>
      </c>
      <c r="AY535" s="33">
        <f t="shared" si="1204"/>
        <v>0.47944095753206023</v>
      </c>
      <c r="AZ535" s="33">
        <f t="shared" si="1204"/>
        <v>0.32516263076993179</v>
      </c>
      <c r="BA535" s="33">
        <f t="shared" si="1204"/>
        <v>2.1136597024454979</v>
      </c>
      <c r="BB535" s="33">
        <f t="shared" si="1204"/>
        <v>1.4335094626403726</v>
      </c>
      <c r="BC535" s="33">
        <f t="shared" si="1204"/>
        <v>0.97222337971524908</v>
      </c>
      <c r="BD535" s="33">
        <f t="shared" si="1204"/>
        <v>1.4069428782026348</v>
      </c>
      <c r="BE535" s="33">
        <f t="shared" si="1204"/>
        <v>0.95420560223788631</v>
      </c>
      <c r="BF535" s="33">
        <f t="shared" si="1204"/>
        <v>0.64715372986950181</v>
      </c>
      <c r="BG535" s="33">
        <f t="shared" si="1204"/>
        <v>0.93652174010549172</v>
      </c>
      <c r="BH535" s="33">
        <f t="shared" si="1204"/>
        <v>0.63516032162432146</v>
      </c>
      <c r="BI535" s="33">
        <f t="shared" si="1204"/>
        <v>0.43077337865159265</v>
      </c>
      <c r="BJ535" s="33">
        <f t="shared" si="1204"/>
        <v>3.0753841474100634</v>
      </c>
      <c r="BK535" s="33">
        <f t="shared" si="1204"/>
        <v>2.0857625621881293</v>
      </c>
      <c r="BL535" s="33">
        <f t="shared" si="1204"/>
        <v>1.4145892861837392</v>
      </c>
      <c r="BM535" s="33">
        <f t="shared" si="1204"/>
        <v>2.0471080651864968</v>
      </c>
      <c r="BN535" s="33">
        <f t="shared" si="1204"/>
        <v>1.3883733408443204</v>
      </c>
      <c r="BO535" s="33">
        <f t="shared" si="1204"/>
        <v>0.94161151838929003</v>
      </c>
      <c r="BP535" s="33">
        <f t="shared" si="1204"/>
        <v>1.3626432437979374</v>
      </c>
      <c r="BQ535" s="33">
        <f t="shared" si="1204"/>
        <v>0.92416105673362714</v>
      </c>
      <c r="BR535" s="33">
        <f t="shared" si="1204"/>
        <v>0.62677715731562578</v>
      </c>
      <c r="BS535" s="33">
        <f t="shared" si="1204"/>
        <v>0.98612119366901041</v>
      </c>
      <c r="BT535" s="33">
        <f t="shared" si="1204"/>
        <v>0.66879926830189296</v>
      </c>
      <c r="BU535" s="33">
        <f t="shared" si="1204"/>
        <v>0.45358771736456588</v>
      </c>
      <c r="BV535" s="33">
        <f t="shared" si="1204"/>
        <v>0.65640471305388415</v>
      </c>
      <c r="BW535" s="33">
        <f t="shared" si="1204"/>
        <v>0.44518158074158803</v>
      </c>
      <c r="BX535" s="33">
        <f t="shared" si="1204"/>
        <v>0.30192750888324277</v>
      </c>
      <c r="BY535" s="33">
        <f t="shared" si="1204"/>
        <v>0.4369312312579417</v>
      </c>
      <c r="BZ535" s="33">
        <f t="shared" si="1204"/>
        <v>0.29633202251369462</v>
      </c>
      <c r="CA535" s="33">
        <f t="shared" si="1204"/>
        <v>0.20097594606419136</v>
      </c>
      <c r="CB535" s="33">
        <f t="shared" si="1204"/>
        <v>1.3064070657532105</v>
      </c>
      <c r="CC535" s="33">
        <f t="shared" si="1204"/>
        <v>0.88602100359424374</v>
      </c>
      <c r="CD535" s="33">
        <f t="shared" si="1204"/>
        <v>0.60091011399845662</v>
      </c>
      <c r="CE535" s="33">
        <f t="shared" ref="CE535:CS535" si="1205">EXP(CE534)</f>
        <v>0.86960077588103402</v>
      </c>
      <c r="CF535" s="33">
        <f t="shared" si="1205"/>
        <v>0.58977371783290455</v>
      </c>
      <c r="CG535" s="33">
        <f t="shared" si="1205"/>
        <v>0.39999163742010269</v>
      </c>
      <c r="CH535" s="33">
        <f t="shared" si="1205"/>
        <v>0.57884370747559089</v>
      </c>
      <c r="CI535" s="33">
        <f t="shared" si="1205"/>
        <v>0.39257877277787179</v>
      </c>
      <c r="CJ535" s="33">
        <f t="shared" si="1205"/>
        <v>0.26625165108541643</v>
      </c>
      <c r="CK535" s="33">
        <f t="shared" si="1205"/>
        <v>1.9008280166544542</v>
      </c>
      <c r="CL535" s="33">
        <f t="shared" si="1205"/>
        <v>1.2891644504427286</v>
      </c>
      <c r="CM535" s="33">
        <f t="shared" si="1205"/>
        <v>0.87432685425712697</v>
      </c>
      <c r="CN535" s="33">
        <f t="shared" si="1205"/>
        <v>1.2652729470244435</v>
      </c>
      <c r="CO535" s="33">
        <f t="shared" si="1205"/>
        <v>0.8581233489401684</v>
      </c>
      <c r="CP535" s="33">
        <f t="shared" si="1205"/>
        <v>0.58198958867178252</v>
      </c>
      <c r="CQ535" s="33">
        <f t="shared" si="1205"/>
        <v>0.84222013588036548</v>
      </c>
      <c r="CR535" s="33">
        <f t="shared" si="1205"/>
        <v>0.57120383807000075</v>
      </c>
      <c r="CS535" s="33">
        <f t="shared" si="1205"/>
        <v>0.38739732134859067</v>
      </c>
    </row>
    <row r="536" spans="2:97" ht="13.9" thickTop="1" thickBot="1" x14ac:dyDescent="0.4">
      <c r="H536" s="32">
        <f t="shared" ref="H536:H537" si="1206">H535</f>
        <v>3.5816516582003882E-9</v>
      </c>
      <c r="I536" s="32">
        <f t="shared" ref="I536:J536" si="1207">I531</f>
        <v>-0.40700172344957342</v>
      </c>
      <c r="J536" s="32">
        <f t="shared" si="1207"/>
        <v>0.35571992375007028</v>
      </c>
      <c r="K536" s="32">
        <f t="shared" si="1202"/>
        <v>-0.40700172217550856</v>
      </c>
      <c r="L536" s="32">
        <f>$CE$5-$CE$7*SUMPRODUCT($B$5:$CD$5,Q536:CS536)</f>
        <v>1.2338870192252216E-7</v>
      </c>
      <c r="M536" s="32">
        <f>SUMPRODUCT($B$7:$CD$7, LN(Q536:CS536))</f>
        <v>-3263.3842564287165</v>
      </c>
      <c r="O536" s="48">
        <f t="shared" si="1203"/>
        <v>0.99999999999999967</v>
      </c>
      <c r="P536" s="39" t="s">
        <v>366</v>
      </c>
      <c r="Q536" s="32">
        <f t="shared" ref="Q536:AV536" si="1208">Q535/$O535</f>
        <v>2.6076684423487057E-2</v>
      </c>
      <c r="R536" s="32">
        <f t="shared" si="1208"/>
        <v>1.7685521388379408E-2</v>
      </c>
      <c r="S536" s="32">
        <f t="shared" si="1208"/>
        <v>1.1994533572569877E-2</v>
      </c>
      <c r="T536" s="32">
        <f t="shared" si="1208"/>
        <v>1.7357763595679247E-2</v>
      </c>
      <c r="U536" s="32">
        <f t="shared" si="1208"/>
        <v>1.1772244290739789E-2</v>
      </c>
      <c r="V536" s="32">
        <f t="shared" si="1208"/>
        <v>7.984077837962537E-3</v>
      </c>
      <c r="W536" s="32">
        <f t="shared" si="1208"/>
        <v>1.1554074595929708E-2</v>
      </c>
      <c r="X536" s="32">
        <f t="shared" si="1208"/>
        <v>7.8361125237685035E-3</v>
      </c>
      <c r="Y536" s="32">
        <f t="shared" si="1208"/>
        <v>5.3145458751662662E-3</v>
      </c>
      <c r="Z536" s="32">
        <f t="shared" si="1208"/>
        <v>3.4546225150592011E-2</v>
      </c>
      <c r="AA536" s="32">
        <f t="shared" si="1208"/>
        <v>2.3429665898716465E-2</v>
      </c>
      <c r="AB536" s="32">
        <f t="shared" si="1208"/>
        <v>1.5890281549793873E-2</v>
      </c>
      <c r="AC536" s="32">
        <f t="shared" si="1208"/>
        <v>2.2995454466097274E-2</v>
      </c>
      <c r="AD536" s="32">
        <f t="shared" si="1208"/>
        <v>1.5595794127468473E-2</v>
      </c>
      <c r="AE536" s="32">
        <f t="shared" si="1208"/>
        <v>1.0577255379969895E-2</v>
      </c>
      <c r="AF536" s="32">
        <f t="shared" si="1208"/>
        <v>1.5306764307743515E-2</v>
      </c>
      <c r="AG536" s="32">
        <f t="shared" si="1208"/>
        <v>1.0381231875769293E-2</v>
      </c>
      <c r="AH536" s="32">
        <f t="shared" si="1208"/>
        <v>7.0406764677214528E-3</v>
      </c>
      <c r="AI536" s="32">
        <f t="shared" si="1208"/>
        <v>5.0264909274689185E-2</v>
      </c>
      <c r="AJ536" s="32">
        <f t="shared" si="1208"/>
        <v>3.4090266754226856E-2</v>
      </c>
      <c r="AK536" s="32">
        <f t="shared" si="1208"/>
        <v>2.312042942370417E-2</v>
      </c>
      <c r="AL536" s="32">
        <f t="shared" si="1208"/>
        <v>3.3458487213293059E-2</v>
      </c>
      <c r="AM536" s="32">
        <f t="shared" si="1208"/>
        <v>2.2691948931227859E-2</v>
      </c>
      <c r="AN536" s="32">
        <f t="shared" si="1208"/>
        <v>1.5389953018942039E-2</v>
      </c>
      <c r="AO536" s="32">
        <f t="shared" si="1208"/>
        <v>2.2271409274497639E-2</v>
      </c>
      <c r="AP536" s="32">
        <f t="shared" si="1208"/>
        <v>1.510473795965846E-2</v>
      </c>
      <c r="AQ536" s="32">
        <f t="shared" si="1208"/>
        <v>1.0244215173720457E-2</v>
      </c>
      <c r="AR536" s="32">
        <f t="shared" si="1208"/>
        <v>1.6117431175342482E-2</v>
      </c>
      <c r="AS536" s="32">
        <f t="shared" si="1208"/>
        <v>1.0931035907330097E-2</v>
      </c>
      <c r="AT536" s="32">
        <f t="shared" si="1208"/>
        <v>7.4135601826015507E-3</v>
      </c>
      <c r="AU536" s="32">
        <f t="shared" si="1208"/>
        <v>1.0728455948151352E-2</v>
      </c>
      <c r="AV536" s="32">
        <f t="shared" si="1208"/>
        <v>7.2761680148424558E-3</v>
      </c>
      <c r="AW536" s="32">
        <f t="shared" ref="AW536:CB536" si="1209">AW535/$O535</f>
        <v>4.9347847664266246E-3</v>
      </c>
      <c r="AX536" s="32">
        <f t="shared" si="1209"/>
        <v>7.1413220741721817E-3</v>
      </c>
      <c r="AY536" s="32">
        <f t="shared" si="1209"/>
        <v>4.8433306256650674E-3</v>
      </c>
      <c r="AZ536" s="32">
        <f t="shared" si="1209"/>
        <v>3.2848051531444754E-3</v>
      </c>
      <c r="BA536" s="32">
        <f t="shared" si="1209"/>
        <v>2.1352269989165111E-2</v>
      </c>
      <c r="BB536" s="32">
        <f t="shared" si="1209"/>
        <v>1.4481366628178642E-2</v>
      </c>
      <c r="BC536" s="32">
        <f t="shared" si="1209"/>
        <v>9.8214372301465014E-3</v>
      </c>
      <c r="BD536" s="32">
        <f t="shared" si="1209"/>
        <v>1.421298999075294E-2</v>
      </c>
      <c r="BE536" s="32">
        <f t="shared" si="1209"/>
        <v>9.6394209628844502E-3</v>
      </c>
      <c r="BF536" s="32">
        <f t="shared" si="1209"/>
        <v>6.5375713738030829E-3</v>
      </c>
      <c r="BG536" s="32">
        <f t="shared" si="1209"/>
        <v>9.460777921024309E-3</v>
      </c>
      <c r="BH536" s="32">
        <f t="shared" si="1209"/>
        <v>6.4164135116150118E-3</v>
      </c>
      <c r="BI536" s="32">
        <f t="shared" si="1209"/>
        <v>4.3516889092750427E-3</v>
      </c>
      <c r="BJ536" s="32">
        <f t="shared" si="1209"/>
        <v>3.1067646584699592E-2</v>
      </c>
      <c r="BK536" s="32">
        <f t="shared" si="1209"/>
        <v>2.1070452026693783E-2</v>
      </c>
      <c r="BL536" s="32">
        <f t="shared" si="1209"/>
        <v>1.4290234292411788E-2</v>
      </c>
      <c r="BM536" s="32">
        <f t="shared" si="1209"/>
        <v>2.0679962840889989E-2</v>
      </c>
      <c r="BN536" s="32">
        <f t="shared" si="1209"/>
        <v>1.4025399824374757E-2</v>
      </c>
      <c r="BO536" s="32">
        <f t="shared" si="1209"/>
        <v>9.5121950531080173E-3</v>
      </c>
      <c r="BP536" s="32">
        <f t="shared" si="1209"/>
        <v>1.3765473414108175E-2</v>
      </c>
      <c r="BQ536" s="32">
        <f t="shared" si="1209"/>
        <v>9.335909831661925E-3</v>
      </c>
      <c r="BR536" s="32">
        <f t="shared" si="1209"/>
        <v>6.3317264697625789E-3</v>
      </c>
      <c r="BS536" s="32">
        <f t="shared" si="1209"/>
        <v>9.9618334705898221E-3</v>
      </c>
      <c r="BT536" s="32">
        <f t="shared" si="1209"/>
        <v>6.7562354189824097E-3</v>
      </c>
      <c r="BU536" s="32">
        <f t="shared" si="1209"/>
        <v>4.582160218947101E-3</v>
      </c>
      <c r="BV536" s="32">
        <f t="shared" si="1209"/>
        <v>6.6310251546504049E-3</v>
      </c>
      <c r="BW536" s="32">
        <f t="shared" si="1209"/>
        <v>4.4972411099098407E-3</v>
      </c>
      <c r="BX536" s="32">
        <f t="shared" si="1209"/>
        <v>3.050083075989988E-3</v>
      </c>
      <c r="BY536" s="32">
        <f t="shared" si="1209"/>
        <v>4.4138957684265526E-3</v>
      </c>
      <c r="BZ536" s="32">
        <f t="shared" si="1209"/>
        <v>2.9935572617612112E-3</v>
      </c>
      <c r="CA536" s="32">
        <f t="shared" si="1209"/>
        <v>2.0302665829913333E-3</v>
      </c>
      <c r="CB536" s="32">
        <f t="shared" si="1209"/>
        <v>1.31973734236601E-2</v>
      </c>
      <c r="CC536" s="32">
        <f t="shared" ref="CC536:CS536" si="1210">CC535/$O535</f>
        <v>8.9506175771466925E-3</v>
      </c>
      <c r="CD536" s="32">
        <f t="shared" si="1210"/>
        <v>6.0704166231062831E-3</v>
      </c>
      <c r="CE536" s="32">
        <f t="shared" si="1210"/>
        <v>8.7847398178222524E-3</v>
      </c>
      <c r="CF536" s="32">
        <f t="shared" si="1210"/>
        <v>5.9579163292519544E-3</v>
      </c>
      <c r="CG536" s="32">
        <f t="shared" si="1210"/>
        <v>4.04073059902721E-3</v>
      </c>
      <c r="CH536" s="32">
        <f t="shared" si="1210"/>
        <v>5.8475009526122281E-3</v>
      </c>
      <c r="CI536" s="32">
        <f t="shared" si="1210"/>
        <v>3.9658455609811521E-3</v>
      </c>
      <c r="CJ536" s="32">
        <f t="shared" si="1210"/>
        <v>2.6896842157037768E-3</v>
      </c>
      <c r="CK536" s="32">
        <f t="shared" si="1210"/>
        <v>1.9202236276547314E-2</v>
      </c>
      <c r="CL536" s="32">
        <f t="shared" si="1210"/>
        <v>1.3023187873827858E-2</v>
      </c>
      <c r="CM536" s="32">
        <f t="shared" si="1210"/>
        <v>8.8324828397285393E-3</v>
      </c>
      <c r="CN536" s="32">
        <f t="shared" si="1210"/>
        <v>1.2781835005698679E-2</v>
      </c>
      <c r="CO536" s="32">
        <f t="shared" si="1210"/>
        <v>8.6687944182204449E-3</v>
      </c>
      <c r="CP536" s="32">
        <f t="shared" si="1210"/>
        <v>5.8792807630411274E-3</v>
      </c>
      <c r="CQ536" s="32">
        <f t="shared" si="1210"/>
        <v>8.5081395604137463E-3</v>
      </c>
      <c r="CR536" s="32">
        <f t="shared" si="1210"/>
        <v>5.7703227038897005E-3</v>
      </c>
      <c r="CS536" s="32">
        <f t="shared" si="1210"/>
        <v>3.9135023433261289E-3</v>
      </c>
    </row>
    <row r="537" spans="2:97" ht="13.15" thickTop="1" x14ac:dyDescent="0.35">
      <c r="H537" s="34">
        <f t="shared" si="1206"/>
        <v>3.5816516582003882E-9</v>
      </c>
      <c r="I537" s="34">
        <f t="shared" ref="I537:J537" si="1211">I532</f>
        <v>-0.38829529471311441</v>
      </c>
      <c r="J537" s="34">
        <f t="shared" si="1211"/>
        <v>0.25572320520480241</v>
      </c>
      <c r="K537" s="34">
        <f t="shared" si="1202"/>
        <v>-0.38829529379720296</v>
      </c>
      <c r="L537" s="34">
        <f>$CE$6-$CE$7*SUMPRODUCT($B$6:$CD$6,Q536:CS536)</f>
        <v>8.934244988267892E-8</v>
      </c>
    </row>
    <row r="538" spans="2:97" ht="13.5" thickBot="1" x14ac:dyDescent="0.4">
      <c r="B538" s="39" t="s">
        <v>367</v>
      </c>
      <c r="D538" s="39" t="s">
        <v>368</v>
      </c>
      <c r="E538" s="39" t="s">
        <v>369</v>
      </c>
      <c r="F538" s="39" t="s">
        <v>370</v>
      </c>
      <c r="H538" s="39" t="s">
        <v>347</v>
      </c>
      <c r="I538" s="39" t="s">
        <v>371</v>
      </c>
      <c r="J538" s="39" t="s">
        <v>372</v>
      </c>
      <c r="K538" s="39" t="s">
        <v>349</v>
      </c>
      <c r="L538" s="39" t="s">
        <v>373</v>
      </c>
      <c r="M538" s="39" t="s">
        <v>374</v>
      </c>
      <c r="O538" s="45" t="s">
        <v>336</v>
      </c>
    </row>
    <row r="539" spans="2:97" ht="13.9" thickTop="1" thickBot="1" x14ac:dyDescent="0.4">
      <c r="B539" s="32">
        <f>1+B534</f>
        <v>8</v>
      </c>
      <c r="D539" s="32">
        <f>IF(F534,IF(M539&lt;0,D534,H539),E534)</f>
        <v>3.5816516582003882E-9</v>
      </c>
      <c r="E539" s="32">
        <f>IF(F534,IF(M539&lt;0,H539,E534),H539)</f>
        <v>5.3724774873005823E-9</v>
      </c>
      <c r="F539" s="32" t="b">
        <f>OR(F534,M539*M534&lt;=0)</f>
        <v>1</v>
      </c>
      <c r="H539" s="32">
        <f>IF(F534,(D534+E534)/2,2*H534)</f>
        <v>5.3724774873005823E-9</v>
      </c>
      <c r="I539" s="32">
        <f>I534</f>
        <v>-0.4811402335454355</v>
      </c>
      <c r="J539" s="32">
        <f>J534</f>
        <v>1</v>
      </c>
      <c r="K539" s="32">
        <f>I539+J539*H539</f>
        <v>-0.48114022817295804</v>
      </c>
      <c r="L539" s="32">
        <f>$CE$3-$CE$7*SUMPRODUCT($B$3:$CD$3,Q541:CS541)</f>
        <v>-4.9573296223570651E-7</v>
      </c>
      <c r="M539" s="32">
        <f>SUMPRODUCT(L539:L542,J539:J542)</f>
        <v>-8.5137284743383395E-7</v>
      </c>
      <c r="O539" s="46">
        <f>SUM(Q539:CS539)</f>
        <v>-1.2656551038087811</v>
      </c>
      <c r="P539" s="39" t="s">
        <v>363</v>
      </c>
      <c r="Q539" s="32">
        <f t="shared" ref="Q539:AV539" si="1212">SUMPRODUCT(B$3:B$6,$K539:$K542)</f>
        <v>0.94830443835951583</v>
      </c>
      <c r="R539" s="32">
        <f t="shared" si="1212"/>
        <v>0.56000914502026866</v>
      </c>
      <c r="S539" s="32">
        <f t="shared" si="1212"/>
        <v>0.17171385168102143</v>
      </c>
      <c r="T539" s="32">
        <f t="shared" si="1212"/>
        <v>0.5413027168210397</v>
      </c>
      <c r="U539" s="32">
        <f t="shared" si="1212"/>
        <v>0.15300742348179247</v>
      </c>
      <c r="V539" s="32">
        <f t="shared" si="1212"/>
        <v>-0.23528786985745476</v>
      </c>
      <c r="W539" s="32">
        <f t="shared" si="1212"/>
        <v>0.13430099528256356</v>
      </c>
      <c r="X539" s="32">
        <f t="shared" si="1212"/>
        <v>-0.25399429805668366</v>
      </c>
      <c r="Y539" s="32">
        <f t="shared" si="1212"/>
        <v>-0.64228959139593089</v>
      </c>
      <c r="Z539" s="32">
        <f t="shared" si="1212"/>
        <v>1.2295611280948007</v>
      </c>
      <c r="AA539" s="32">
        <f t="shared" si="1212"/>
        <v>0.84126583475555339</v>
      </c>
      <c r="AB539" s="32">
        <f t="shared" si="1212"/>
        <v>0.45297054141630616</v>
      </c>
      <c r="AC539" s="32">
        <f t="shared" si="1212"/>
        <v>0.82255940655632442</v>
      </c>
      <c r="AD539" s="32">
        <f t="shared" si="1212"/>
        <v>0.43426411321707725</v>
      </c>
      <c r="AE539" s="32">
        <f t="shared" si="1212"/>
        <v>4.5968819877830025E-2</v>
      </c>
      <c r="AF539" s="32">
        <f t="shared" si="1212"/>
        <v>0.41555768501784834</v>
      </c>
      <c r="AG539" s="32">
        <f t="shared" si="1212"/>
        <v>2.7262391678601117E-2</v>
      </c>
      <c r="AH539" s="32">
        <f t="shared" si="1212"/>
        <v>-0.36103290166064611</v>
      </c>
      <c r="AI539" s="32">
        <f t="shared" si="1212"/>
        <v>1.604570047741847</v>
      </c>
      <c r="AJ539" s="32">
        <f t="shared" si="1212"/>
        <v>1.2162747544025998</v>
      </c>
      <c r="AK539" s="32">
        <f t="shared" si="1212"/>
        <v>0.82797946106335263</v>
      </c>
      <c r="AL539" s="32">
        <f t="shared" si="1212"/>
        <v>1.1975683262033707</v>
      </c>
      <c r="AM539" s="32">
        <f t="shared" si="1212"/>
        <v>0.80927303286412355</v>
      </c>
      <c r="AN539" s="32">
        <f t="shared" si="1212"/>
        <v>0.42097773952487633</v>
      </c>
      <c r="AO539" s="32">
        <f t="shared" si="1212"/>
        <v>0.7905666046648947</v>
      </c>
      <c r="AP539" s="32">
        <f t="shared" si="1212"/>
        <v>0.40227131132564742</v>
      </c>
      <c r="AQ539" s="32">
        <f t="shared" si="1212"/>
        <v>1.3976017986400191E-2</v>
      </c>
      <c r="AR539" s="32">
        <f t="shared" si="1212"/>
        <v>0.46716421018655779</v>
      </c>
      <c r="AS539" s="32">
        <f t="shared" si="1212"/>
        <v>7.8868916847310566E-2</v>
      </c>
      <c r="AT539" s="32">
        <f t="shared" si="1212"/>
        <v>-0.30942637649193666</v>
      </c>
      <c r="AU539" s="32">
        <f t="shared" si="1212"/>
        <v>6.0162488648081658E-2</v>
      </c>
      <c r="AV539" s="32">
        <f t="shared" si="1212"/>
        <v>-0.32813280469116557</v>
      </c>
      <c r="AW539" s="32">
        <f t="shared" ref="AW539:CB539" si="1213">SUMPRODUCT(AH$3:AH$6,$K539:$K542)</f>
        <v>-0.71642809803041274</v>
      </c>
      <c r="AX539" s="32">
        <f t="shared" si="1213"/>
        <v>-0.34683923289039448</v>
      </c>
      <c r="AY539" s="32">
        <f t="shared" si="1213"/>
        <v>-0.7351345262296417</v>
      </c>
      <c r="AZ539" s="32">
        <f t="shared" si="1213"/>
        <v>-1.123429819568889</v>
      </c>
      <c r="BA539" s="32">
        <f t="shared" si="1213"/>
        <v>0.74842089992184258</v>
      </c>
      <c r="BB539" s="32">
        <f t="shared" si="1213"/>
        <v>0.36012560658259535</v>
      </c>
      <c r="BC539" s="32">
        <f t="shared" si="1213"/>
        <v>-2.8169686756651879E-2</v>
      </c>
      <c r="BD539" s="32">
        <f t="shared" si="1213"/>
        <v>0.34141917838336644</v>
      </c>
      <c r="BE539" s="32">
        <f t="shared" si="1213"/>
        <v>-4.6876114955880795E-2</v>
      </c>
      <c r="BF539" s="32">
        <f t="shared" si="1213"/>
        <v>-0.43517140829512801</v>
      </c>
      <c r="BG539" s="32">
        <f t="shared" si="1213"/>
        <v>-6.5582543155109696E-2</v>
      </c>
      <c r="BH539" s="32">
        <f t="shared" si="1213"/>
        <v>-0.45387783649435692</v>
      </c>
      <c r="BI539" s="32">
        <f t="shared" si="1213"/>
        <v>-0.84217312983360415</v>
      </c>
      <c r="BJ539" s="32">
        <f t="shared" si="1213"/>
        <v>1.123429819568889</v>
      </c>
      <c r="BK539" s="32">
        <f t="shared" si="1213"/>
        <v>0.7351345262296417</v>
      </c>
      <c r="BL539" s="32">
        <f t="shared" si="1213"/>
        <v>0.34683923289039448</v>
      </c>
      <c r="BM539" s="32">
        <f t="shared" si="1213"/>
        <v>0.71642809803041274</v>
      </c>
      <c r="BN539" s="32">
        <f t="shared" si="1213"/>
        <v>0.32813280469116557</v>
      </c>
      <c r="BO539" s="32">
        <f t="shared" si="1213"/>
        <v>-6.0162488648081658E-2</v>
      </c>
      <c r="BP539" s="32">
        <f t="shared" si="1213"/>
        <v>0.30942637649193666</v>
      </c>
      <c r="BQ539" s="32">
        <f t="shared" si="1213"/>
        <v>-7.8868916847310566E-2</v>
      </c>
      <c r="BR539" s="32">
        <f t="shared" si="1213"/>
        <v>-0.46716421018655779</v>
      </c>
      <c r="BS539" s="32">
        <f t="shared" si="1213"/>
        <v>-1.3976017986400191E-2</v>
      </c>
      <c r="BT539" s="32">
        <f t="shared" si="1213"/>
        <v>-0.40227131132564742</v>
      </c>
      <c r="BU539" s="32">
        <f t="shared" si="1213"/>
        <v>-0.7905666046648947</v>
      </c>
      <c r="BV539" s="32">
        <f t="shared" si="1213"/>
        <v>-0.42097773952487633</v>
      </c>
      <c r="BW539" s="32">
        <f t="shared" si="1213"/>
        <v>-0.80927303286412355</v>
      </c>
      <c r="BX539" s="32">
        <f t="shared" si="1213"/>
        <v>-1.1975683262033707</v>
      </c>
      <c r="BY539" s="32">
        <f t="shared" si="1213"/>
        <v>-0.82797946106335263</v>
      </c>
      <c r="BZ539" s="32">
        <f t="shared" si="1213"/>
        <v>-1.2162747544025998</v>
      </c>
      <c r="CA539" s="32">
        <f t="shared" si="1213"/>
        <v>-1.604570047741847</v>
      </c>
      <c r="CB539" s="32">
        <f t="shared" si="1213"/>
        <v>0.26728067174888454</v>
      </c>
      <c r="CC539" s="32">
        <f t="shared" ref="CC539:CS539" si="1214">SUMPRODUCT(BN$3:BN$6,$K539:$K542)</f>
        <v>-0.12101462159036269</v>
      </c>
      <c r="CD539" s="32">
        <f t="shared" si="1214"/>
        <v>-0.50930991492960986</v>
      </c>
      <c r="CE539" s="32">
        <f t="shared" si="1214"/>
        <v>-0.1397210497895916</v>
      </c>
      <c r="CF539" s="32">
        <f t="shared" si="1214"/>
        <v>-0.52801634312883883</v>
      </c>
      <c r="CG539" s="32">
        <f t="shared" si="1214"/>
        <v>-0.91631163646808611</v>
      </c>
      <c r="CH539" s="32">
        <f t="shared" si="1214"/>
        <v>-0.54672277132806779</v>
      </c>
      <c r="CI539" s="32">
        <f t="shared" si="1214"/>
        <v>-0.93501806466731496</v>
      </c>
      <c r="CJ539" s="32">
        <f t="shared" si="1214"/>
        <v>-1.3233133580065621</v>
      </c>
      <c r="CK539" s="32">
        <f t="shared" si="1214"/>
        <v>0.64228959139593089</v>
      </c>
      <c r="CL539" s="32">
        <f t="shared" si="1214"/>
        <v>0.25399429805668366</v>
      </c>
      <c r="CM539" s="32">
        <f t="shared" si="1214"/>
        <v>-0.13430099528256356</v>
      </c>
      <c r="CN539" s="32">
        <f t="shared" si="1214"/>
        <v>0.23528786985745476</v>
      </c>
      <c r="CO539" s="32">
        <f t="shared" si="1214"/>
        <v>-0.15300742348179247</v>
      </c>
      <c r="CP539" s="32">
        <f t="shared" si="1214"/>
        <v>-0.5413027168210397</v>
      </c>
      <c r="CQ539" s="32">
        <f t="shared" si="1214"/>
        <v>-0.17171385168102143</v>
      </c>
      <c r="CR539" s="32">
        <f t="shared" si="1214"/>
        <v>-0.56000914502026866</v>
      </c>
      <c r="CS539" s="32">
        <f t="shared" si="1214"/>
        <v>-0.94830443835951583</v>
      </c>
    </row>
    <row r="540" spans="2:97" ht="13.9" thickTop="1" thickBot="1" x14ac:dyDescent="0.4">
      <c r="H540" s="33">
        <f>H539</f>
        <v>5.3724774873005823E-9</v>
      </c>
      <c r="I540" s="33">
        <f t="shared" ref="I540:J540" si="1215">I535</f>
        <v>0.32813280102821168</v>
      </c>
      <c r="J540" s="33">
        <f t="shared" si="1215"/>
        <v>0.68179976347528437</v>
      </c>
      <c r="K540" s="33">
        <f t="shared" ref="K540:K542" si="1216">I540+J540*H540</f>
        <v>0.32813280469116557</v>
      </c>
      <c r="L540" s="33">
        <f>$CE$4-$CE$7*SUMPRODUCT($B$4:$CD$4,Q541:CS541)</f>
        <v>-3.7724271351180505E-7</v>
      </c>
      <c r="M540" s="39" t="s">
        <v>375</v>
      </c>
      <c r="O540" s="47">
        <f t="shared" ref="O540:O541" si="1217">SUM(Q540:CS540)</f>
        <v>98.98992951084459</v>
      </c>
      <c r="P540" s="39" t="s">
        <v>365</v>
      </c>
      <c r="Q540" s="33">
        <f>EXP(Q539)</f>
        <v>2.581329143970446</v>
      </c>
      <c r="R540" s="33">
        <f>EXP(R539)</f>
        <v>1.750688510304806</v>
      </c>
      <c r="S540" s="33">
        <f t="shared" ref="S540:CD540" si="1218">EXP(S539)</f>
        <v>1.1873380298178475</v>
      </c>
      <c r="T540" s="33">
        <f t="shared" si="1218"/>
        <v>1.7182437899145846</v>
      </c>
      <c r="U540" s="33">
        <f t="shared" si="1218"/>
        <v>1.1653336297436108</v>
      </c>
      <c r="V540" s="33">
        <f t="shared" si="1218"/>
        <v>0.79034330086473159</v>
      </c>
      <c r="W540" s="33">
        <f t="shared" si="1218"/>
        <v>1.1437370272893168</v>
      </c>
      <c r="X540" s="33">
        <f t="shared" si="1218"/>
        <v>0.77569622500977198</v>
      </c>
      <c r="Y540" s="33">
        <f t="shared" si="1218"/>
        <v>0.52608652088536878</v>
      </c>
      <c r="Z540" s="33">
        <f t="shared" si="1218"/>
        <v>3.4197283841957922</v>
      </c>
      <c r="AA540" s="33">
        <f t="shared" si="1218"/>
        <v>2.3193009711911952</v>
      </c>
      <c r="AB540" s="33">
        <f t="shared" si="1218"/>
        <v>1.5729778481320591</v>
      </c>
      <c r="AC540" s="33">
        <f t="shared" si="1218"/>
        <v>2.2763184125760332</v>
      </c>
      <c r="AD540" s="33">
        <f t="shared" si="1218"/>
        <v>1.5438265592749849</v>
      </c>
      <c r="AE540" s="33">
        <f t="shared" si="1218"/>
        <v>1.0470417635578602</v>
      </c>
      <c r="AF540" s="33">
        <f t="shared" si="1218"/>
        <v>1.5152155181035583</v>
      </c>
      <c r="AG540" s="33">
        <f t="shared" si="1218"/>
        <v>1.0276374108957156</v>
      </c>
      <c r="AH540" s="33">
        <f t="shared" si="1218"/>
        <v>0.69695606707763014</v>
      </c>
      <c r="AI540" s="33">
        <f t="shared" si="1218"/>
        <v>4.9757198207977202</v>
      </c>
      <c r="AJ540" s="33">
        <f t="shared" si="1218"/>
        <v>3.3745931010439905</v>
      </c>
      <c r="AK540" s="33">
        <f t="shared" si="1218"/>
        <v>2.2886896786298472</v>
      </c>
      <c r="AL540" s="33">
        <f t="shared" si="1218"/>
        <v>3.3120532894500481</v>
      </c>
      <c r="AM540" s="33">
        <f t="shared" si="1218"/>
        <v>2.2462744252903466</v>
      </c>
      <c r="AN540" s="33">
        <f t="shared" si="1218"/>
        <v>1.5234503653023355</v>
      </c>
      <c r="AO540" s="33">
        <f t="shared" si="1218"/>
        <v>2.2046452347066023</v>
      </c>
      <c r="AP540" s="33">
        <f t="shared" si="1218"/>
        <v>1.4952169469416878</v>
      </c>
      <c r="AQ540" s="33">
        <f t="shared" si="1218"/>
        <v>1.0140741391070789</v>
      </c>
      <c r="AR540" s="33">
        <f t="shared" si="1218"/>
        <v>1.5954633732455215</v>
      </c>
      <c r="AS540" s="33">
        <f t="shared" si="1218"/>
        <v>1.0820624726131638</v>
      </c>
      <c r="AT540" s="33">
        <f t="shared" si="1218"/>
        <v>0.73386779933150714</v>
      </c>
      <c r="AU540" s="33">
        <f t="shared" si="1218"/>
        <v>1.0620090969486526</v>
      </c>
      <c r="AV540" s="33">
        <f t="shared" si="1218"/>
        <v>0.7202673584692133</v>
      </c>
      <c r="AW540" s="33">
        <f t="shared" si="1218"/>
        <v>0.48849399611244682</v>
      </c>
      <c r="AX540" s="33">
        <f t="shared" si="1218"/>
        <v>0.70691896844198443</v>
      </c>
      <c r="AY540" s="33">
        <f t="shared" si="1218"/>
        <v>0.47944095725208963</v>
      </c>
      <c r="AZ540" s="33">
        <f t="shared" si="1218"/>
        <v>0.32516263072896245</v>
      </c>
      <c r="BA540" s="33">
        <f t="shared" si="1218"/>
        <v>2.1136596997623878</v>
      </c>
      <c r="BB540" s="33">
        <f t="shared" si="1218"/>
        <v>1.4335094614771389</v>
      </c>
      <c r="BC540" s="33">
        <f t="shared" si="1218"/>
        <v>0.97222337937156522</v>
      </c>
      <c r="BD540" s="33">
        <f t="shared" si="1218"/>
        <v>1.4069428773129091</v>
      </c>
      <c r="BE540" s="33">
        <f t="shared" si="1218"/>
        <v>0.95420560207144767</v>
      </c>
      <c r="BF540" s="33">
        <f t="shared" si="1218"/>
        <v>0.64715373005298893</v>
      </c>
      <c r="BG540" s="33">
        <f t="shared" si="1218"/>
        <v>0.9365217401098469</v>
      </c>
      <c r="BH540" s="33">
        <f t="shared" si="1218"/>
        <v>0.63516032191815042</v>
      </c>
      <c r="BI540" s="33">
        <f t="shared" si="1218"/>
        <v>0.43077337904814622</v>
      </c>
      <c r="BJ540" s="33">
        <f t="shared" si="1218"/>
        <v>3.0753841477975512</v>
      </c>
      <c r="BK540" s="33">
        <f t="shared" si="1218"/>
        <v>2.085762563406115</v>
      </c>
      <c r="BL540" s="33">
        <f t="shared" si="1218"/>
        <v>1.4145892876576109</v>
      </c>
      <c r="BM540" s="33">
        <f t="shared" si="1218"/>
        <v>2.0471080667484993</v>
      </c>
      <c r="BN540" s="33">
        <f t="shared" si="1218"/>
        <v>1.3883733425395028</v>
      </c>
      <c r="BO540" s="33">
        <f t="shared" si="1218"/>
        <v>0.94161151997019965</v>
      </c>
      <c r="BP540" s="33">
        <f t="shared" si="1218"/>
        <v>1.3626432457057216</v>
      </c>
      <c r="BQ540" s="33">
        <f t="shared" si="1218"/>
        <v>0.92416105845073415</v>
      </c>
      <c r="BR540" s="33">
        <f t="shared" si="1218"/>
        <v>0.62677715876722462</v>
      </c>
      <c r="BS540" s="33">
        <f t="shared" si="1218"/>
        <v>0.98612119315115199</v>
      </c>
      <c r="BT540" s="33">
        <f t="shared" si="1218"/>
        <v>0.66879926825695557</v>
      </c>
      <c r="BU540" s="33">
        <f t="shared" si="1218"/>
        <v>0.45358771754181187</v>
      </c>
      <c r="BV540" s="33">
        <f t="shared" si="1218"/>
        <v>0.65640471312732629</v>
      </c>
      <c r="BW540" s="33">
        <f t="shared" si="1218"/>
        <v>0.44518158099527089</v>
      </c>
      <c r="BX540" s="33">
        <f t="shared" si="1218"/>
        <v>0.30192750919356304</v>
      </c>
      <c r="BY540" s="33">
        <f t="shared" si="1218"/>
        <v>0.43693123158516733</v>
      </c>
      <c r="BZ540" s="33">
        <f t="shared" si="1218"/>
        <v>0.29633202287132993</v>
      </c>
      <c r="CA540" s="33">
        <f t="shared" si="1218"/>
        <v>0.20097594639878202</v>
      </c>
      <c r="CB540" s="33">
        <f t="shared" si="1218"/>
        <v>1.3064070664343861</v>
      </c>
      <c r="CC540" s="33">
        <f t="shared" si="1218"/>
        <v>0.88602100446198351</v>
      </c>
      <c r="CD540" s="33">
        <f t="shared" si="1218"/>
        <v>0.6009101148621584</v>
      </c>
      <c r="CE540" s="33">
        <f t="shared" ref="CE540:CS540" si="1219">EXP(CE539)</f>
        <v>0.86960077688841764</v>
      </c>
      <c r="CF540" s="33">
        <f t="shared" si="1219"/>
        <v>0.58977371878621454</v>
      </c>
      <c r="CG540" s="33">
        <f t="shared" si="1219"/>
        <v>0.39999163824982736</v>
      </c>
      <c r="CH540" s="33">
        <f t="shared" si="1219"/>
        <v>0.57884370851489086</v>
      </c>
      <c r="CI540" s="33">
        <f t="shared" si="1219"/>
        <v>0.39257877366252131</v>
      </c>
      <c r="CJ540" s="33">
        <f t="shared" si="1219"/>
        <v>0.2662516518073279</v>
      </c>
      <c r="CK540" s="33">
        <f t="shared" si="1219"/>
        <v>1.9008280202980039</v>
      </c>
      <c r="CL540" s="33">
        <f t="shared" si="1219"/>
        <v>1.2891644535042082</v>
      </c>
      <c r="CM540" s="33">
        <f t="shared" si="1219"/>
        <v>0.87432685673386223</v>
      </c>
      <c r="CN540" s="33">
        <f t="shared" si="1219"/>
        <v>1.2652729502557667</v>
      </c>
      <c r="CO540" s="33">
        <f t="shared" si="1219"/>
        <v>0.85812335152467323</v>
      </c>
      <c r="CP540" s="33">
        <f t="shared" si="1219"/>
        <v>0.5819895906911503</v>
      </c>
      <c r="CQ540" s="33">
        <f t="shared" si="1219"/>
        <v>0.84222013856779476</v>
      </c>
      <c r="CR540" s="33">
        <f t="shared" si="1219"/>
        <v>0.57120384015423376</v>
      </c>
      <c r="CS540" s="33">
        <f t="shared" si="1219"/>
        <v>0.38739732293955348</v>
      </c>
    </row>
    <row r="541" spans="2:97" ht="13.9" thickTop="1" thickBot="1" x14ac:dyDescent="0.4">
      <c r="H541" s="32">
        <f t="shared" ref="H541:H542" si="1220">H540</f>
        <v>5.3724774873005823E-9</v>
      </c>
      <c r="I541" s="32">
        <f t="shared" ref="I541:J541" si="1221">I536</f>
        <v>-0.40700172344957342</v>
      </c>
      <c r="J541" s="32">
        <f t="shared" si="1221"/>
        <v>0.35571992375007028</v>
      </c>
      <c r="K541" s="32">
        <f t="shared" si="1216"/>
        <v>-0.40700172153847614</v>
      </c>
      <c r="L541" s="32">
        <f>$CE$5-$CE$7*SUMPRODUCT($B$5:$CD$5,Q541:CS541)</f>
        <v>-1.8199131091023446E-7</v>
      </c>
      <c r="M541" s="32">
        <f>SUMPRODUCT($B$7:$CD$7, LN(Q541:CS541))</f>
        <v>-3263.3842564287179</v>
      </c>
      <c r="O541" s="48">
        <f t="shared" si="1217"/>
        <v>0.99999999999999978</v>
      </c>
      <c r="P541" s="39" t="s">
        <v>366</v>
      </c>
      <c r="Q541" s="32">
        <f t="shared" ref="Q541:AV541" si="1222">Q540/$O540</f>
        <v>2.6076684332699267E-2</v>
      </c>
      <c r="R541" s="32">
        <f t="shared" si="1222"/>
        <v>1.7685521334905221E-2</v>
      </c>
      <c r="S541" s="32">
        <f t="shared" si="1222"/>
        <v>1.1994533541796004E-2</v>
      </c>
      <c r="T541" s="32">
        <f t="shared" si="1222"/>
        <v>1.7357763546304444E-2</v>
      </c>
      <c r="U541" s="32">
        <f t="shared" si="1222"/>
        <v>1.1772244262644369E-2</v>
      </c>
      <c r="V541" s="32">
        <f t="shared" si="1222"/>
        <v>7.9840778225642398E-3</v>
      </c>
      <c r="W541" s="32">
        <f t="shared" si="1222"/>
        <v>1.155407457042403E-2</v>
      </c>
      <c r="X541" s="32">
        <f t="shared" si="1222"/>
        <v>7.8361125100588399E-3</v>
      </c>
      <c r="Y541" s="32">
        <f t="shared" si="1222"/>
        <v>5.3145458683020348E-3</v>
      </c>
      <c r="Z541" s="32">
        <f t="shared" si="1222"/>
        <v>3.4546225066471557E-2</v>
      </c>
      <c r="AA541" s="32">
        <f t="shared" si="1222"/>
        <v>2.3429665852394713E-2</v>
      </c>
      <c r="AB541" s="32">
        <f t="shared" si="1222"/>
        <v>1.5890281525654946E-2</v>
      </c>
      <c r="AC541" s="32">
        <f t="shared" si="1222"/>
        <v>2.2995454424751934E-2</v>
      </c>
      <c r="AD541" s="32">
        <f t="shared" si="1222"/>
        <v>1.5595794106569749E-2</v>
      </c>
      <c r="AE541" s="32">
        <f t="shared" si="1222"/>
        <v>1.0577255370640042E-2</v>
      </c>
      <c r="AF541" s="32">
        <f t="shared" si="1222"/>
        <v>1.530676428997318E-2</v>
      </c>
      <c r="AG541" s="32">
        <f t="shared" si="1222"/>
        <v>1.0381231868471383E-2</v>
      </c>
      <c r="AH541" s="32">
        <f t="shared" si="1222"/>
        <v>7.040676465996239E-3</v>
      </c>
      <c r="AI541" s="32">
        <f t="shared" si="1222"/>
        <v>5.0264909222433762E-2</v>
      </c>
      <c r="AJ541" s="32">
        <f t="shared" si="1222"/>
        <v>3.4090266734398425E-2</v>
      </c>
      <c r="AK541" s="32">
        <f t="shared" si="1222"/>
        <v>2.3120429420844427E-2</v>
      </c>
      <c r="AL541" s="32">
        <f t="shared" si="1222"/>
        <v>3.3458487199823743E-2</v>
      </c>
      <c r="AM541" s="32">
        <f t="shared" si="1222"/>
        <v>2.2691948932484711E-2</v>
      </c>
      <c r="AN541" s="32">
        <f t="shared" si="1222"/>
        <v>1.538995302684237E-2</v>
      </c>
      <c r="AO541" s="32">
        <f t="shared" si="1222"/>
        <v>2.227140927971949E-2</v>
      </c>
      <c r="AP541" s="32">
        <f t="shared" si="1222"/>
        <v>1.5104737970117285E-2</v>
      </c>
      <c r="AQ541" s="32">
        <f t="shared" si="1222"/>
        <v>1.0244215185505154E-2</v>
      </c>
      <c r="AR541" s="32">
        <f t="shared" si="1222"/>
        <v>1.6117431148092033E-2</v>
      </c>
      <c r="AS541" s="32">
        <f t="shared" si="1222"/>
        <v>1.0931035893854447E-2</v>
      </c>
      <c r="AT541" s="32">
        <f t="shared" si="1222"/>
        <v>7.4135601768572845E-3</v>
      </c>
      <c r="AU541" s="32">
        <f t="shared" si="1222"/>
        <v>1.0728455936846655E-2</v>
      </c>
      <c r="AV541" s="32">
        <f t="shared" si="1222"/>
        <v>7.2761680105076368E-3</v>
      </c>
      <c r="AW541" s="32">
        <f t="shared" ref="AW541:CB541" si="1223">AW540/$O540</f>
        <v>4.9347847657466113E-3</v>
      </c>
      <c r="AX541" s="32">
        <f t="shared" si="1223"/>
        <v>7.1413220711965429E-3</v>
      </c>
      <c r="AY541" s="32">
        <f t="shared" si="1223"/>
        <v>4.8433306258649847E-3</v>
      </c>
      <c r="AZ541" s="32">
        <f t="shared" si="1223"/>
        <v>3.2848051547843572E-3</v>
      </c>
      <c r="BA541" s="32">
        <f t="shared" si="1223"/>
        <v>2.1352269975410287E-2</v>
      </c>
      <c r="BB541" s="32">
        <f t="shared" si="1223"/>
        <v>1.4481366625481782E-2</v>
      </c>
      <c r="BC541" s="32">
        <f t="shared" si="1223"/>
        <v>9.8214372328152399E-3</v>
      </c>
      <c r="BD541" s="32">
        <f t="shared" si="1223"/>
        <v>1.4212989990651272E-2</v>
      </c>
      <c r="BE541" s="32">
        <f t="shared" si="1223"/>
        <v>9.6394209672299256E-3</v>
      </c>
      <c r="BF541" s="32">
        <f t="shared" si="1223"/>
        <v>6.5375713797441552E-3</v>
      </c>
      <c r="BG541" s="32">
        <f t="shared" si="1223"/>
        <v>9.4607779269834571E-3</v>
      </c>
      <c r="BH541" s="32">
        <f t="shared" si="1223"/>
        <v>6.4164135185950108E-3</v>
      </c>
      <c r="BI541" s="32">
        <f t="shared" si="1223"/>
        <v>4.3516889160018441E-3</v>
      </c>
      <c r="BJ541" s="32">
        <f t="shared" si="1223"/>
        <v>3.1067646608038398E-2</v>
      </c>
      <c r="BK541" s="32">
        <f t="shared" si="1223"/>
        <v>2.1070452052171777E-2</v>
      </c>
      <c r="BL541" s="32">
        <f t="shared" si="1223"/>
        <v>1.4290234316235564E-2</v>
      </c>
      <c r="BM541" s="32">
        <f t="shared" si="1223"/>
        <v>2.0679962869599111E-2</v>
      </c>
      <c r="BN541" s="32">
        <f t="shared" si="1223"/>
        <v>1.4025399850268639E-2</v>
      </c>
      <c r="BO541" s="32">
        <f t="shared" si="1223"/>
        <v>9.5121950750257263E-3</v>
      </c>
      <c r="BP541" s="32">
        <f t="shared" si="1223"/>
        <v>1.3765473441987254E-2</v>
      </c>
      <c r="BQ541" s="32">
        <f t="shared" si="1223"/>
        <v>9.3359098548452847E-3</v>
      </c>
      <c r="BR541" s="32">
        <f t="shared" si="1223"/>
        <v>6.3317264883854642E-3</v>
      </c>
      <c r="BS541" s="32">
        <f t="shared" si="1223"/>
        <v>9.9618334715868249E-3</v>
      </c>
      <c r="BT541" s="32">
        <f t="shared" si="1223"/>
        <v>6.7562354227526447E-3</v>
      </c>
      <c r="BU541" s="32">
        <f t="shared" si="1223"/>
        <v>4.5821602236025454E-3</v>
      </c>
      <c r="BV541" s="32">
        <f t="shared" si="1223"/>
        <v>6.6310251595382286E-3</v>
      </c>
      <c r="BW541" s="32">
        <f t="shared" si="1223"/>
        <v>4.4972411152843601E-3</v>
      </c>
      <c r="BX541" s="32">
        <f t="shared" si="1223"/>
        <v>3.0500830810318551E-3</v>
      </c>
      <c r="BY541" s="32">
        <f t="shared" si="1223"/>
        <v>4.4138957744918935E-3</v>
      </c>
      <c r="BZ541" s="32">
        <f t="shared" si="1223"/>
        <v>2.9935572672457156E-3</v>
      </c>
      <c r="CA541" s="32">
        <f t="shared" si="1223"/>
        <v>2.0302665876407622E-3</v>
      </c>
      <c r="CB541" s="32">
        <f t="shared" si="1223"/>
        <v>1.319737343879274E-2</v>
      </c>
      <c r="CC541" s="32">
        <f t="shared" ref="CC541:CS541" si="1224">CC540/$O540</f>
        <v>8.9506175915088186E-3</v>
      </c>
      <c r="CD541" s="32">
        <f t="shared" si="1224"/>
        <v>6.070416635626831E-3</v>
      </c>
      <c r="CE541" s="32">
        <f t="shared" si="1224"/>
        <v>8.7847398334913521E-3</v>
      </c>
      <c r="CF541" s="32">
        <f t="shared" si="1224"/>
        <v>5.9579163426073901E-3</v>
      </c>
      <c r="CG541" s="32">
        <f t="shared" si="1224"/>
        <v>4.0407306099355016E-3</v>
      </c>
      <c r="CH541" s="32">
        <f t="shared" si="1224"/>
        <v>5.8475009667673028E-3</v>
      </c>
      <c r="CI541" s="32">
        <f t="shared" si="1224"/>
        <v>3.9658455723974766E-3</v>
      </c>
      <c r="CJ541" s="32">
        <f t="shared" si="1224"/>
        <v>2.6896842246782221E-3</v>
      </c>
      <c r="CK541" s="32">
        <f t="shared" si="1224"/>
        <v>1.9202236325360385E-2</v>
      </c>
      <c r="CL541" s="32">
        <f t="shared" si="1224"/>
        <v>1.3023187912897513E-2</v>
      </c>
      <c r="CM541" s="32">
        <f t="shared" si="1224"/>
        <v>8.8324828702709361E-3</v>
      </c>
      <c r="CN541" s="32">
        <f t="shared" si="1224"/>
        <v>1.2781835046333203E-2</v>
      </c>
      <c r="CO541" s="32">
        <f t="shared" si="1224"/>
        <v>8.6687944497491915E-3</v>
      </c>
      <c r="CP541" s="32">
        <f t="shared" si="1224"/>
        <v>5.8792807871167535E-3</v>
      </c>
      <c r="CQ541" s="32">
        <f t="shared" si="1224"/>
        <v>8.5081395928817936E-3</v>
      </c>
      <c r="CR541" s="32">
        <f t="shared" si="1224"/>
        <v>5.7703227285524732E-3</v>
      </c>
      <c r="CS541" s="32">
        <f t="shared" si="1224"/>
        <v>3.91350236184493E-3</v>
      </c>
    </row>
    <row r="542" spans="2:97" ht="13.15" thickTop="1" x14ac:dyDescent="0.35">
      <c r="H542" s="34">
        <f t="shared" si="1220"/>
        <v>5.3724774873005823E-9</v>
      </c>
      <c r="I542" s="34">
        <f t="shared" ref="I542:J542" si="1225">I537</f>
        <v>-0.38829529471311441</v>
      </c>
      <c r="J542" s="34">
        <f t="shared" si="1225"/>
        <v>0.25572320520480241</v>
      </c>
      <c r="K542" s="34">
        <f t="shared" si="1216"/>
        <v>-0.38829529333924723</v>
      </c>
      <c r="L542" s="34">
        <f>$CE$6-$CE$7*SUMPRODUCT($B$6:$CD$6,Q541:CS541)</f>
        <v>-1.317751241458609E-7</v>
      </c>
    </row>
    <row r="543" spans="2:97" ht="13.5" thickBot="1" x14ac:dyDescent="0.4">
      <c r="B543" s="39" t="s">
        <v>367</v>
      </c>
      <c r="D543" s="39" t="s">
        <v>368</v>
      </c>
      <c r="E543" s="39" t="s">
        <v>369</v>
      </c>
      <c r="F543" s="39" t="s">
        <v>370</v>
      </c>
      <c r="H543" s="39" t="s">
        <v>347</v>
      </c>
      <c r="I543" s="39" t="s">
        <v>371</v>
      </c>
      <c r="J543" s="39" t="s">
        <v>372</v>
      </c>
      <c r="K543" s="39" t="s">
        <v>349</v>
      </c>
      <c r="L543" s="39" t="s">
        <v>373</v>
      </c>
      <c r="M543" s="39" t="s">
        <v>374</v>
      </c>
      <c r="O543" s="45" t="s">
        <v>336</v>
      </c>
    </row>
    <row r="544" spans="2:97" ht="13.9" thickTop="1" thickBot="1" x14ac:dyDescent="0.4">
      <c r="B544" s="32">
        <f>1+B539</f>
        <v>9</v>
      </c>
      <c r="D544" s="32">
        <f>IF(F539,IF(M544&lt;0,D539,H544),E539)</f>
        <v>3.5816516582003882E-9</v>
      </c>
      <c r="E544" s="32">
        <f>IF(F539,IF(M544&lt;0,H544,E539),H544)</f>
        <v>4.4770645727504853E-9</v>
      </c>
      <c r="F544" s="32" t="b">
        <f>OR(F539,M544*M539&lt;=0)</f>
        <v>1</v>
      </c>
      <c r="H544" s="32">
        <f>IF(F539,(D539+E539)/2,2*H539)</f>
        <v>4.4770645727504853E-9</v>
      </c>
      <c r="I544" s="32">
        <f>I539</f>
        <v>-0.4811402335454355</v>
      </c>
      <c r="J544" s="32">
        <f>J539</f>
        <v>1</v>
      </c>
      <c r="K544" s="32">
        <f>I544+J544*H544</f>
        <v>-0.48114022906837095</v>
      </c>
      <c r="L544" s="32">
        <f>$CE$3-$CE$7*SUMPRODUCT($B$3:$CD$3,Q546:CS546)</f>
        <v>-7.9814640230324585E-8</v>
      </c>
      <c r="M544" s="32">
        <f>SUMPRODUCT(L544:L547,J544:J547)</f>
        <v>-1.3707404767931967E-7</v>
      </c>
      <c r="O544" s="46">
        <f>SUM(Q544:CS544)</f>
        <v>-1.2656551014540232</v>
      </c>
      <c r="P544" s="39" t="s">
        <v>363</v>
      </c>
      <c r="Q544" s="32">
        <f t="shared" ref="Q544:AV544" si="1226">SUMPRODUCT(B$3:B$6,$K544:$K547)</f>
        <v>0.94830444041291517</v>
      </c>
      <c r="R544" s="32">
        <f t="shared" si="1226"/>
        <v>0.56000914684469005</v>
      </c>
      <c r="S544" s="32">
        <f t="shared" si="1226"/>
        <v>0.17171385327646493</v>
      </c>
      <c r="T544" s="32">
        <f t="shared" si="1226"/>
        <v>0.54130271855592282</v>
      </c>
      <c r="U544" s="32">
        <f t="shared" si="1226"/>
        <v>0.1530074249876977</v>
      </c>
      <c r="V544" s="32">
        <f t="shared" si="1226"/>
        <v>-0.23528786858052742</v>
      </c>
      <c r="W544" s="32">
        <f t="shared" si="1226"/>
        <v>0.13430099669893047</v>
      </c>
      <c r="X544" s="32">
        <f t="shared" si="1226"/>
        <v>-0.25399429686929464</v>
      </c>
      <c r="Y544" s="32">
        <f t="shared" si="1226"/>
        <v>-0.64228959043751976</v>
      </c>
      <c r="Z544" s="32">
        <f t="shared" si="1226"/>
        <v>1.2295611296249209</v>
      </c>
      <c r="AA544" s="32">
        <f t="shared" si="1226"/>
        <v>0.84126583605669569</v>
      </c>
      <c r="AB544" s="32">
        <f t="shared" si="1226"/>
        <v>0.45297054248847057</v>
      </c>
      <c r="AC544" s="32">
        <f t="shared" si="1226"/>
        <v>0.82255940776792846</v>
      </c>
      <c r="AD544" s="32">
        <f t="shared" si="1226"/>
        <v>0.43426411419970334</v>
      </c>
      <c r="AE544" s="32">
        <f t="shared" si="1226"/>
        <v>4.5968820631478224E-2</v>
      </c>
      <c r="AF544" s="32">
        <f t="shared" si="1226"/>
        <v>0.41555768591093611</v>
      </c>
      <c r="AG544" s="32">
        <f t="shared" si="1226"/>
        <v>2.7262392342710995E-2</v>
      </c>
      <c r="AH544" s="32">
        <f t="shared" si="1226"/>
        <v>-0.36103290122551412</v>
      </c>
      <c r="AI544" s="32">
        <f t="shared" si="1226"/>
        <v>1.6045700485742618</v>
      </c>
      <c r="AJ544" s="32">
        <f t="shared" si="1226"/>
        <v>1.2162747550060367</v>
      </c>
      <c r="AK544" s="32">
        <f t="shared" si="1226"/>
        <v>0.82797946143781154</v>
      </c>
      <c r="AL544" s="32">
        <f t="shared" si="1226"/>
        <v>1.1975683267172692</v>
      </c>
      <c r="AM544" s="32">
        <f t="shared" si="1226"/>
        <v>0.8092730331490442</v>
      </c>
      <c r="AN544" s="32">
        <f t="shared" si="1226"/>
        <v>0.42097773958081908</v>
      </c>
      <c r="AO544" s="32">
        <f t="shared" si="1226"/>
        <v>0.79056660486027697</v>
      </c>
      <c r="AP544" s="32">
        <f t="shared" si="1226"/>
        <v>0.40227131129205185</v>
      </c>
      <c r="AQ544" s="32">
        <f t="shared" si="1226"/>
        <v>1.3976017723826728E-2</v>
      </c>
      <c r="AR544" s="32">
        <f t="shared" si="1226"/>
        <v>0.46716421134454422</v>
      </c>
      <c r="AS544" s="32">
        <f t="shared" si="1226"/>
        <v>7.8868917776319103E-2</v>
      </c>
      <c r="AT544" s="32">
        <f t="shared" si="1226"/>
        <v>-0.30942637579190602</v>
      </c>
      <c r="AU544" s="32">
        <f t="shared" si="1226"/>
        <v>6.0162489487551873E-2</v>
      </c>
      <c r="AV544" s="32">
        <f t="shared" si="1226"/>
        <v>-0.32813280408067325</v>
      </c>
      <c r="AW544" s="32">
        <f t="shared" ref="AW544:CB544" si="1227">SUMPRODUCT(AH$3:AH$6,$K544:$K547)</f>
        <v>-0.71642809764889837</v>
      </c>
      <c r="AX544" s="32">
        <f t="shared" si="1227"/>
        <v>-0.34683923236944048</v>
      </c>
      <c r="AY544" s="32">
        <f t="shared" si="1227"/>
        <v>-0.73513452593766559</v>
      </c>
      <c r="AZ544" s="32">
        <f t="shared" si="1227"/>
        <v>-1.1234298195058907</v>
      </c>
      <c r="BA544" s="32">
        <f t="shared" si="1227"/>
        <v>0.74842090055654986</v>
      </c>
      <c r="BB544" s="32">
        <f t="shared" si="1227"/>
        <v>0.36012560698832474</v>
      </c>
      <c r="BC544" s="32">
        <f t="shared" si="1227"/>
        <v>-2.8169686579900377E-2</v>
      </c>
      <c r="BD544" s="32">
        <f t="shared" si="1227"/>
        <v>0.34141917869955751</v>
      </c>
      <c r="BE544" s="32">
        <f t="shared" si="1227"/>
        <v>-4.6876114868667607E-2</v>
      </c>
      <c r="BF544" s="32">
        <f t="shared" si="1227"/>
        <v>-0.43517140843689273</v>
      </c>
      <c r="BG544" s="32">
        <f t="shared" si="1227"/>
        <v>-6.5582543157434836E-2</v>
      </c>
      <c r="BH544" s="32">
        <f t="shared" si="1227"/>
        <v>-0.45387783672565996</v>
      </c>
      <c r="BI544" s="32">
        <f t="shared" si="1227"/>
        <v>-0.84217313029388507</v>
      </c>
      <c r="BJ544" s="32">
        <f t="shared" si="1227"/>
        <v>1.1234298195058907</v>
      </c>
      <c r="BK544" s="32">
        <f t="shared" si="1227"/>
        <v>0.73513452593766559</v>
      </c>
      <c r="BL544" s="32">
        <f t="shared" si="1227"/>
        <v>0.34683923236944048</v>
      </c>
      <c r="BM544" s="32">
        <f t="shared" si="1227"/>
        <v>0.71642809764889837</v>
      </c>
      <c r="BN544" s="32">
        <f t="shared" si="1227"/>
        <v>0.32813280408067325</v>
      </c>
      <c r="BO544" s="32">
        <f t="shared" si="1227"/>
        <v>-6.0162489487551873E-2</v>
      </c>
      <c r="BP544" s="32">
        <f t="shared" si="1227"/>
        <v>0.30942637579190602</v>
      </c>
      <c r="BQ544" s="32">
        <f t="shared" si="1227"/>
        <v>-7.8868917776319103E-2</v>
      </c>
      <c r="BR544" s="32">
        <f t="shared" si="1227"/>
        <v>-0.46716421134454422</v>
      </c>
      <c r="BS544" s="32">
        <f t="shared" si="1227"/>
        <v>-1.3976017723826728E-2</v>
      </c>
      <c r="BT544" s="32">
        <f t="shared" si="1227"/>
        <v>-0.40227131129205185</v>
      </c>
      <c r="BU544" s="32">
        <f t="shared" si="1227"/>
        <v>-0.79056660486027697</v>
      </c>
      <c r="BV544" s="32">
        <f t="shared" si="1227"/>
        <v>-0.42097773958081908</v>
      </c>
      <c r="BW544" s="32">
        <f t="shared" si="1227"/>
        <v>-0.8092730331490442</v>
      </c>
      <c r="BX544" s="32">
        <f t="shared" si="1227"/>
        <v>-1.1975683267172692</v>
      </c>
      <c r="BY544" s="32">
        <f t="shared" si="1227"/>
        <v>-0.82797946143781154</v>
      </c>
      <c r="BZ544" s="32">
        <f t="shared" si="1227"/>
        <v>-1.2162747550060367</v>
      </c>
      <c r="CA544" s="32">
        <f t="shared" si="1227"/>
        <v>-1.6045700485742618</v>
      </c>
      <c r="CB544" s="32">
        <f t="shared" si="1227"/>
        <v>0.26728067148817891</v>
      </c>
      <c r="CC544" s="32">
        <f t="shared" ref="CC544:CS544" si="1228">SUMPRODUCT(BN$3:BN$6,$K544:$K547)</f>
        <v>-0.12101462208004621</v>
      </c>
      <c r="CD544" s="32">
        <f t="shared" si="1228"/>
        <v>-0.50930991564827133</v>
      </c>
      <c r="CE544" s="32">
        <f t="shared" si="1228"/>
        <v>-0.13972105036881344</v>
      </c>
      <c r="CF544" s="32">
        <f t="shared" si="1228"/>
        <v>-0.52801634393703856</v>
      </c>
      <c r="CG544" s="32">
        <f t="shared" si="1228"/>
        <v>-0.91631163750526368</v>
      </c>
      <c r="CH544" s="32">
        <f t="shared" si="1228"/>
        <v>-0.54672277222580579</v>
      </c>
      <c r="CI544" s="32">
        <f t="shared" si="1228"/>
        <v>-0.93501806579403091</v>
      </c>
      <c r="CJ544" s="32">
        <f t="shared" si="1228"/>
        <v>-1.3233133593622561</v>
      </c>
      <c r="CK544" s="32">
        <f t="shared" si="1228"/>
        <v>0.64228959043751976</v>
      </c>
      <c r="CL544" s="32">
        <f t="shared" si="1228"/>
        <v>0.25399429686929464</v>
      </c>
      <c r="CM544" s="32">
        <f t="shared" si="1228"/>
        <v>-0.13430099669893047</v>
      </c>
      <c r="CN544" s="32">
        <f t="shared" si="1228"/>
        <v>0.23528786858052742</v>
      </c>
      <c r="CO544" s="32">
        <f t="shared" si="1228"/>
        <v>-0.1530074249876977</v>
      </c>
      <c r="CP544" s="32">
        <f t="shared" si="1228"/>
        <v>-0.54130271855592282</v>
      </c>
      <c r="CQ544" s="32">
        <f t="shared" si="1228"/>
        <v>-0.17171385327646493</v>
      </c>
      <c r="CR544" s="32">
        <f t="shared" si="1228"/>
        <v>-0.56000914684469005</v>
      </c>
      <c r="CS544" s="32">
        <f t="shared" si="1228"/>
        <v>-0.94830444041291517</v>
      </c>
    </row>
    <row r="545" spans="1:111" ht="13.9" thickTop="1" thickBot="1" x14ac:dyDescent="0.4">
      <c r="H545" s="33">
        <f>H544</f>
        <v>4.4770645727504853E-9</v>
      </c>
      <c r="I545" s="33">
        <f t="shared" ref="I545:J545" si="1229">I540</f>
        <v>0.32813280102821168</v>
      </c>
      <c r="J545" s="33">
        <f t="shared" si="1229"/>
        <v>0.68179976347528437</v>
      </c>
      <c r="K545" s="33">
        <f t="shared" ref="K545:K547" si="1230">I545+J545*H545</f>
        <v>0.32813280408067325</v>
      </c>
      <c r="L545" s="33">
        <f>$CE$4-$CE$7*SUMPRODUCT($B$4:$CD$4,Q546:CS546)</f>
        <v>-6.0737676221833681E-8</v>
      </c>
      <c r="M545" s="39" t="s">
        <v>375</v>
      </c>
      <c r="O545" s="47">
        <f t="shared" ref="O545:O546" si="1231">SUM(Q545:CS545)</f>
        <v>98.989929541790247</v>
      </c>
      <c r="P545" s="39" t="s">
        <v>365</v>
      </c>
      <c r="Q545" s="33">
        <f>EXP(Q544)</f>
        <v>2.5813291492709456</v>
      </c>
      <c r="R545" s="33">
        <f>EXP(R544)</f>
        <v>1.7506885134987995</v>
      </c>
      <c r="S545" s="33">
        <f t="shared" ref="S545:CD545" si="1232">EXP(S544)</f>
        <v>1.1873380317121782</v>
      </c>
      <c r="T545" s="33">
        <f t="shared" si="1232"/>
        <v>1.7182437928955367</v>
      </c>
      <c r="U545" s="33">
        <f t="shared" si="1232"/>
        <v>1.1653336314984928</v>
      </c>
      <c r="V545" s="33">
        <f t="shared" si="1232"/>
        <v>0.79034330187394253</v>
      </c>
      <c r="W545" s="33">
        <f t="shared" si="1232"/>
        <v>1.1437370289092681</v>
      </c>
      <c r="X545" s="33">
        <f t="shared" si="1232"/>
        <v>0.77569622593082521</v>
      </c>
      <c r="Y545" s="33">
        <f t="shared" si="1232"/>
        <v>0.5260865213895759</v>
      </c>
      <c r="Z545" s="33">
        <f t="shared" si="1232"/>
        <v>3.4197283894283879</v>
      </c>
      <c r="AA545" s="33">
        <f t="shared" si="1232"/>
        <v>2.3193009742089354</v>
      </c>
      <c r="AB545" s="33">
        <f t="shared" si="1232"/>
        <v>1.57297784981855</v>
      </c>
      <c r="AC545" s="33">
        <f t="shared" si="1232"/>
        <v>2.2763184153340297</v>
      </c>
      <c r="AD545" s="33">
        <f t="shared" si="1232"/>
        <v>1.543826560791989</v>
      </c>
      <c r="AE545" s="33">
        <f t="shared" si="1232"/>
        <v>1.0470417643469612</v>
      </c>
      <c r="AF545" s="33">
        <f t="shared" si="1232"/>
        <v>1.5152155194567787</v>
      </c>
      <c r="AG545" s="33">
        <f t="shared" si="1232"/>
        <v>1.0276374115781797</v>
      </c>
      <c r="AH545" s="33">
        <f t="shared" si="1232"/>
        <v>0.6969560673808981</v>
      </c>
      <c r="AI545" s="33">
        <f t="shared" si="1232"/>
        <v>4.9757198249395831</v>
      </c>
      <c r="AJ545" s="33">
        <f t="shared" si="1232"/>
        <v>3.3745931030803442</v>
      </c>
      <c r="AK545" s="33">
        <f t="shared" si="1232"/>
        <v>2.2886896794868674</v>
      </c>
      <c r="AL545" s="33">
        <f t="shared" si="1232"/>
        <v>3.312053291152107</v>
      </c>
      <c r="AM545" s="33">
        <f t="shared" si="1232"/>
        <v>2.2462744259303569</v>
      </c>
      <c r="AN545" s="33">
        <f t="shared" si="1232"/>
        <v>1.5234503653875615</v>
      </c>
      <c r="AO545" s="33">
        <f t="shared" si="1232"/>
        <v>2.2046452351373511</v>
      </c>
      <c r="AP545" s="33">
        <f t="shared" si="1232"/>
        <v>1.4952169468914551</v>
      </c>
      <c r="AQ545" s="33">
        <f t="shared" si="1232"/>
        <v>1.0140741388408101</v>
      </c>
      <c r="AR545" s="33">
        <f t="shared" si="1232"/>
        <v>1.5954633750930463</v>
      </c>
      <c r="AS545" s="33">
        <f t="shared" si="1232"/>
        <v>1.082062473618409</v>
      </c>
      <c r="AT545" s="33">
        <f t="shared" si="1232"/>
        <v>0.73386779984523709</v>
      </c>
      <c r="AU545" s="33">
        <f t="shared" si="1232"/>
        <v>1.0620090978401777</v>
      </c>
      <c r="AV545" s="33">
        <f t="shared" si="1232"/>
        <v>0.72026735890893101</v>
      </c>
      <c r="AW545" s="33">
        <f t="shared" si="1232"/>
        <v>0.48849399629881429</v>
      </c>
      <c r="AX545" s="33">
        <f t="shared" si="1232"/>
        <v>0.70691896881025673</v>
      </c>
      <c r="AY545" s="33">
        <f t="shared" si="1232"/>
        <v>0.47944095739207493</v>
      </c>
      <c r="AZ545" s="33">
        <f t="shared" si="1232"/>
        <v>0.32516263074944712</v>
      </c>
      <c r="BA545" s="33">
        <f t="shared" si="1232"/>
        <v>2.1136597011039431</v>
      </c>
      <c r="BB545" s="33">
        <f t="shared" si="1232"/>
        <v>1.4335094620587558</v>
      </c>
      <c r="BC545" s="33">
        <f t="shared" si="1232"/>
        <v>0.9722233795434071</v>
      </c>
      <c r="BD545" s="33">
        <f t="shared" si="1232"/>
        <v>1.4069428777577719</v>
      </c>
      <c r="BE545" s="33">
        <f t="shared" si="1232"/>
        <v>0.95420560215466699</v>
      </c>
      <c r="BF545" s="33">
        <f t="shared" si="1232"/>
        <v>0.64715372996124543</v>
      </c>
      <c r="BG545" s="33">
        <f t="shared" si="1232"/>
        <v>0.93652174010766931</v>
      </c>
      <c r="BH545" s="33">
        <f t="shared" si="1232"/>
        <v>0.63516032177123594</v>
      </c>
      <c r="BI545" s="33">
        <f t="shared" si="1232"/>
        <v>0.43077337884986944</v>
      </c>
      <c r="BJ545" s="33">
        <f t="shared" si="1232"/>
        <v>3.0753841476038075</v>
      </c>
      <c r="BK545" s="33">
        <f t="shared" si="1232"/>
        <v>2.0857625627971221</v>
      </c>
      <c r="BL545" s="33">
        <f t="shared" si="1232"/>
        <v>1.4145892869206751</v>
      </c>
      <c r="BM545" s="33">
        <f t="shared" si="1232"/>
        <v>2.0471080659674983</v>
      </c>
      <c r="BN545" s="33">
        <f t="shared" si="1232"/>
        <v>1.3883733416919115</v>
      </c>
      <c r="BO545" s="33">
        <f t="shared" si="1232"/>
        <v>0.94161151917974484</v>
      </c>
      <c r="BP545" s="33">
        <f t="shared" si="1232"/>
        <v>1.3626432447518295</v>
      </c>
      <c r="BQ545" s="33">
        <f t="shared" si="1232"/>
        <v>0.9241610575921807</v>
      </c>
      <c r="BR545" s="33">
        <f t="shared" si="1232"/>
        <v>0.6267771580414252</v>
      </c>
      <c r="BS545" s="33">
        <f t="shared" si="1232"/>
        <v>0.98612119341008131</v>
      </c>
      <c r="BT545" s="33">
        <f t="shared" si="1232"/>
        <v>0.66879926827942426</v>
      </c>
      <c r="BU545" s="33">
        <f t="shared" si="1232"/>
        <v>0.45358771745318888</v>
      </c>
      <c r="BV545" s="33">
        <f t="shared" si="1232"/>
        <v>0.65640471309060522</v>
      </c>
      <c r="BW545" s="33">
        <f t="shared" si="1232"/>
        <v>0.44518158086842946</v>
      </c>
      <c r="BX545" s="33">
        <f t="shared" si="1232"/>
        <v>0.30192750903840293</v>
      </c>
      <c r="BY545" s="33">
        <f t="shared" si="1232"/>
        <v>0.43693123142155454</v>
      </c>
      <c r="BZ545" s="33">
        <f t="shared" si="1232"/>
        <v>0.29633202269251224</v>
      </c>
      <c r="CA545" s="33">
        <f t="shared" si="1232"/>
        <v>0.20097594623148668</v>
      </c>
      <c r="CB545" s="33">
        <f t="shared" si="1232"/>
        <v>1.3064070660937983</v>
      </c>
      <c r="CC545" s="33">
        <f t="shared" si="1232"/>
        <v>0.88602100402811368</v>
      </c>
      <c r="CD545" s="33">
        <f t="shared" si="1232"/>
        <v>0.6009101144303074</v>
      </c>
      <c r="CE545" s="33">
        <f t="shared" ref="CE545:CS545" si="1233">EXP(CE544)</f>
        <v>0.86960077638472588</v>
      </c>
      <c r="CF545" s="33">
        <f t="shared" si="1233"/>
        <v>0.58977371830955949</v>
      </c>
      <c r="CG545" s="33">
        <f t="shared" si="1233"/>
        <v>0.39999163783496505</v>
      </c>
      <c r="CH545" s="33">
        <f t="shared" si="1233"/>
        <v>0.57884370799524087</v>
      </c>
      <c r="CI545" s="33">
        <f t="shared" si="1233"/>
        <v>0.39257877322019652</v>
      </c>
      <c r="CJ545" s="33">
        <f t="shared" si="1233"/>
        <v>0.26625165144637214</v>
      </c>
      <c r="CK545" s="33">
        <f t="shared" si="1233"/>
        <v>1.9008280184762292</v>
      </c>
      <c r="CL545" s="33">
        <f t="shared" si="1233"/>
        <v>1.2891644519734684</v>
      </c>
      <c r="CM545" s="33">
        <f t="shared" si="1233"/>
        <v>0.8743268554954946</v>
      </c>
      <c r="CN545" s="33">
        <f t="shared" si="1233"/>
        <v>1.2652729486401051</v>
      </c>
      <c r="CO545" s="33">
        <f t="shared" si="1233"/>
        <v>0.85812335023242081</v>
      </c>
      <c r="CP545" s="33">
        <f t="shared" si="1233"/>
        <v>0.58198958968146641</v>
      </c>
      <c r="CQ545" s="33">
        <f t="shared" si="1233"/>
        <v>0.84222013722408018</v>
      </c>
      <c r="CR545" s="33">
        <f t="shared" si="1233"/>
        <v>0.57120383911211725</v>
      </c>
      <c r="CS545" s="33">
        <f t="shared" si="1233"/>
        <v>0.38739732214407208</v>
      </c>
    </row>
    <row r="546" spans="1:111" ht="13.9" thickTop="1" thickBot="1" x14ac:dyDescent="0.4">
      <c r="H546" s="32">
        <f t="shared" ref="H546:H547" si="1234">H545</f>
        <v>4.4770645727504853E-9</v>
      </c>
      <c r="I546" s="32">
        <f t="shared" ref="I546:J546" si="1235">I541</f>
        <v>-0.40700172344957342</v>
      </c>
      <c r="J546" s="32">
        <f t="shared" si="1235"/>
        <v>0.35571992375007028</v>
      </c>
      <c r="K546" s="32">
        <f t="shared" si="1230"/>
        <v>-0.40700172185699235</v>
      </c>
      <c r="L546" s="32">
        <f>$CE$5-$CE$7*SUMPRODUCT($B$5:$CD$5,Q546:CS546)</f>
        <v>-2.9301133963599568E-8</v>
      </c>
      <c r="M546" s="32">
        <f>SUMPRODUCT($B$7:$CD$7, LN(Q546:CS546))</f>
        <v>-3263.384256428717</v>
      </c>
      <c r="O546" s="48">
        <f t="shared" si="1231"/>
        <v>1.0000000000000002</v>
      </c>
      <c r="P546" s="39" t="s">
        <v>366</v>
      </c>
      <c r="Q546" s="32">
        <f t="shared" ref="Q546:AV546" si="1236">Q545/$O545</f>
        <v>2.6076684378093174E-2</v>
      </c>
      <c r="R546" s="32">
        <f t="shared" si="1236"/>
        <v>1.7685521361642319E-2</v>
      </c>
      <c r="S546" s="32">
        <f t="shared" si="1236"/>
        <v>1.1994533557182942E-2</v>
      </c>
      <c r="T546" s="32">
        <f t="shared" si="1236"/>
        <v>1.7357763570991849E-2</v>
      </c>
      <c r="U546" s="32">
        <f t="shared" si="1236"/>
        <v>1.1772244276692084E-2</v>
      </c>
      <c r="V546" s="32">
        <f t="shared" si="1236"/>
        <v>7.9840778302633902E-3</v>
      </c>
      <c r="W546" s="32">
        <f t="shared" si="1236"/>
        <v>1.1554074583176872E-2</v>
      </c>
      <c r="X546" s="32">
        <f t="shared" si="1236"/>
        <v>7.8361125169136743E-3</v>
      </c>
      <c r="Y546" s="32">
        <f t="shared" si="1236"/>
        <v>5.3145458717341514E-3</v>
      </c>
      <c r="Z546" s="32">
        <f t="shared" si="1236"/>
        <v>3.4546225108531801E-2</v>
      </c>
      <c r="AA546" s="32">
        <f t="shared" si="1236"/>
        <v>2.3429665875555592E-2</v>
      </c>
      <c r="AB546" s="32">
        <f t="shared" si="1236"/>
        <v>1.5890281537724413E-2</v>
      </c>
      <c r="AC546" s="32">
        <f t="shared" si="1236"/>
        <v>2.2995454445424612E-2</v>
      </c>
      <c r="AD546" s="32">
        <f t="shared" si="1236"/>
        <v>1.5595794117019115E-2</v>
      </c>
      <c r="AE546" s="32">
        <f t="shared" si="1236"/>
        <v>1.057725537530497E-2</v>
      </c>
      <c r="AF546" s="32">
        <f t="shared" si="1236"/>
        <v>1.5306764298858352E-2</v>
      </c>
      <c r="AG546" s="32">
        <f t="shared" si="1236"/>
        <v>1.0381231872120339E-2</v>
      </c>
      <c r="AH546" s="32">
        <f t="shared" si="1236"/>
        <v>7.0406764668588485E-3</v>
      </c>
      <c r="AI546" s="32">
        <f t="shared" si="1236"/>
        <v>5.0264909248561494E-2</v>
      </c>
      <c r="AJ546" s="32">
        <f t="shared" si="1236"/>
        <v>3.4090266744312647E-2</v>
      </c>
      <c r="AK546" s="32">
        <f t="shared" si="1236"/>
        <v>2.3120429422274304E-2</v>
      </c>
      <c r="AL546" s="32">
        <f t="shared" si="1236"/>
        <v>3.3458487206558404E-2</v>
      </c>
      <c r="AM546" s="32">
        <f t="shared" si="1236"/>
        <v>2.2691948931856293E-2</v>
      </c>
      <c r="AN546" s="32">
        <f t="shared" si="1236"/>
        <v>1.5389953022892209E-2</v>
      </c>
      <c r="AO546" s="32">
        <f t="shared" si="1236"/>
        <v>2.2271409277108571E-2</v>
      </c>
      <c r="AP546" s="32">
        <f t="shared" si="1236"/>
        <v>1.5104737964887876E-2</v>
      </c>
      <c r="AQ546" s="32">
        <f t="shared" si="1236"/>
        <v>1.024421517961281E-2</v>
      </c>
      <c r="AR546" s="32">
        <f t="shared" si="1236"/>
        <v>1.6117431161717263E-2</v>
      </c>
      <c r="AS546" s="32">
        <f t="shared" si="1236"/>
        <v>1.0931035900592275E-2</v>
      </c>
      <c r="AT546" s="32">
        <f t="shared" si="1236"/>
        <v>7.4135601797294193E-3</v>
      </c>
      <c r="AU546" s="32">
        <f t="shared" si="1236"/>
        <v>1.0728455942499009E-2</v>
      </c>
      <c r="AV546" s="32">
        <f t="shared" si="1236"/>
        <v>7.2761680126750489E-3</v>
      </c>
      <c r="AW546" s="32">
        <f t="shared" ref="AW546:CB546" si="1237">AW545/$O545</f>
        <v>4.9347847660866188E-3</v>
      </c>
      <c r="AX546" s="32">
        <f t="shared" si="1237"/>
        <v>7.1413220726843649E-3</v>
      </c>
      <c r="AY546" s="32">
        <f t="shared" si="1237"/>
        <v>4.8433306257650273E-3</v>
      </c>
      <c r="AZ546" s="32">
        <f t="shared" si="1237"/>
        <v>3.2848051539644172E-3</v>
      </c>
      <c r="BA546" s="32">
        <f t="shared" si="1237"/>
        <v>2.135226998228771E-2</v>
      </c>
      <c r="BB546" s="32">
        <f t="shared" si="1237"/>
        <v>1.4481366626830217E-2</v>
      </c>
      <c r="BC546" s="32">
        <f t="shared" si="1237"/>
        <v>9.8214372314808732E-3</v>
      </c>
      <c r="BD546" s="32">
        <f t="shared" si="1237"/>
        <v>1.4212989990702111E-2</v>
      </c>
      <c r="BE546" s="32">
        <f t="shared" si="1237"/>
        <v>9.6394209650571896E-3</v>
      </c>
      <c r="BF546" s="32">
        <f t="shared" si="1237"/>
        <v>6.5375713767736217E-3</v>
      </c>
      <c r="BG546" s="32">
        <f t="shared" si="1237"/>
        <v>9.4607779240038856E-3</v>
      </c>
      <c r="BH546" s="32">
        <f t="shared" si="1237"/>
        <v>6.4164135151050135E-3</v>
      </c>
      <c r="BI546" s="32">
        <f t="shared" si="1237"/>
        <v>4.3516889126384442E-3</v>
      </c>
      <c r="BJ546" s="32">
        <f t="shared" si="1237"/>
        <v>3.1067646596369007E-2</v>
      </c>
      <c r="BK546" s="32">
        <f t="shared" si="1237"/>
        <v>2.1070452039432787E-2</v>
      </c>
      <c r="BL546" s="32">
        <f t="shared" si="1237"/>
        <v>1.429023430432368E-2</v>
      </c>
      <c r="BM546" s="32">
        <f t="shared" si="1237"/>
        <v>2.0679962855244559E-2</v>
      </c>
      <c r="BN546" s="32">
        <f t="shared" si="1237"/>
        <v>1.4025399837321701E-2</v>
      </c>
      <c r="BO546" s="32">
        <f t="shared" si="1237"/>
        <v>9.5121950640668744E-3</v>
      </c>
      <c r="BP546" s="32">
        <f t="shared" si="1237"/>
        <v>1.3765473428047719E-2</v>
      </c>
      <c r="BQ546" s="32">
        <f t="shared" si="1237"/>
        <v>9.3359098432536074E-3</v>
      </c>
      <c r="BR546" s="32">
        <f t="shared" si="1237"/>
        <v>6.3317264790740228E-3</v>
      </c>
      <c r="BS546" s="32">
        <f t="shared" si="1237"/>
        <v>9.9618334710883279E-3</v>
      </c>
      <c r="BT546" s="32">
        <f t="shared" si="1237"/>
        <v>6.7562354208675294E-3</v>
      </c>
      <c r="BU546" s="32">
        <f t="shared" si="1237"/>
        <v>4.582160221274824E-3</v>
      </c>
      <c r="BV546" s="32">
        <f t="shared" si="1237"/>
        <v>6.6310251570943189E-3</v>
      </c>
      <c r="BW546" s="32">
        <f t="shared" si="1237"/>
        <v>4.4972411125971017E-3</v>
      </c>
      <c r="BX546" s="32">
        <f t="shared" si="1237"/>
        <v>3.0500830785109229E-3</v>
      </c>
      <c r="BY546" s="32">
        <f t="shared" si="1237"/>
        <v>4.4138957714592248E-3</v>
      </c>
      <c r="BZ546" s="32">
        <f t="shared" si="1237"/>
        <v>2.9935572645034638E-3</v>
      </c>
      <c r="CA546" s="32">
        <f t="shared" si="1237"/>
        <v>2.030266585316048E-3</v>
      </c>
      <c r="CB546" s="32">
        <f t="shared" si="1237"/>
        <v>1.3197373431226424E-2</v>
      </c>
      <c r="CC546" s="32">
        <f t="shared" ref="CC546:CS546" si="1238">CC545/$O545</f>
        <v>8.950617584327759E-3</v>
      </c>
      <c r="CD546" s="32">
        <f t="shared" si="1238"/>
        <v>6.0704166293665575E-3</v>
      </c>
      <c r="CE546" s="32">
        <f t="shared" si="1238"/>
        <v>8.7847398256568048E-3</v>
      </c>
      <c r="CF546" s="32">
        <f t="shared" si="1238"/>
        <v>5.9579163359296736E-3</v>
      </c>
      <c r="CG546" s="32">
        <f t="shared" si="1238"/>
        <v>4.0407306044813575E-3</v>
      </c>
      <c r="CH546" s="32">
        <f t="shared" si="1238"/>
        <v>5.8475009596897672E-3</v>
      </c>
      <c r="CI546" s="32">
        <f t="shared" si="1238"/>
        <v>3.9658455666893152E-3</v>
      </c>
      <c r="CJ546" s="32">
        <f t="shared" si="1238"/>
        <v>2.6896842201909999E-3</v>
      </c>
      <c r="CK546" s="32">
        <f t="shared" si="1238"/>
        <v>1.9202236300953857E-2</v>
      </c>
      <c r="CL546" s="32">
        <f t="shared" si="1238"/>
        <v>1.302318789336269E-2</v>
      </c>
      <c r="CM546" s="32">
        <f t="shared" si="1238"/>
        <v>8.8324828549997403E-3</v>
      </c>
      <c r="CN546" s="32">
        <f t="shared" si="1238"/>
        <v>1.2781835026015945E-2</v>
      </c>
      <c r="CO546" s="32">
        <f t="shared" si="1238"/>
        <v>8.6687944339848208E-3</v>
      </c>
      <c r="CP546" s="32">
        <f t="shared" si="1238"/>
        <v>5.8792807750789417E-3</v>
      </c>
      <c r="CQ546" s="32">
        <f t="shared" si="1238"/>
        <v>8.5081395766477726E-3</v>
      </c>
      <c r="CR546" s="32">
        <f t="shared" si="1238"/>
        <v>5.7703227162210881E-3</v>
      </c>
      <c r="CS546" s="32">
        <f t="shared" si="1238"/>
        <v>3.9135023525855312E-3</v>
      </c>
    </row>
    <row r="547" spans="1:111" ht="13.15" thickTop="1" x14ac:dyDescent="0.35">
      <c r="H547" s="34">
        <f t="shared" si="1234"/>
        <v>4.4770645727504853E-9</v>
      </c>
      <c r="I547" s="34">
        <f t="shared" ref="I547:J547" si="1239">I542</f>
        <v>-0.38829529471311441</v>
      </c>
      <c r="J547" s="34">
        <f t="shared" si="1239"/>
        <v>0.25572320520480241</v>
      </c>
      <c r="K547" s="34">
        <f t="shared" si="1230"/>
        <v>-0.38829529356822512</v>
      </c>
      <c r="L547" s="34">
        <f>$CE$6-$CE$7*SUMPRODUCT($B$6:$CD$6,Q546:CS546)</f>
        <v>-2.1216209233898553E-8</v>
      </c>
    </row>
    <row r="548" spans="1:111" ht="13.5" thickBot="1" x14ac:dyDescent="0.4">
      <c r="B548" s="39" t="s">
        <v>367</v>
      </c>
      <c r="D548" s="39" t="s">
        <v>368</v>
      </c>
      <c r="E548" s="39" t="s">
        <v>369</v>
      </c>
      <c r="F548" s="39" t="s">
        <v>370</v>
      </c>
      <c r="H548" s="39" t="s">
        <v>347</v>
      </c>
      <c r="I548" s="39" t="s">
        <v>371</v>
      </c>
      <c r="J548" s="39" t="s">
        <v>372</v>
      </c>
      <c r="K548" s="39" t="s">
        <v>349</v>
      </c>
      <c r="L548" s="39" t="s">
        <v>373</v>
      </c>
      <c r="M548" s="39" t="s">
        <v>374</v>
      </c>
      <c r="O548" s="45" t="s">
        <v>336</v>
      </c>
    </row>
    <row r="549" spans="1:111" ht="13.9" thickTop="1" thickBot="1" x14ac:dyDescent="0.4">
      <c r="B549" s="32">
        <f>1+B544</f>
        <v>10</v>
      </c>
      <c r="D549" s="32">
        <f>IF(F544,IF(M549&lt;0,D544,H549),E544)</f>
        <v>4.0293581154754367E-9</v>
      </c>
      <c r="E549" s="32">
        <f>IF(F544,IF(M549&lt;0,H549,E544),H549)</f>
        <v>4.4770645727504853E-9</v>
      </c>
      <c r="F549" s="32" t="b">
        <f>OR(F544,M549*M544&lt;=0)</f>
        <v>1</v>
      </c>
      <c r="H549" s="32">
        <f>IF(F544,(D544+E544)/2,2*H544)</f>
        <v>4.0293581154754367E-9</v>
      </c>
      <c r="I549" s="32">
        <f>I544</f>
        <v>-0.4811402335454355</v>
      </c>
      <c r="J549" s="32">
        <f>J544</f>
        <v>1</v>
      </c>
      <c r="K549" s="32">
        <f>I549+J549*H549</f>
        <v>-0.48114022951607738</v>
      </c>
      <c r="L549" s="32">
        <f>$CE$3-$CE$7*SUMPRODUCT($B$3:$CD$3,Q551:CS551)</f>
        <v>1.2814393812732305E-7</v>
      </c>
      <c r="M549" s="32">
        <f>SUMPRODUCT(L549:L552,J549:J552)</f>
        <v>2.200746651769416E-7</v>
      </c>
      <c r="O549" s="46">
        <f>SUM(Q549:CS549)</f>
        <v>-1.2656551002766507</v>
      </c>
      <c r="P549" s="39" t="s">
        <v>363</v>
      </c>
      <c r="Q549" s="32">
        <f t="shared" ref="Q549:AV549" si="1240">SUMPRODUCT(B$3:B$6,$K549:$K552)</f>
        <v>0.94830444143961468</v>
      </c>
      <c r="R549" s="32">
        <f t="shared" si="1240"/>
        <v>0.56000914775690069</v>
      </c>
      <c r="S549" s="32">
        <f t="shared" si="1240"/>
        <v>0.17171385407418666</v>
      </c>
      <c r="T549" s="32">
        <f t="shared" si="1240"/>
        <v>0.54130271942336439</v>
      </c>
      <c r="U549" s="32">
        <f t="shared" si="1240"/>
        <v>0.15300742574065029</v>
      </c>
      <c r="V549" s="32">
        <f t="shared" si="1240"/>
        <v>-0.23528786794206374</v>
      </c>
      <c r="W549" s="32">
        <f t="shared" si="1240"/>
        <v>0.13430099740711388</v>
      </c>
      <c r="X549" s="32">
        <f t="shared" si="1240"/>
        <v>-0.25399429627560016</v>
      </c>
      <c r="Y549" s="32">
        <f t="shared" si="1240"/>
        <v>-0.6422895899583142</v>
      </c>
      <c r="Z549" s="32">
        <f t="shared" si="1240"/>
        <v>1.2295611303899809</v>
      </c>
      <c r="AA549" s="32">
        <f t="shared" si="1240"/>
        <v>0.84126583670726685</v>
      </c>
      <c r="AB549" s="32">
        <f t="shared" si="1240"/>
        <v>0.45297054302455281</v>
      </c>
      <c r="AC549" s="32">
        <f t="shared" si="1240"/>
        <v>0.82255940837373043</v>
      </c>
      <c r="AD549" s="32">
        <f t="shared" si="1240"/>
        <v>0.43426411469101639</v>
      </c>
      <c r="AE549" s="32">
        <f t="shared" si="1240"/>
        <v>4.5968821008302352E-2</v>
      </c>
      <c r="AF549" s="32">
        <f t="shared" si="1240"/>
        <v>0.41555768635747997</v>
      </c>
      <c r="AG549" s="32">
        <f t="shared" si="1240"/>
        <v>2.7262392674765934E-2</v>
      </c>
      <c r="AH549" s="32">
        <f t="shared" si="1240"/>
        <v>-0.3610329010079481</v>
      </c>
      <c r="AI549" s="32">
        <f t="shared" si="1240"/>
        <v>1.6045700489904688</v>
      </c>
      <c r="AJ549" s="32">
        <f t="shared" si="1240"/>
        <v>1.2162747553077549</v>
      </c>
      <c r="AK549" s="32">
        <f t="shared" si="1240"/>
        <v>0.82797946162504088</v>
      </c>
      <c r="AL549" s="32">
        <f t="shared" si="1240"/>
        <v>1.1975683269742186</v>
      </c>
      <c r="AM549" s="32">
        <f t="shared" si="1240"/>
        <v>0.80927303329150446</v>
      </c>
      <c r="AN549" s="32">
        <f t="shared" si="1240"/>
        <v>0.42097773960879042</v>
      </c>
      <c r="AO549" s="32">
        <f t="shared" si="1240"/>
        <v>0.79056660495796804</v>
      </c>
      <c r="AP549" s="32">
        <f t="shared" si="1240"/>
        <v>0.40227131127525401</v>
      </c>
      <c r="AQ549" s="32">
        <f t="shared" si="1240"/>
        <v>1.3976017592539969E-2</v>
      </c>
      <c r="AR549" s="32">
        <f t="shared" si="1240"/>
        <v>0.46716421192353741</v>
      </c>
      <c r="AS549" s="32">
        <f t="shared" si="1240"/>
        <v>7.8868918240823371E-2</v>
      </c>
      <c r="AT549" s="32">
        <f t="shared" si="1240"/>
        <v>-0.30942637544189067</v>
      </c>
      <c r="AU549" s="32">
        <f t="shared" si="1240"/>
        <v>6.0162489907286953E-2</v>
      </c>
      <c r="AV549" s="32">
        <f t="shared" si="1240"/>
        <v>-0.32813280377542708</v>
      </c>
      <c r="AW549" s="32">
        <f t="shared" ref="AW549:CB549" si="1241">SUMPRODUCT(AH$3:AH$6,$K549:$K552)</f>
        <v>-0.71642809745814118</v>
      </c>
      <c r="AX549" s="32">
        <f t="shared" si="1241"/>
        <v>-0.34683923210896345</v>
      </c>
      <c r="AY549" s="32">
        <f t="shared" si="1241"/>
        <v>-0.73513452579167748</v>
      </c>
      <c r="AZ549" s="32">
        <f t="shared" si="1241"/>
        <v>-1.1234298194743915</v>
      </c>
      <c r="BA549" s="32">
        <f t="shared" si="1241"/>
        <v>0.74842090087390356</v>
      </c>
      <c r="BB549" s="32">
        <f t="shared" si="1241"/>
        <v>0.36012560719118947</v>
      </c>
      <c r="BC549" s="32">
        <f t="shared" si="1241"/>
        <v>-2.816968649152457E-2</v>
      </c>
      <c r="BD549" s="32">
        <f t="shared" si="1241"/>
        <v>0.34141917885765305</v>
      </c>
      <c r="BE549" s="32">
        <f t="shared" si="1241"/>
        <v>-4.6876114825061009E-2</v>
      </c>
      <c r="BF549" s="32">
        <f t="shared" si="1241"/>
        <v>-0.43517140850777503</v>
      </c>
      <c r="BG549" s="32">
        <f t="shared" si="1241"/>
        <v>-6.5582543158597406E-2</v>
      </c>
      <c r="BH549" s="32">
        <f t="shared" si="1241"/>
        <v>-0.45387783684131144</v>
      </c>
      <c r="BI549" s="32">
        <f t="shared" si="1241"/>
        <v>-0.84217313052402543</v>
      </c>
      <c r="BJ549" s="32">
        <f t="shared" si="1241"/>
        <v>1.1234298194743915</v>
      </c>
      <c r="BK549" s="32">
        <f t="shared" si="1241"/>
        <v>0.73513452579167748</v>
      </c>
      <c r="BL549" s="32">
        <f t="shared" si="1241"/>
        <v>0.34683923210896345</v>
      </c>
      <c r="BM549" s="32">
        <f t="shared" si="1241"/>
        <v>0.71642809745814118</v>
      </c>
      <c r="BN549" s="32">
        <f t="shared" si="1241"/>
        <v>0.32813280377542708</v>
      </c>
      <c r="BO549" s="32">
        <f t="shared" si="1241"/>
        <v>-6.0162489907286953E-2</v>
      </c>
      <c r="BP549" s="32">
        <f t="shared" si="1241"/>
        <v>0.30942637544189067</v>
      </c>
      <c r="BQ549" s="32">
        <f t="shared" si="1241"/>
        <v>-7.8868918240823371E-2</v>
      </c>
      <c r="BR549" s="32">
        <f t="shared" si="1241"/>
        <v>-0.46716421192353741</v>
      </c>
      <c r="BS549" s="32">
        <f t="shared" si="1241"/>
        <v>-1.3976017592539969E-2</v>
      </c>
      <c r="BT549" s="32">
        <f t="shared" si="1241"/>
        <v>-0.40227131127525401</v>
      </c>
      <c r="BU549" s="32">
        <f t="shared" si="1241"/>
        <v>-0.79056660495796804</v>
      </c>
      <c r="BV549" s="32">
        <f t="shared" si="1241"/>
        <v>-0.42097773960879042</v>
      </c>
      <c r="BW549" s="32">
        <f t="shared" si="1241"/>
        <v>-0.80927303329150446</v>
      </c>
      <c r="BX549" s="32">
        <f t="shared" si="1241"/>
        <v>-1.1975683269742186</v>
      </c>
      <c r="BY549" s="32">
        <f t="shared" si="1241"/>
        <v>-0.82797946162504088</v>
      </c>
      <c r="BZ549" s="32">
        <f t="shared" si="1241"/>
        <v>-1.2162747553077549</v>
      </c>
      <c r="CA549" s="32">
        <f t="shared" si="1241"/>
        <v>-1.6045700489904688</v>
      </c>
      <c r="CB549" s="32">
        <f t="shared" si="1241"/>
        <v>0.26728067135782607</v>
      </c>
      <c r="CC549" s="32">
        <f t="shared" ref="CC549:CS549" si="1242">SUMPRODUCT(BN$3:BN$6,$K549:$K552)</f>
        <v>-0.12101462232488797</v>
      </c>
      <c r="CD549" s="32">
        <f t="shared" si="1242"/>
        <v>-0.509309916007602</v>
      </c>
      <c r="CE549" s="32">
        <f t="shared" si="1242"/>
        <v>-0.13972105065842438</v>
      </c>
      <c r="CF549" s="32">
        <f t="shared" si="1242"/>
        <v>-0.52801634434113842</v>
      </c>
      <c r="CG549" s="32">
        <f t="shared" si="1242"/>
        <v>-0.91631163802385251</v>
      </c>
      <c r="CH549" s="32">
        <f t="shared" si="1242"/>
        <v>-0.54672277267467484</v>
      </c>
      <c r="CI549" s="32">
        <f t="shared" si="1242"/>
        <v>-0.93501806635738882</v>
      </c>
      <c r="CJ549" s="32">
        <f t="shared" si="1242"/>
        <v>-1.3233133600401028</v>
      </c>
      <c r="CK549" s="32">
        <f t="shared" si="1242"/>
        <v>0.6422895899583142</v>
      </c>
      <c r="CL549" s="32">
        <f t="shared" si="1242"/>
        <v>0.25399429627560016</v>
      </c>
      <c r="CM549" s="32">
        <f t="shared" si="1242"/>
        <v>-0.13430099740711388</v>
      </c>
      <c r="CN549" s="32">
        <f t="shared" si="1242"/>
        <v>0.23528786794206374</v>
      </c>
      <c r="CO549" s="32">
        <f t="shared" si="1242"/>
        <v>-0.15300742574065029</v>
      </c>
      <c r="CP549" s="32">
        <f t="shared" si="1242"/>
        <v>-0.54130271942336439</v>
      </c>
      <c r="CQ549" s="32">
        <f t="shared" si="1242"/>
        <v>-0.17171385407418666</v>
      </c>
      <c r="CR549" s="32">
        <f t="shared" si="1242"/>
        <v>-0.56000914775690069</v>
      </c>
      <c r="CS549" s="32">
        <f t="shared" si="1242"/>
        <v>-0.94830444143961468</v>
      </c>
    </row>
    <row r="550" spans="1:111" ht="13.9" thickTop="1" thickBot="1" x14ac:dyDescent="0.4">
      <c r="H550" s="33">
        <f>H549</f>
        <v>4.0293581154754367E-9</v>
      </c>
      <c r="I550" s="33">
        <f t="shared" ref="I550:J550" si="1243">I545</f>
        <v>0.32813280102821168</v>
      </c>
      <c r="J550" s="33">
        <f t="shared" si="1243"/>
        <v>0.68179976347528437</v>
      </c>
      <c r="K550" s="33">
        <f t="shared" ref="K550:K552" si="1244">I550+J550*H550</f>
        <v>0.32813280377542708</v>
      </c>
      <c r="L550" s="33">
        <f>$CE$4-$CE$7*SUMPRODUCT($B$4:$CD$4,Q551:CS551)</f>
        <v>9.751494189913501E-8</v>
      </c>
      <c r="M550" s="39" t="s">
        <v>375</v>
      </c>
      <c r="O550" s="47">
        <f t="shared" ref="O550:O551" si="1245">SUM(Q550:CS550)</f>
        <v>98.989929557263153</v>
      </c>
      <c r="P550" s="39" t="s">
        <v>365</v>
      </c>
      <c r="Q550" s="33">
        <f>EXP(Q549)</f>
        <v>2.5813291519211949</v>
      </c>
      <c r="R550" s="33">
        <f>EXP(R549)</f>
        <v>1.7506885150957963</v>
      </c>
      <c r="S550" s="33">
        <f t="shared" ref="S550:CD550" si="1246">EXP(S549)</f>
        <v>1.1873380326593437</v>
      </c>
      <c r="T550" s="33">
        <f t="shared" si="1246"/>
        <v>1.7182437943860129</v>
      </c>
      <c r="U550" s="33">
        <f t="shared" si="1246"/>
        <v>1.1653336323759338</v>
      </c>
      <c r="V550" s="33">
        <f t="shared" si="1246"/>
        <v>0.790343302378548</v>
      </c>
      <c r="W550" s="33">
        <f t="shared" si="1246"/>
        <v>1.1437370297192437</v>
      </c>
      <c r="X550" s="33">
        <f t="shared" si="1246"/>
        <v>0.77569622639135172</v>
      </c>
      <c r="Y550" s="33">
        <f t="shared" si="1246"/>
        <v>0.52608652164167957</v>
      </c>
      <c r="Z550" s="33">
        <f t="shared" si="1246"/>
        <v>3.4197283920446853</v>
      </c>
      <c r="AA550" s="33">
        <f t="shared" si="1246"/>
        <v>2.3193009757178058</v>
      </c>
      <c r="AB550" s="33">
        <f t="shared" si="1246"/>
        <v>1.5729778506617955</v>
      </c>
      <c r="AC550" s="33">
        <f t="shared" si="1246"/>
        <v>2.2763184167130279</v>
      </c>
      <c r="AD550" s="33">
        <f t="shared" si="1246"/>
        <v>1.5438265615504911</v>
      </c>
      <c r="AE550" s="33">
        <f t="shared" si="1246"/>
        <v>1.0470417647415118</v>
      </c>
      <c r="AF550" s="33">
        <f t="shared" si="1246"/>
        <v>1.515215520133389</v>
      </c>
      <c r="AG550" s="33">
        <f t="shared" si="1246"/>
        <v>1.0276374119194118</v>
      </c>
      <c r="AH550" s="33">
        <f t="shared" si="1246"/>
        <v>0.69695606753253203</v>
      </c>
      <c r="AI550" s="33">
        <f t="shared" si="1246"/>
        <v>4.9757198270105132</v>
      </c>
      <c r="AJ550" s="33">
        <f t="shared" si="1246"/>
        <v>3.3745931040985204</v>
      </c>
      <c r="AK550" s="33">
        <f t="shared" si="1246"/>
        <v>2.2886896799153775</v>
      </c>
      <c r="AL550" s="33">
        <f t="shared" si="1246"/>
        <v>3.3120532920031369</v>
      </c>
      <c r="AM550" s="33">
        <f t="shared" si="1246"/>
        <v>2.2462744262503613</v>
      </c>
      <c r="AN550" s="33">
        <f t="shared" si="1246"/>
        <v>1.5234503654301743</v>
      </c>
      <c r="AO550" s="33">
        <f t="shared" si="1246"/>
        <v>2.2046452353527255</v>
      </c>
      <c r="AP550" s="33">
        <f t="shared" si="1246"/>
        <v>1.4952169468663388</v>
      </c>
      <c r="AQ550" s="33">
        <f t="shared" si="1246"/>
        <v>1.0140741387076755</v>
      </c>
      <c r="AR550" s="33">
        <f t="shared" si="1246"/>
        <v>1.5954633760168089</v>
      </c>
      <c r="AS550" s="33">
        <f t="shared" si="1246"/>
        <v>1.0820624741210316</v>
      </c>
      <c r="AT550" s="33">
        <f t="shared" si="1246"/>
        <v>0.73386780010210206</v>
      </c>
      <c r="AU550" s="33">
        <f t="shared" si="1246"/>
        <v>1.0620090982859403</v>
      </c>
      <c r="AV550" s="33">
        <f t="shared" si="1246"/>
        <v>0.72026735912878992</v>
      </c>
      <c r="AW550" s="33">
        <f t="shared" si="1246"/>
        <v>0.48849399639199803</v>
      </c>
      <c r="AX550" s="33">
        <f t="shared" si="1246"/>
        <v>0.70691896899439288</v>
      </c>
      <c r="AY550" s="33">
        <f t="shared" si="1246"/>
        <v>0.47944095746206761</v>
      </c>
      <c r="AZ550" s="33">
        <f t="shared" si="1246"/>
        <v>0.32516263075968949</v>
      </c>
      <c r="BA550" s="33">
        <f t="shared" si="1246"/>
        <v>2.1136597017747207</v>
      </c>
      <c r="BB550" s="33">
        <f t="shared" si="1246"/>
        <v>1.4335094623495643</v>
      </c>
      <c r="BC550" s="33">
        <f t="shared" si="1246"/>
        <v>0.97222337962932814</v>
      </c>
      <c r="BD550" s="33">
        <f t="shared" si="1246"/>
        <v>1.4069428779802033</v>
      </c>
      <c r="BE550" s="33">
        <f t="shared" si="1246"/>
        <v>0.9542056021962767</v>
      </c>
      <c r="BF550" s="33">
        <f t="shared" si="1246"/>
        <v>0.64715372991537368</v>
      </c>
      <c r="BG550" s="33">
        <f t="shared" si="1246"/>
        <v>0.93652174010658051</v>
      </c>
      <c r="BH550" s="33">
        <f t="shared" si="1246"/>
        <v>0.6351603216977787</v>
      </c>
      <c r="BI550" s="33">
        <f t="shared" si="1246"/>
        <v>0.43077337875073107</v>
      </c>
      <c r="BJ550" s="33">
        <f t="shared" si="1246"/>
        <v>3.0753841475069352</v>
      </c>
      <c r="BK550" s="33">
        <f t="shared" si="1246"/>
        <v>2.0857625624926253</v>
      </c>
      <c r="BL550" s="33">
        <f t="shared" si="1246"/>
        <v>1.4145892865522069</v>
      </c>
      <c r="BM550" s="33">
        <f t="shared" si="1246"/>
        <v>2.0471080655769978</v>
      </c>
      <c r="BN550" s="33">
        <f t="shared" si="1246"/>
        <v>1.3883733412681158</v>
      </c>
      <c r="BO550" s="33">
        <f t="shared" si="1246"/>
        <v>0.94161151878451743</v>
      </c>
      <c r="BP550" s="33">
        <f t="shared" si="1246"/>
        <v>1.3626432442748835</v>
      </c>
      <c r="BQ550" s="33">
        <f t="shared" si="1246"/>
        <v>0.92416105716290398</v>
      </c>
      <c r="BR550" s="33">
        <f t="shared" si="1246"/>
        <v>0.62677715767852549</v>
      </c>
      <c r="BS550" s="33">
        <f t="shared" si="1246"/>
        <v>0.98612119353954586</v>
      </c>
      <c r="BT550" s="33">
        <f t="shared" si="1246"/>
        <v>0.66879926829065872</v>
      </c>
      <c r="BU550" s="33">
        <f t="shared" si="1246"/>
        <v>0.45358771740887743</v>
      </c>
      <c r="BV550" s="33">
        <f t="shared" si="1246"/>
        <v>0.65640471307224468</v>
      </c>
      <c r="BW550" s="33">
        <f t="shared" si="1246"/>
        <v>0.44518158080500875</v>
      </c>
      <c r="BX550" s="33">
        <f t="shared" si="1246"/>
        <v>0.30192750896082288</v>
      </c>
      <c r="BY550" s="33">
        <f t="shared" si="1246"/>
        <v>0.43693123133974821</v>
      </c>
      <c r="BZ550" s="33">
        <f t="shared" si="1246"/>
        <v>0.29633202260310348</v>
      </c>
      <c r="CA550" s="33">
        <f t="shared" si="1246"/>
        <v>0.20097594614783906</v>
      </c>
      <c r="CB550" s="33">
        <f t="shared" si="1246"/>
        <v>1.3064070659235045</v>
      </c>
      <c r="CC550" s="33">
        <f t="shared" si="1246"/>
        <v>0.88602100381117865</v>
      </c>
      <c r="CD550" s="33">
        <f t="shared" si="1246"/>
        <v>0.60091011421438201</v>
      </c>
      <c r="CE550" s="33">
        <f t="shared" ref="CE550:CS550" si="1247">EXP(CE549)</f>
        <v>0.86960077613288</v>
      </c>
      <c r="CF550" s="33">
        <f t="shared" si="1247"/>
        <v>0.58977371807123202</v>
      </c>
      <c r="CG550" s="33">
        <f t="shared" si="1247"/>
        <v>0.39999163762753381</v>
      </c>
      <c r="CH550" s="33">
        <f t="shared" si="1247"/>
        <v>0.57884370773541594</v>
      </c>
      <c r="CI550" s="33">
        <f t="shared" si="1247"/>
        <v>0.39257877299903421</v>
      </c>
      <c r="CJ550" s="33">
        <f t="shared" si="1247"/>
        <v>0.26625165126589434</v>
      </c>
      <c r="CK550" s="33">
        <f t="shared" si="1247"/>
        <v>1.9008280175653418</v>
      </c>
      <c r="CL550" s="33">
        <f t="shared" si="1247"/>
        <v>1.2891644512080986</v>
      </c>
      <c r="CM550" s="33">
        <f t="shared" si="1247"/>
        <v>0.87432685487631079</v>
      </c>
      <c r="CN550" s="33">
        <f t="shared" si="1247"/>
        <v>1.2652729478322744</v>
      </c>
      <c r="CO550" s="33">
        <f t="shared" si="1247"/>
        <v>0.85812334958629455</v>
      </c>
      <c r="CP550" s="33">
        <f t="shared" si="1247"/>
        <v>0.58198958917662447</v>
      </c>
      <c r="CQ550" s="33">
        <f t="shared" si="1247"/>
        <v>0.84222013655222283</v>
      </c>
      <c r="CR550" s="33">
        <f t="shared" si="1247"/>
        <v>0.57120383859105905</v>
      </c>
      <c r="CS550" s="33">
        <f t="shared" si="1247"/>
        <v>0.3873973217463314</v>
      </c>
    </row>
    <row r="551" spans="1:111" ht="13.9" thickTop="1" thickBot="1" x14ac:dyDescent="0.4">
      <c r="H551" s="32">
        <f t="shared" ref="H551:H552" si="1248">H550</f>
        <v>4.0293581154754367E-9</v>
      </c>
      <c r="I551" s="32">
        <f t="shared" ref="I551:J551" si="1249">I546</f>
        <v>-0.40700172344957342</v>
      </c>
      <c r="J551" s="32">
        <f t="shared" si="1249"/>
        <v>0.35571992375007028</v>
      </c>
      <c r="K551" s="32">
        <f t="shared" si="1244"/>
        <v>-0.40700172201625046</v>
      </c>
      <c r="L551" s="32">
        <f>$CE$5-$CE$7*SUMPRODUCT($B$5:$CD$5,Q551:CS551)</f>
        <v>4.7043613449204713E-8</v>
      </c>
      <c r="M551" s="32">
        <f>SUMPRODUCT($B$7:$CD$7, LN(Q551:CS551))</f>
        <v>-3263.3842564287197</v>
      </c>
      <c r="O551" s="48">
        <f t="shared" si="1245"/>
        <v>0.99999999999999967</v>
      </c>
      <c r="P551" s="39" t="s">
        <v>366</v>
      </c>
      <c r="Q551" s="32">
        <f t="shared" ref="Q551:AV551" si="1250">Q550/$O550</f>
        <v>2.6076684400790102E-2</v>
      </c>
      <c r="R551" s="32">
        <f t="shared" si="1250"/>
        <v>1.7685521375010855E-2</v>
      </c>
      <c r="S551" s="32">
        <f t="shared" si="1250"/>
        <v>1.1994533564876404E-2</v>
      </c>
      <c r="T551" s="32">
        <f t="shared" si="1250"/>
        <v>1.7357763583335541E-2</v>
      </c>
      <c r="U551" s="32">
        <f t="shared" si="1250"/>
        <v>1.177224428371593E-2</v>
      </c>
      <c r="V551" s="32">
        <f t="shared" si="1250"/>
        <v>7.9840778341129584E-3</v>
      </c>
      <c r="W551" s="32">
        <f t="shared" si="1250"/>
        <v>1.1554074589553284E-2</v>
      </c>
      <c r="X551" s="32">
        <f t="shared" si="1250"/>
        <v>7.8361125203410837E-3</v>
      </c>
      <c r="Y551" s="32">
        <f t="shared" si="1250"/>
        <v>5.3145458734502066E-3</v>
      </c>
      <c r="Z551" s="32">
        <f t="shared" si="1250"/>
        <v>3.4546225129561889E-2</v>
      </c>
      <c r="AA551" s="32">
        <f t="shared" si="1250"/>
        <v>2.3429665887136016E-2</v>
      </c>
      <c r="AB551" s="32">
        <f t="shared" si="1250"/>
        <v>1.5890281543759134E-2</v>
      </c>
      <c r="AC551" s="32">
        <f t="shared" si="1250"/>
        <v>2.2995454455760934E-2</v>
      </c>
      <c r="AD551" s="32">
        <f t="shared" si="1250"/>
        <v>1.5595794122243786E-2</v>
      </c>
      <c r="AE551" s="32">
        <f t="shared" si="1250"/>
        <v>1.0577255377637427E-2</v>
      </c>
      <c r="AF551" s="32">
        <f t="shared" si="1250"/>
        <v>1.5306764303300927E-2</v>
      </c>
      <c r="AG551" s="32">
        <f t="shared" si="1250"/>
        <v>1.0381231873944812E-2</v>
      </c>
      <c r="AH551" s="32">
        <f t="shared" si="1250"/>
        <v>7.0406764672901467E-3</v>
      </c>
      <c r="AI551" s="32">
        <f t="shared" si="1250"/>
        <v>5.0264909261625308E-2</v>
      </c>
      <c r="AJ551" s="32">
        <f t="shared" si="1250"/>
        <v>3.4090266749269724E-2</v>
      </c>
      <c r="AK551" s="32">
        <f t="shared" si="1250"/>
        <v>2.3120429422989221E-2</v>
      </c>
      <c r="AL551" s="32">
        <f t="shared" si="1250"/>
        <v>3.3458487209925718E-2</v>
      </c>
      <c r="AM551" s="32">
        <f t="shared" si="1250"/>
        <v>2.2691948931542059E-2</v>
      </c>
      <c r="AN551" s="32">
        <f t="shared" si="1250"/>
        <v>1.5389953020917113E-2</v>
      </c>
      <c r="AO551" s="32">
        <f t="shared" si="1250"/>
        <v>2.2271409275803095E-2</v>
      </c>
      <c r="AP551" s="32">
        <f t="shared" si="1250"/>
        <v>1.510473796227316E-2</v>
      </c>
      <c r="AQ551" s="32">
        <f t="shared" si="1250"/>
        <v>1.0244215176666627E-2</v>
      </c>
      <c r="AR551" s="32">
        <f t="shared" si="1250"/>
        <v>1.6117431168529865E-2</v>
      </c>
      <c r="AS551" s="32">
        <f t="shared" si="1250"/>
        <v>1.0931035903961181E-2</v>
      </c>
      <c r="AT551" s="32">
        <f t="shared" si="1250"/>
        <v>7.4135601811654815E-3</v>
      </c>
      <c r="AU551" s="32">
        <f t="shared" si="1250"/>
        <v>1.0728455945325175E-2</v>
      </c>
      <c r="AV551" s="32">
        <f t="shared" si="1250"/>
        <v>7.2761680137587489E-3</v>
      </c>
      <c r="AW551" s="32">
        <f t="shared" ref="AW551:CB551" si="1251">AW550/$O550</f>
        <v>4.9347847662566191E-3</v>
      </c>
      <c r="AX551" s="32">
        <f t="shared" si="1251"/>
        <v>7.1413220734282698E-3</v>
      </c>
      <c r="AY551" s="32">
        <f t="shared" si="1251"/>
        <v>4.8433306257150456E-3</v>
      </c>
      <c r="AZ551" s="32">
        <f t="shared" si="1251"/>
        <v>3.2848051535544452E-3</v>
      </c>
      <c r="BA551" s="32">
        <f t="shared" si="1251"/>
        <v>2.13522699857264E-2</v>
      </c>
      <c r="BB551" s="32">
        <f t="shared" si="1251"/>
        <v>1.4481366627504422E-2</v>
      </c>
      <c r="BC551" s="32">
        <f t="shared" si="1251"/>
        <v>9.821437230813683E-3</v>
      </c>
      <c r="BD551" s="32">
        <f t="shared" si="1251"/>
        <v>1.4212989990727518E-2</v>
      </c>
      <c r="BE551" s="32">
        <f t="shared" si="1251"/>
        <v>9.6394209639708156E-3</v>
      </c>
      <c r="BF551" s="32">
        <f t="shared" si="1251"/>
        <v>6.5375713752883488E-3</v>
      </c>
      <c r="BG551" s="32">
        <f t="shared" si="1251"/>
        <v>9.460777922514093E-3</v>
      </c>
      <c r="BH551" s="32">
        <f t="shared" si="1251"/>
        <v>6.4164135133600092E-3</v>
      </c>
      <c r="BI551" s="32">
        <f t="shared" si="1251"/>
        <v>4.3516889109567417E-3</v>
      </c>
      <c r="BJ551" s="32">
        <f t="shared" si="1251"/>
        <v>3.1067646590534282E-2</v>
      </c>
      <c r="BK551" s="32">
        <f t="shared" si="1251"/>
        <v>2.1070452033063271E-2</v>
      </c>
      <c r="BL551" s="32">
        <f t="shared" si="1251"/>
        <v>1.4290234298367725E-2</v>
      </c>
      <c r="BM551" s="32">
        <f t="shared" si="1251"/>
        <v>2.0679962848067265E-2</v>
      </c>
      <c r="BN551" s="32">
        <f t="shared" si="1251"/>
        <v>1.4025399830848219E-2</v>
      </c>
      <c r="BO551" s="32">
        <f t="shared" si="1251"/>
        <v>9.5121950585874415E-3</v>
      </c>
      <c r="BP551" s="32">
        <f t="shared" si="1251"/>
        <v>1.376547342107794E-2</v>
      </c>
      <c r="BQ551" s="32">
        <f t="shared" si="1251"/>
        <v>9.3359098374577627E-3</v>
      </c>
      <c r="BR551" s="32">
        <f t="shared" si="1251"/>
        <v>6.3317264744182982E-3</v>
      </c>
      <c r="BS551" s="32">
        <f t="shared" si="1251"/>
        <v>9.9618334708390707E-3</v>
      </c>
      <c r="BT551" s="32">
        <f t="shared" si="1251"/>
        <v>6.7562354199249674E-3</v>
      </c>
      <c r="BU551" s="32">
        <f t="shared" si="1251"/>
        <v>4.5821602201109608E-3</v>
      </c>
      <c r="BV551" s="32">
        <f t="shared" si="1251"/>
        <v>6.6310251558723589E-3</v>
      </c>
      <c r="BW551" s="32">
        <f t="shared" si="1251"/>
        <v>4.497241111253469E-3</v>
      </c>
      <c r="BX551" s="32">
        <f t="shared" si="1251"/>
        <v>3.0500830772504542E-3</v>
      </c>
      <c r="BY551" s="32">
        <f t="shared" si="1251"/>
        <v>4.4138957699428874E-3</v>
      </c>
      <c r="BZ551" s="32">
        <f t="shared" si="1251"/>
        <v>2.9935572631323367E-3</v>
      </c>
      <c r="CA551" s="32">
        <f t="shared" si="1251"/>
        <v>2.03026658415369E-3</v>
      </c>
      <c r="CB551" s="32">
        <f t="shared" si="1251"/>
        <v>1.3197373427443256E-2</v>
      </c>
      <c r="CC551" s="32">
        <f t="shared" ref="CC551:CS551" si="1252">CC550/$O550</f>
        <v>8.9506175807372215E-3</v>
      </c>
      <c r="CD551" s="32">
        <f t="shared" si="1252"/>
        <v>6.0704166262364172E-3</v>
      </c>
      <c r="CE551" s="32">
        <f t="shared" si="1252"/>
        <v>8.7847398217395251E-3</v>
      </c>
      <c r="CF551" s="32">
        <f t="shared" si="1252"/>
        <v>5.9579163325908114E-3</v>
      </c>
      <c r="CG551" s="32">
        <f t="shared" si="1252"/>
        <v>4.0407306017542811E-3</v>
      </c>
      <c r="CH551" s="32">
        <f t="shared" si="1252"/>
        <v>5.8475009561509955E-3</v>
      </c>
      <c r="CI551" s="32">
        <f t="shared" si="1252"/>
        <v>3.9658455638352319E-3</v>
      </c>
      <c r="CJ551" s="32">
        <f t="shared" si="1252"/>
        <v>2.6896842179473875E-3</v>
      </c>
      <c r="CK551" s="32">
        <f t="shared" si="1252"/>
        <v>1.9202236288750577E-2</v>
      </c>
      <c r="CL551" s="32">
        <f t="shared" si="1252"/>
        <v>1.3023187883595268E-2</v>
      </c>
      <c r="CM551" s="32">
        <f t="shared" si="1252"/>
        <v>8.8324828473641346E-3</v>
      </c>
      <c r="CN551" s="32">
        <f t="shared" si="1252"/>
        <v>1.2781835015857307E-2</v>
      </c>
      <c r="CO551" s="32">
        <f t="shared" si="1252"/>
        <v>8.6687944261026276E-3</v>
      </c>
      <c r="CP551" s="32">
        <f t="shared" si="1252"/>
        <v>5.8792807690600316E-3</v>
      </c>
      <c r="CQ551" s="32">
        <f t="shared" si="1252"/>
        <v>8.5081395685307551E-3</v>
      </c>
      <c r="CR551" s="32">
        <f t="shared" si="1252"/>
        <v>5.7703227100553917E-3</v>
      </c>
      <c r="CS551" s="32">
        <f t="shared" si="1252"/>
        <v>3.9135023479558283E-3</v>
      </c>
    </row>
    <row r="552" spans="1:111" ht="13.15" thickTop="1" x14ac:dyDescent="0.35">
      <c r="H552" s="34">
        <f t="shared" si="1248"/>
        <v>4.0293581154754367E-9</v>
      </c>
      <c r="I552" s="34">
        <f t="shared" ref="I552:J552" si="1253">I547</f>
        <v>-0.38829529471311441</v>
      </c>
      <c r="J552" s="34">
        <f t="shared" si="1253"/>
        <v>0.25572320520480241</v>
      </c>
      <c r="K552" s="34">
        <f t="shared" si="1244"/>
        <v>-0.38829529368271404</v>
      </c>
      <c r="L552" s="34">
        <f>$CE$6-$CE$7*SUMPRODUCT($B$6:$CD$6,Q551:CS551)</f>
        <v>3.4063049270116608E-8</v>
      </c>
    </row>
    <row r="554" spans="1:111" ht="27.75" customHeight="1" x14ac:dyDescent="0.35">
      <c r="A554" s="40" t="s">
        <v>354</v>
      </c>
      <c r="B554" s="40"/>
      <c r="C554" s="40">
        <f>1+C496</f>
        <v>10</v>
      </c>
      <c r="D554" s="40"/>
    </row>
    <row r="555" spans="1:111" ht="13.15" x14ac:dyDescent="0.35">
      <c r="B555" s="37" t="s">
        <v>349</v>
      </c>
      <c r="D555" s="37" t="s">
        <v>350</v>
      </c>
      <c r="F555" s="37" t="s">
        <v>348</v>
      </c>
      <c r="H555" s="37" t="s">
        <v>355</v>
      </c>
      <c r="I555" s="37"/>
      <c r="J555" s="37"/>
      <c r="K555" s="37"/>
      <c r="M555" s="37" t="s">
        <v>356</v>
      </c>
      <c r="N555" s="37" t="s">
        <v>357</v>
      </c>
      <c r="P555" s="37" t="s">
        <v>358</v>
      </c>
      <c r="R555" s="37" t="s">
        <v>359</v>
      </c>
      <c r="T555" s="37" t="s">
        <v>360</v>
      </c>
      <c r="V555" s="37" t="s">
        <v>361</v>
      </c>
      <c r="X555" s="37" t="s">
        <v>362</v>
      </c>
      <c r="Y555" s="37"/>
      <c r="Z555" s="37"/>
      <c r="AA555" s="37"/>
      <c r="AC555" s="37" t="s">
        <v>336</v>
      </c>
    </row>
    <row r="556" spans="1:111" ht="13.15" x14ac:dyDescent="0.35">
      <c r="B556" s="36">
        <f>K549</f>
        <v>-0.48114022951607738</v>
      </c>
      <c r="D556" s="36">
        <f>$CE$3-$CE$7*SUMPRODUCT($B$3:$CD$3,AE558:DG558)</f>
        <v>1.2814393812732305E-7</v>
      </c>
      <c r="F556" s="36">
        <f>SUMPRODUCT(D556:D559,D556:D559)</f>
        <v>2.9303425664307462E-14</v>
      </c>
      <c r="H556" s="36">
        <f t="shared" ref="H556:K559" si="1254">X498</f>
        <v>-2.1523718429449089E-3</v>
      </c>
      <c r="I556" s="36">
        <f t="shared" si="1254"/>
        <v>-2.5091966600787781E-7</v>
      </c>
      <c r="J556" s="36">
        <f t="shared" si="1254"/>
        <v>-3.7916544881892895E-7</v>
      </c>
      <c r="K556" s="36">
        <f t="shared" si="1254"/>
        <v>-5.9022163238840568E-7</v>
      </c>
      <c r="M556" s="36">
        <f t="array" ref="M556:M559">MMULT(H556:K559,D556:D559)</f>
        <v>-2.7587581474732869E-10</v>
      </c>
      <c r="N556" s="36">
        <f>IFERROR(M556/(MAX(ABS(M556),ABS(M557),ABS(M558),ABS(M559))),0)</f>
        <v>-1</v>
      </c>
      <c r="P556" s="36">
        <f>L607</f>
        <v>3.8561438486794941E-9</v>
      </c>
      <c r="R556" s="36">
        <f>H607*J607</f>
        <v>2.6757456235579072E-10</v>
      </c>
      <c r="T556" s="36">
        <f>P556-D556</f>
        <v>-1.2428779427864356E-7</v>
      </c>
      <c r="V556" s="36">
        <f t="array" ref="V556:V559">MMULT(H556:K559,T556:T559)</f>
        <v>2.6757408132523461E-10</v>
      </c>
      <c r="X556" s="36">
        <f t="array" ref="X556:AA559">H556:K559+MMULT(R556:R559,TRANSPOSE(R556:R559))*((SUMPRODUCT(R556:R559,T556:T559)+SUMPRODUCT(V556:V559,T556:T559))/SUMPRODUCT(R556:R559,T556:T559)^2)-(MMULT(V556:V559,TRANSPOSE(R556:R559))+MMULT(R556:R559,TRANSPOSE(V556:V559)))/SUMPRODUCT(R556:R559,T556:T559)</f>
        <v>-2.1523751266349853E-3</v>
      </c>
      <c r="Y556" s="36">
        <v>-2.5118456175123906E-7</v>
      </c>
      <c r="Z556" s="36">
        <v>-3.7984789068724444E-7</v>
      </c>
      <c r="AA556" s="36">
        <v>-5.9072757826366187E-7</v>
      </c>
      <c r="AC556" s="43">
        <f>SUM(AE556:DG556)</f>
        <v>-1.2656551002766507</v>
      </c>
      <c r="AD556" s="37" t="s">
        <v>363</v>
      </c>
      <c r="AE556" s="36">
        <f t="shared" ref="AE556:BJ556" si="1255">SUMPRODUCT(B$3:B$6,$B556:$B559)</f>
        <v>0.94830444143961468</v>
      </c>
      <c r="AF556" s="36">
        <f t="shared" si="1255"/>
        <v>0.56000914775690069</v>
      </c>
      <c r="AG556" s="36">
        <f t="shared" si="1255"/>
        <v>0.17171385407418666</v>
      </c>
      <c r="AH556" s="36">
        <f t="shared" si="1255"/>
        <v>0.54130271942336439</v>
      </c>
      <c r="AI556" s="36">
        <f t="shared" si="1255"/>
        <v>0.15300742574065029</v>
      </c>
      <c r="AJ556" s="36">
        <f t="shared" si="1255"/>
        <v>-0.23528786794206374</v>
      </c>
      <c r="AK556" s="36">
        <f t="shared" si="1255"/>
        <v>0.13430099740711388</v>
      </c>
      <c r="AL556" s="36">
        <f t="shared" si="1255"/>
        <v>-0.25399429627560016</v>
      </c>
      <c r="AM556" s="36">
        <f t="shared" si="1255"/>
        <v>-0.6422895899583142</v>
      </c>
      <c r="AN556" s="36">
        <f t="shared" si="1255"/>
        <v>1.2295611303899809</v>
      </c>
      <c r="AO556" s="36">
        <f t="shared" si="1255"/>
        <v>0.84126583670726685</v>
      </c>
      <c r="AP556" s="36">
        <f t="shared" si="1255"/>
        <v>0.45297054302455281</v>
      </c>
      <c r="AQ556" s="36">
        <f t="shared" si="1255"/>
        <v>0.82255940837373043</v>
      </c>
      <c r="AR556" s="36">
        <f t="shared" si="1255"/>
        <v>0.43426411469101639</v>
      </c>
      <c r="AS556" s="36">
        <f t="shared" si="1255"/>
        <v>4.5968821008302352E-2</v>
      </c>
      <c r="AT556" s="36">
        <f t="shared" si="1255"/>
        <v>0.41555768635747997</v>
      </c>
      <c r="AU556" s="36">
        <f t="shared" si="1255"/>
        <v>2.7262392674765934E-2</v>
      </c>
      <c r="AV556" s="36">
        <f t="shared" si="1255"/>
        <v>-0.3610329010079481</v>
      </c>
      <c r="AW556" s="36">
        <f t="shared" si="1255"/>
        <v>1.6045700489904688</v>
      </c>
      <c r="AX556" s="36">
        <f t="shared" si="1255"/>
        <v>1.2162747553077549</v>
      </c>
      <c r="AY556" s="36">
        <f t="shared" si="1255"/>
        <v>0.82797946162504088</v>
      </c>
      <c r="AZ556" s="36">
        <f t="shared" si="1255"/>
        <v>1.1975683269742186</v>
      </c>
      <c r="BA556" s="36">
        <f t="shared" si="1255"/>
        <v>0.80927303329150446</v>
      </c>
      <c r="BB556" s="36">
        <f t="shared" si="1255"/>
        <v>0.42097773960879042</v>
      </c>
      <c r="BC556" s="36">
        <f t="shared" si="1255"/>
        <v>0.79056660495796804</v>
      </c>
      <c r="BD556" s="36">
        <f t="shared" si="1255"/>
        <v>0.40227131127525401</v>
      </c>
      <c r="BE556" s="36">
        <f t="shared" si="1255"/>
        <v>1.3976017592539969E-2</v>
      </c>
      <c r="BF556" s="36">
        <f t="shared" si="1255"/>
        <v>0.46716421192353741</v>
      </c>
      <c r="BG556" s="36">
        <f t="shared" si="1255"/>
        <v>7.8868918240823371E-2</v>
      </c>
      <c r="BH556" s="36">
        <f t="shared" si="1255"/>
        <v>-0.30942637544189067</v>
      </c>
      <c r="BI556" s="36">
        <f t="shared" si="1255"/>
        <v>6.0162489907286953E-2</v>
      </c>
      <c r="BJ556" s="36">
        <f t="shared" si="1255"/>
        <v>-0.32813280377542708</v>
      </c>
      <c r="BK556" s="36">
        <f t="shared" ref="BK556:CP556" si="1256">SUMPRODUCT(AH$3:AH$6,$B556:$B559)</f>
        <v>-0.71642809745814118</v>
      </c>
      <c r="BL556" s="36">
        <f t="shared" si="1256"/>
        <v>-0.34683923210896345</v>
      </c>
      <c r="BM556" s="36">
        <f t="shared" si="1256"/>
        <v>-0.73513452579167748</v>
      </c>
      <c r="BN556" s="36">
        <f t="shared" si="1256"/>
        <v>-1.1234298194743915</v>
      </c>
      <c r="BO556" s="36">
        <f t="shared" si="1256"/>
        <v>0.74842090087390356</v>
      </c>
      <c r="BP556" s="36">
        <f t="shared" si="1256"/>
        <v>0.36012560719118947</v>
      </c>
      <c r="BQ556" s="36">
        <f t="shared" si="1256"/>
        <v>-2.816968649152457E-2</v>
      </c>
      <c r="BR556" s="36">
        <f t="shared" si="1256"/>
        <v>0.34141917885765305</v>
      </c>
      <c r="BS556" s="36">
        <f t="shared" si="1256"/>
        <v>-4.6876114825061009E-2</v>
      </c>
      <c r="BT556" s="36">
        <f t="shared" si="1256"/>
        <v>-0.43517140850777503</v>
      </c>
      <c r="BU556" s="36">
        <f t="shared" si="1256"/>
        <v>-6.5582543158597406E-2</v>
      </c>
      <c r="BV556" s="36">
        <f t="shared" si="1256"/>
        <v>-0.45387783684131144</v>
      </c>
      <c r="BW556" s="36">
        <f t="shared" si="1256"/>
        <v>-0.84217313052402543</v>
      </c>
      <c r="BX556" s="36">
        <f t="shared" si="1256"/>
        <v>1.1234298194743915</v>
      </c>
      <c r="BY556" s="36">
        <f t="shared" si="1256"/>
        <v>0.73513452579167748</v>
      </c>
      <c r="BZ556" s="36">
        <f t="shared" si="1256"/>
        <v>0.34683923210896345</v>
      </c>
      <c r="CA556" s="36">
        <f t="shared" si="1256"/>
        <v>0.71642809745814118</v>
      </c>
      <c r="CB556" s="36">
        <f t="shared" si="1256"/>
        <v>0.32813280377542708</v>
      </c>
      <c r="CC556" s="36">
        <f t="shared" si="1256"/>
        <v>-6.0162489907286953E-2</v>
      </c>
      <c r="CD556" s="36">
        <f t="shared" si="1256"/>
        <v>0.30942637544189067</v>
      </c>
      <c r="CE556" s="36">
        <f t="shared" si="1256"/>
        <v>-7.8868918240823371E-2</v>
      </c>
      <c r="CF556" s="36">
        <f t="shared" si="1256"/>
        <v>-0.46716421192353741</v>
      </c>
      <c r="CG556" s="36">
        <f t="shared" si="1256"/>
        <v>-1.3976017592539969E-2</v>
      </c>
      <c r="CH556" s="36">
        <f t="shared" si="1256"/>
        <v>-0.40227131127525401</v>
      </c>
      <c r="CI556" s="36">
        <f t="shared" si="1256"/>
        <v>-0.79056660495796804</v>
      </c>
      <c r="CJ556" s="36">
        <f t="shared" si="1256"/>
        <v>-0.42097773960879042</v>
      </c>
      <c r="CK556" s="36">
        <f t="shared" si="1256"/>
        <v>-0.80927303329150446</v>
      </c>
      <c r="CL556" s="36">
        <f t="shared" si="1256"/>
        <v>-1.1975683269742186</v>
      </c>
      <c r="CM556" s="36">
        <f t="shared" si="1256"/>
        <v>-0.82797946162504088</v>
      </c>
      <c r="CN556" s="36">
        <f t="shared" si="1256"/>
        <v>-1.2162747553077549</v>
      </c>
      <c r="CO556" s="36">
        <f t="shared" si="1256"/>
        <v>-1.6045700489904688</v>
      </c>
      <c r="CP556" s="36">
        <f t="shared" si="1256"/>
        <v>0.26728067135782607</v>
      </c>
      <c r="CQ556" s="36">
        <f t="shared" ref="CQ556:DG556" si="1257">SUMPRODUCT(BN$3:BN$6,$B556:$B559)</f>
        <v>-0.12101462232488797</v>
      </c>
      <c r="CR556" s="36">
        <f t="shared" si="1257"/>
        <v>-0.509309916007602</v>
      </c>
      <c r="CS556" s="36">
        <f t="shared" si="1257"/>
        <v>-0.13972105065842438</v>
      </c>
      <c r="CT556" s="36">
        <f t="shared" si="1257"/>
        <v>-0.52801634434113842</v>
      </c>
      <c r="CU556" s="36">
        <f t="shared" si="1257"/>
        <v>-0.91631163802385251</v>
      </c>
      <c r="CV556" s="36">
        <f t="shared" si="1257"/>
        <v>-0.54672277267467484</v>
      </c>
      <c r="CW556" s="36">
        <f t="shared" si="1257"/>
        <v>-0.93501806635738882</v>
      </c>
      <c r="CX556" s="36">
        <f t="shared" si="1257"/>
        <v>-1.3233133600401028</v>
      </c>
      <c r="CY556" s="36">
        <f t="shared" si="1257"/>
        <v>0.6422895899583142</v>
      </c>
      <c r="CZ556" s="36">
        <f t="shared" si="1257"/>
        <v>0.25399429627560016</v>
      </c>
      <c r="DA556" s="36">
        <f t="shared" si="1257"/>
        <v>-0.13430099740711388</v>
      </c>
      <c r="DB556" s="36">
        <f t="shared" si="1257"/>
        <v>0.23528786794206374</v>
      </c>
      <c r="DC556" s="36">
        <f t="shared" si="1257"/>
        <v>-0.15300742574065029</v>
      </c>
      <c r="DD556" s="36">
        <f t="shared" si="1257"/>
        <v>-0.54130271942336439</v>
      </c>
      <c r="DE556" s="36">
        <f t="shared" si="1257"/>
        <v>-0.17171385407418666</v>
      </c>
      <c r="DF556" s="36">
        <f t="shared" si="1257"/>
        <v>-0.56000914775690069</v>
      </c>
      <c r="DG556" s="36">
        <f t="shared" si="1257"/>
        <v>-0.94830444143961468</v>
      </c>
    </row>
    <row r="557" spans="1:111" ht="13.15" x14ac:dyDescent="0.35">
      <c r="B557" s="35">
        <f t="shared" ref="B557:B559" si="1258">K550</f>
        <v>0.32813280377542708</v>
      </c>
      <c r="D557" s="35">
        <f>$CE$4-$CE$7*SUMPRODUCT($B$4:$CD$4,AE558:DG558)</f>
        <v>9.751494189913501E-8</v>
      </c>
      <c r="F557" s="37" t="s">
        <v>364</v>
      </c>
      <c r="H557" s="35">
        <f t="shared" si="1254"/>
        <v>-2.5091966600787781E-7</v>
      </c>
      <c r="I557" s="35">
        <f t="shared" si="1254"/>
        <v>-1.9283830586106026E-3</v>
      </c>
      <c r="J557" s="35">
        <f t="shared" si="1254"/>
        <v>-2.1220429104000776E-7</v>
      </c>
      <c r="K557" s="35">
        <f t="shared" si="1254"/>
        <v>-1.1246122512870204E-7</v>
      </c>
      <c r="M557" s="35">
        <v>-1.8809212938273748E-10</v>
      </c>
      <c r="N557" s="35">
        <f>IFERROR(M557/(MAX(ABS(M556),ABS(M557),ABS(M558),ABS(M559))),0)</f>
        <v>-0.68179999596923269</v>
      </c>
      <c r="P557" s="35">
        <f>L608</f>
        <v>2.9342288598854793E-9</v>
      </c>
      <c r="R557" s="35">
        <f>H608*J608</f>
        <v>1.8243233553564731E-10</v>
      </c>
      <c r="T557" s="35">
        <f>P557-D557</f>
        <v>-9.4580713039249531E-8</v>
      </c>
      <c r="V557" s="35">
        <v>1.8243242890769449E-10</v>
      </c>
      <c r="X557" s="35">
        <v>-2.5118456175123906E-7</v>
      </c>
      <c r="Y557" s="35">
        <v>-1.9283818933950507E-3</v>
      </c>
      <c r="Z557" s="35">
        <v>-2.1196741573027613E-7</v>
      </c>
      <c r="AA557" s="35">
        <v>-1.1230140070037911E-7</v>
      </c>
      <c r="AC557" s="43">
        <f t="shared" ref="AC557:AC558" si="1259">SUM(AE557:DG557)</f>
        <v>98.989929557263153</v>
      </c>
      <c r="AD557" s="37" t="s">
        <v>365</v>
      </c>
      <c r="AE557" s="35">
        <f>EXP(AE556)</f>
        <v>2.5813291519211949</v>
      </c>
      <c r="AF557" s="35">
        <f t="shared" ref="AF557:CQ557" si="1260">EXP(AF556)</f>
        <v>1.7506885150957963</v>
      </c>
      <c r="AG557" s="35">
        <f t="shared" si="1260"/>
        <v>1.1873380326593437</v>
      </c>
      <c r="AH557" s="35">
        <f t="shared" si="1260"/>
        <v>1.7182437943860129</v>
      </c>
      <c r="AI557" s="35">
        <f t="shared" si="1260"/>
        <v>1.1653336323759338</v>
      </c>
      <c r="AJ557" s="35">
        <f t="shared" si="1260"/>
        <v>0.790343302378548</v>
      </c>
      <c r="AK557" s="35">
        <f t="shared" si="1260"/>
        <v>1.1437370297192437</v>
      </c>
      <c r="AL557" s="35">
        <f t="shared" si="1260"/>
        <v>0.77569622639135172</v>
      </c>
      <c r="AM557" s="35">
        <f t="shared" si="1260"/>
        <v>0.52608652164167957</v>
      </c>
      <c r="AN557" s="35">
        <f t="shared" si="1260"/>
        <v>3.4197283920446853</v>
      </c>
      <c r="AO557" s="35">
        <f t="shared" si="1260"/>
        <v>2.3193009757178058</v>
      </c>
      <c r="AP557" s="35">
        <f t="shared" si="1260"/>
        <v>1.5729778506617955</v>
      </c>
      <c r="AQ557" s="35">
        <f t="shared" si="1260"/>
        <v>2.2763184167130279</v>
      </c>
      <c r="AR557" s="35">
        <f t="shared" si="1260"/>
        <v>1.5438265615504911</v>
      </c>
      <c r="AS557" s="35">
        <f t="shared" si="1260"/>
        <v>1.0470417647415118</v>
      </c>
      <c r="AT557" s="35">
        <f t="shared" si="1260"/>
        <v>1.515215520133389</v>
      </c>
      <c r="AU557" s="35">
        <f t="shared" si="1260"/>
        <v>1.0276374119194118</v>
      </c>
      <c r="AV557" s="35">
        <f t="shared" si="1260"/>
        <v>0.69695606753253203</v>
      </c>
      <c r="AW557" s="35">
        <f t="shared" si="1260"/>
        <v>4.9757198270105132</v>
      </c>
      <c r="AX557" s="35">
        <f t="shared" si="1260"/>
        <v>3.3745931040985204</v>
      </c>
      <c r="AY557" s="35">
        <f t="shared" si="1260"/>
        <v>2.2886896799153775</v>
      </c>
      <c r="AZ557" s="35">
        <f t="shared" si="1260"/>
        <v>3.3120532920031369</v>
      </c>
      <c r="BA557" s="35">
        <f t="shared" si="1260"/>
        <v>2.2462744262503613</v>
      </c>
      <c r="BB557" s="35">
        <f t="shared" si="1260"/>
        <v>1.5234503654301743</v>
      </c>
      <c r="BC557" s="35">
        <f t="shared" si="1260"/>
        <v>2.2046452353527255</v>
      </c>
      <c r="BD557" s="35">
        <f t="shared" si="1260"/>
        <v>1.4952169468663388</v>
      </c>
      <c r="BE557" s="35">
        <f t="shared" si="1260"/>
        <v>1.0140741387076755</v>
      </c>
      <c r="BF557" s="35">
        <f t="shared" si="1260"/>
        <v>1.5954633760168089</v>
      </c>
      <c r="BG557" s="35">
        <f t="shared" si="1260"/>
        <v>1.0820624741210316</v>
      </c>
      <c r="BH557" s="35">
        <f t="shared" si="1260"/>
        <v>0.73386780010210206</v>
      </c>
      <c r="BI557" s="35">
        <f t="shared" si="1260"/>
        <v>1.0620090982859403</v>
      </c>
      <c r="BJ557" s="35">
        <f t="shared" si="1260"/>
        <v>0.72026735912878992</v>
      </c>
      <c r="BK557" s="35">
        <f t="shared" si="1260"/>
        <v>0.48849399639199803</v>
      </c>
      <c r="BL557" s="35">
        <f t="shared" si="1260"/>
        <v>0.70691896899439288</v>
      </c>
      <c r="BM557" s="35">
        <f t="shared" si="1260"/>
        <v>0.47944095746206761</v>
      </c>
      <c r="BN557" s="35">
        <f t="shared" si="1260"/>
        <v>0.32516263075968949</v>
      </c>
      <c r="BO557" s="35">
        <f t="shared" si="1260"/>
        <v>2.1136597017747207</v>
      </c>
      <c r="BP557" s="35">
        <f t="shared" si="1260"/>
        <v>1.4335094623495643</v>
      </c>
      <c r="BQ557" s="35">
        <f t="shared" si="1260"/>
        <v>0.97222337962932814</v>
      </c>
      <c r="BR557" s="35">
        <f t="shared" si="1260"/>
        <v>1.4069428779802033</v>
      </c>
      <c r="BS557" s="35">
        <f t="shared" si="1260"/>
        <v>0.9542056021962767</v>
      </c>
      <c r="BT557" s="35">
        <f t="shared" si="1260"/>
        <v>0.64715372991537368</v>
      </c>
      <c r="BU557" s="35">
        <f t="shared" si="1260"/>
        <v>0.93652174010658051</v>
      </c>
      <c r="BV557" s="35">
        <f t="shared" si="1260"/>
        <v>0.6351603216977787</v>
      </c>
      <c r="BW557" s="35">
        <f t="shared" si="1260"/>
        <v>0.43077337875073107</v>
      </c>
      <c r="BX557" s="35">
        <f t="shared" si="1260"/>
        <v>3.0753841475069352</v>
      </c>
      <c r="BY557" s="35">
        <f t="shared" si="1260"/>
        <v>2.0857625624926253</v>
      </c>
      <c r="BZ557" s="35">
        <f t="shared" si="1260"/>
        <v>1.4145892865522069</v>
      </c>
      <c r="CA557" s="35">
        <f t="shared" si="1260"/>
        <v>2.0471080655769978</v>
      </c>
      <c r="CB557" s="35">
        <f t="shared" si="1260"/>
        <v>1.3883733412681158</v>
      </c>
      <c r="CC557" s="35">
        <f t="shared" si="1260"/>
        <v>0.94161151878451743</v>
      </c>
      <c r="CD557" s="35">
        <f t="shared" si="1260"/>
        <v>1.3626432442748835</v>
      </c>
      <c r="CE557" s="35">
        <f t="shared" si="1260"/>
        <v>0.92416105716290398</v>
      </c>
      <c r="CF557" s="35">
        <f t="shared" si="1260"/>
        <v>0.62677715767852549</v>
      </c>
      <c r="CG557" s="35">
        <f t="shared" si="1260"/>
        <v>0.98612119353954586</v>
      </c>
      <c r="CH557" s="35">
        <f t="shared" si="1260"/>
        <v>0.66879926829065872</v>
      </c>
      <c r="CI557" s="35">
        <f t="shared" si="1260"/>
        <v>0.45358771740887743</v>
      </c>
      <c r="CJ557" s="35">
        <f t="shared" si="1260"/>
        <v>0.65640471307224468</v>
      </c>
      <c r="CK557" s="35">
        <f t="shared" si="1260"/>
        <v>0.44518158080500875</v>
      </c>
      <c r="CL557" s="35">
        <f t="shared" si="1260"/>
        <v>0.30192750896082288</v>
      </c>
      <c r="CM557" s="35">
        <f t="shared" si="1260"/>
        <v>0.43693123133974821</v>
      </c>
      <c r="CN557" s="35">
        <f t="shared" si="1260"/>
        <v>0.29633202260310348</v>
      </c>
      <c r="CO557" s="35">
        <f t="shared" si="1260"/>
        <v>0.20097594614783906</v>
      </c>
      <c r="CP557" s="35">
        <f t="shared" si="1260"/>
        <v>1.3064070659235045</v>
      </c>
      <c r="CQ557" s="35">
        <f t="shared" si="1260"/>
        <v>0.88602100381117865</v>
      </c>
      <c r="CR557" s="35">
        <f t="shared" ref="CR557:DG557" si="1261">EXP(CR556)</f>
        <v>0.60091011421438201</v>
      </c>
      <c r="CS557" s="35">
        <f t="shared" si="1261"/>
        <v>0.86960077613288</v>
      </c>
      <c r="CT557" s="35">
        <f t="shared" si="1261"/>
        <v>0.58977371807123202</v>
      </c>
      <c r="CU557" s="35">
        <f t="shared" si="1261"/>
        <v>0.39999163762753381</v>
      </c>
      <c r="CV557" s="35">
        <f t="shared" si="1261"/>
        <v>0.57884370773541594</v>
      </c>
      <c r="CW557" s="35">
        <f t="shared" si="1261"/>
        <v>0.39257877299903421</v>
      </c>
      <c r="CX557" s="35">
        <f t="shared" si="1261"/>
        <v>0.26625165126589434</v>
      </c>
      <c r="CY557" s="35">
        <f t="shared" si="1261"/>
        <v>1.9008280175653418</v>
      </c>
      <c r="CZ557" s="35">
        <f t="shared" si="1261"/>
        <v>1.2891644512080986</v>
      </c>
      <c r="DA557" s="35">
        <f t="shared" si="1261"/>
        <v>0.87432685487631079</v>
      </c>
      <c r="DB557" s="35">
        <f t="shared" si="1261"/>
        <v>1.2652729478322744</v>
      </c>
      <c r="DC557" s="35">
        <f t="shared" si="1261"/>
        <v>0.85812334958629455</v>
      </c>
      <c r="DD557" s="35">
        <f t="shared" si="1261"/>
        <v>0.58198958917662447</v>
      </c>
      <c r="DE557" s="35">
        <f t="shared" si="1261"/>
        <v>0.84222013655222283</v>
      </c>
      <c r="DF557" s="35">
        <f t="shared" si="1261"/>
        <v>0.57120383859105905</v>
      </c>
      <c r="DG557" s="35">
        <f t="shared" si="1261"/>
        <v>0.3873973217463314</v>
      </c>
    </row>
    <row r="558" spans="1:111" ht="13.15" x14ac:dyDescent="0.35">
      <c r="B558" s="36">
        <f t="shared" si="1258"/>
        <v>-0.40700172201625046</v>
      </c>
      <c r="D558" s="36">
        <f>$CE$5-$CE$7*SUMPRODUCT($B$5:$CD$5,AE558:DG558)</f>
        <v>4.7043613449204713E-8</v>
      </c>
      <c r="F558" s="36">
        <f>SUMPRODUCT($B$7:$CD$7, LN(AE558:DG558))</f>
        <v>-3263.3842564287197</v>
      </c>
      <c r="H558" s="36">
        <f t="shared" si="1254"/>
        <v>-3.7916544881892895E-7</v>
      </c>
      <c r="I558" s="36">
        <f t="shared" si="1254"/>
        <v>-2.1220429104000776E-7</v>
      </c>
      <c r="J558" s="36">
        <f t="shared" si="1254"/>
        <v>-2.0852411031420386E-3</v>
      </c>
      <c r="K558" s="36">
        <f t="shared" si="1254"/>
        <v>9.4029660997055407E-7</v>
      </c>
      <c r="M558" s="36">
        <v>-9.8134527877778317E-11</v>
      </c>
      <c r="N558" s="36">
        <f>IFERROR(M558/(MAX(ABS(M556),ABS(M557),ABS(M558),ABS(M559))),0)</f>
        <v>-0.35571993858054768</v>
      </c>
      <c r="P558" s="36">
        <f>L609</f>
        <v>1.4156000816001324E-9</v>
      </c>
      <c r="R558" s="36">
        <f>H609*J609</f>
        <v>9.5181606886918806E-11</v>
      </c>
      <c r="T558" s="36">
        <f>P558-D558</f>
        <v>-4.5628013367604581E-8</v>
      </c>
      <c r="V558" s="36">
        <v>9.5181539434068989E-11</v>
      </c>
      <c r="X558" s="36">
        <v>-3.7984789068724444E-7</v>
      </c>
      <c r="Y558" s="36">
        <v>-2.1196741573027613E-7</v>
      </c>
      <c r="Z558" s="36">
        <v>-2.0852411731511747E-3</v>
      </c>
      <c r="AA558" s="36">
        <v>9.4024082237715071E-7</v>
      </c>
      <c r="AC558" s="44">
        <f t="shared" si="1259"/>
        <v>0.99999999999999967</v>
      </c>
      <c r="AD558" s="37" t="s">
        <v>366</v>
      </c>
      <c r="AE558" s="36">
        <f t="shared" ref="AE558:BJ558" si="1262">AE557/$AC557</f>
        <v>2.6076684400790102E-2</v>
      </c>
      <c r="AF558" s="36">
        <f t="shared" si="1262"/>
        <v>1.7685521375010855E-2</v>
      </c>
      <c r="AG558" s="36">
        <f t="shared" si="1262"/>
        <v>1.1994533564876404E-2</v>
      </c>
      <c r="AH558" s="36">
        <f t="shared" si="1262"/>
        <v>1.7357763583335541E-2</v>
      </c>
      <c r="AI558" s="36">
        <f t="shared" si="1262"/>
        <v>1.177224428371593E-2</v>
      </c>
      <c r="AJ558" s="36">
        <f t="shared" si="1262"/>
        <v>7.9840778341129584E-3</v>
      </c>
      <c r="AK558" s="36">
        <f t="shared" si="1262"/>
        <v>1.1554074589553284E-2</v>
      </c>
      <c r="AL558" s="36">
        <f t="shared" si="1262"/>
        <v>7.8361125203410837E-3</v>
      </c>
      <c r="AM558" s="36">
        <f t="shared" si="1262"/>
        <v>5.3145458734502066E-3</v>
      </c>
      <c r="AN558" s="36">
        <f t="shared" si="1262"/>
        <v>3.4546225129561889E-2</v>
      </c>
      <c r="AO558" s="36">
        <f t="shared" si="1262"/>
        <v>2.3429665887136016E-2</v>
      </c>
      <c r="AP558" s="36">
        <f t="shared" si="1262"/>
        <v>1.5890281543759134E-2</v>
      </c>
      <c r="AQ558" s="36">
        <f t="shared" si="1262"/>
        <v>2.2995454455760934E-2</v>
      </c>
      <c r="AR558" s="36">
        <f t="shared" si="1262"/>
        <v>1.5595794122243786E-2</v>
      </c>
      <c r="AS558" s="36">
        <f t="shared" si="1262"/>
        <v>1.0577255377637427E-2</v>
      </c>
      <c r="AT558" s="36">
        <f t="shared" si="1262"/>
        <v>1.5306764303300927E-2</v>
      </c>
      <c r="AU558" s="36">
        <f t="shared" si="1262"/>
        <v>1.0381231873944812E-2</v>
      </c>
      <c r="AV558" s="36">
        <f t="shared" si="1262"/>
        <v>7.0406764672901467E-3</v>
      </c>
      <c r="AW558" s="36">
        <f t="shared" si="1262"/>
        <v>5.0264909261625308E-2</v>
      </c>
      <c r="AX558" s="36">
        <f t="shared" si="1262"/>
        <v>3.4090266749269724E-2</v>
      </c>
      <c r="AY558" s="36">
        <f t="shared" si="1262"/>
        <v>2.3120429422989221E-2</v>
      </c>
      <c r="AZ558" s="36">
        <f t="shared" si="1262"/>
        <v>3.3458487209925718E-2</v>
      </c>
      <c r="BA558" s="36">
        <f t="shared" si="1262"/>
        <v>2.2691948931542059E-2</v>
      </c>
      <c r="BB558" s="36">
        <f t="shared" si="1262"/>
        <v>1.5389953020917113E-2</v>
      </c>
      <c r="BC558" s="36">
        <f t="shared" si="1262"/>
        <v>2.2271409275803095E-2</v>
      </c>
      <c r="BD558" s="36">
        <f t="shared" si="1262"/>
        <v>1.510473796227316E-2</v>
      </c>
      <c r="BE558" s="36">
        <f t="shared" si="1262"/>
        <v>1.0244215176666627E-2</v>
      </c>
      <c r="BF558" s="36">
        <f t="shared" si="1262"/>
        <v>1.6117431168529865E-2</v>
      </c>
      <c r="BG558" s="36">
        <f t="shared" si="1262"/>
        <v>1.0931035903961181E-2</v>
      </c>
      <c r="BH558" s="36">
        <f t="shared" si="1262"/>
        <v>7.4135601811654815E-3</v>
      </c>
      <c r="BI558" s="36">
        <f t="shared" si="1262"/>
        <v>1.0728455945325175E-2</v>
      </c>
      <c r="BJ558" s="36">
        <f t="shared" si="1262"/>
        <v>7.2761680137587489E-3</v>
      </c>
      <c r="BK558" s="36">
        <f t="shared" ref="BK558:CP558" si="1263">BK557/$AC557</f>
        <v>4.9347847662566191E-3</v>
      </c>
      <c r="BL558" s="36">
        <f t="shared" si="1263"/>
        <v>7.1413220734282698E-3</v>
      </c>
      <c r="BM558" s="36">
        <f t="shared" si="1263"/>
        <v>4.8433306257150456E-3</v>
      </c>
      <c r="BN558" s="36">
        <f t="shared" si="1263"/>
        <v>3.2848051535544452E-3</v>
      </c>
      <c r="BO558" s="36">
        <f t="shared" si="1263"/>
        <v>2.13522699857264E-2</v>
      </c>
      <c r="BP558" s="36">
        <f t="shared" si="1263"/>
        <v>1.4481366627504422E-2</v>
      </c>
      <c r="BQ558" s="36">
        <f t="shared" si="1263"/>
        <v>9.821437230813683E-3</v>
      </c>
      <c r="BR558" s="36">
        <f t="shared" si="1263"/>
        <v>1.4212989990727518E-2</v>
      </c>
      <c r="BS558" s="36">
        <f t="shared" si="1263"/>
        <v>9.6394209639708156E-3</v>
      </c>
      <c r="BT558" s="36">
        <f t="shared" si="1263"/>
        <v>6.5375713752883488E-3</v>
      </c>
      <c r="BU558" s="36">
        <f t="shared" si="1263"/>
        <v>9.460777922514093E-3</v>
      </c>
      <c r="BV558" s="36">
        <f t="shared" si="1263"/>
        <v>6.4164135133600092E-3</v>
      </c>
      <c r="BW558" s="36">
        <f t="shared" si="1263"/>
        <v>4.3516889109567417E-3</v>
      </c>
      <c r="BX558" s="36">
        <f t="shared" si="1263"/>
        <v>3.1067646590534282E-2</v>
      </c>
      <c r="BY558" s="36">
        <f t="shared" si="1263"/>
        <v>2.1070452033063271E-2</v>
      </c>
      <c r="BZ558" s="36">
        <f t="shared" si="1263"/>
        <v>1.4290234298367725E-2</v>
      </c>
      <c r="CA558" s="36">
        <f t="shared" si="1263"/>
        <v>2.0679962848067265E-2</v>
      </c>
      <c r="CB558" s="36">
        <f t="shared" si="1263"/>
        <v>1.4025399830848219E-2</v>
      </c>
      <c r="CC558" s="36">
        <f t="shared" si="1263"/>
        <v>9.5121950585874415E-3</v>
      </c>
      <c r="CD558" s="36">
        <f t="shared" si="1263"/>
        <v>1.376547342107794E-2</v>
      </c>
      <c r="CE558" s="36">
        <f t="shared" si="1263"/>
        <v>9.3359098374577627E-3</v>
      </c>
      <c r="CF558" s="36">
        <f t="shared" si="1263"/>
        <v>6.3317264744182982E-3</v>
      </c>
      <c r="CG558" s="36">
        <f t="shared" si="1263"/>
        <v>9.9618334708390707E-3</v>
      </c>
      <c r="CH558" s="36">
        <f t="shared" si="1263"/>
        <v>6.7562354199249674E-3</v>
      </c>
      <c r="CI558" s="36">
        <f t="shared" si="1263"/>
        <v>4.5821602201109608E-3</v>
      </c>
      <c r="CJ558" s="36">
        <f t="shared" si="1263"/>
        <v>6.6310251558723589E-3</v>
      </c>
      <c r="CK558" s="36">
        <f t="shared" si="1263"/>
        <v>4.497241111253469E-3</v>
      </c>
      <c r="CL558" s="36">
        <f t="shared" si="1263"/>
        <v>3.0500830772504542E-3</v>
      </c>
      <c r="CM558" s="36">
        <f t="shared" si="1263"/>
        <v>4.4138957699428874E-3</v>
      </c>
      <c r="CN558" s="36">
        <f t="shared" si="1263"/>
        <v>2.9935572631323367E-3</v>
      </c>
      <c r="CO558" s="36">
        <f t="shared" si="1263"/>
        <v>2.03026658415369E-3</v>
      </c>
      <c r="CP558" s="36">
        <f t="shared" si="1263"/>
        <v>1.3197373427443256E-2</v>
      </c>
      <c r="CQ558" s="36">
        <f t="shared" ref="CQ558:DG558" si="1264">CQ557/$AC557</f>
        <v>8.9506175807372215E-3</v>
      </c>
      <c r="CR558" s="36">
        <f t="shared" si="1264"/>
        <v>6.0704166262364172E-3</v>
      </c>
      <c r="CS558" s="36">
        <f t="shared" si="1264"/>
        <v>8.7847398217395251E-3</v>
      </c>
      <c r="CT558" s="36">
        <f t="shared" si="1264"/>
        <v>5.9579163325908114E-3</v>
      </c>
      <c r="CU558" s="36">
        <f t="shared" si="1264"/>
        <v>4.0407306017542811E-3</v>
      </c>
      <c r="CV558" s="36">
        <f t="shared" si="1264"/>
        <v>5.8475009561509955E-3</v>
      </c>
      <c r="CW558" s="36">
        <f t="shared" si="1264"/>
        <v>3.9658455638352319E-3</v>
      </c>
      <c r="CX558" s="36">
        <f t="shared" si="1264"/>
        <v>2.6896842179473875E-3</v>
      </c>
      <c r="CY558" s="36">
        <f t="shared" si="1264"/>
        <v>1.9202236288750577E-2</v>
      </c>
      <c r="CZ558" s="36">
        <f t="shared" si="1264"/>
        <v>1.3023187883595268E-2</v>
      </c>
      <c r="DA558" s="36">
        <f t="shared" si="1264"/>
        <v>8.8324828473641346E-3</v>
      </c>
      <c r="DB558" s="36">
        <f t="shared" si="1264"/>
        <v>1.2781835015857307E-2</v>
      </c>
      <c r="DC558" s="36">
        <f t="shared" si="1264"/>
        <v>8.6687944261026276E-3</v>
      </c>
      <c r="DD558" s="36">
        <f t="shared" si="1264"/>
        <v>5.8792807690600316E-3</v>
      </c>
      <c r="DE558" s="36">
        <f t="shared" si="1264"/>
        <v>8.5081395685307551E-3</v>
      </c>
      <c r="DF558" s="36">
        <f t="shared" si="1264"/>
        <v>5.7703227100553917E-3</v>
      </c>
      <c r="DG558" s="36">
        <f t="shared" si="1264"/>
        <v>3.9135023479558283E-3</v>
      </c>
    </row>
    <row r="559" spans="1:111" x14ac:dyDescent="0.35">
      <c r="B559" s="35">
        <f t="shared" si="1258"/>
        <v>-0.38829529368271404</v>
      </c>
      <c r="D559" s="35">
        <f>$CE$6-$CE$7*SUMPRODUCT($B$6:$CD$6,AE558:DG558)</f>
        <v>3.4063049270116608E-8</v>
      </c>
      <c r="H559" s="35">
        <f t="shared" si="1254"/>
        <v>-5.9022163238840568E-7</v>
      </c>
      <c r="I559" s="35">
        <f t="shared" si="1254"/>
        <v>-1.1246122512870204E-7</v>
      </c>
      <c r="J559" s="35">
        <f t="shared" si="1254"/>
        <v>9.4029660997055407E-7</v>
      </c>
      <c r="K559" s="35">
        <f t="shared" si="1254"/>
        <v>-2.0698528284202717E-3</v>
      </c>
      <c r="M559" s="35">
        <v>-7.054786390029939E-11</v>
      </c>
      <c r="N559" s="35">
        <f>IFERROR(M559/(MAX(ABS(M556),ABS(M557),ABS(M558),ABS(M559))),0)</f>
        <v>-0.25572326434237563</v>
      </c>
      <c r="P559" s="35">
        <f>L610</f>
        <v>1.0250005288980901E-9</v>
      </c>
      <c r="R559" s="35">
        <f>H610*J610</f>
        <v>6.8425040540605346E-11</v>
      </c>
      <c r="T559" s="35">
        <f>P559-D559</f>
        <v>-3.3038048741218518E-8</v>
      </c>
      <c r="V559" s="35">
        <v>6.8424988773895736E-11</v>
      </c>
      <c r="X559" s="35">
        <v>-5.9072757826366187E-7</v>
      </c>
      <c r="Y559" s="35">
        <v>-1.1230140070037911E-7</v>
      </c>
      <c r="Z559" s="35">
        <v>9.4024082237715071E-7</v>
      </c>
      <c r="AA559" s="35">
        <v>-2.0698528724496304E-3</v>
      </c>
    </row>
    <row r="560" spans="1:111" x14ac:dyDescent="0.35">
      <c r="B560" s="3"/>
    </row>
    <row r="561" spans="2:97" ht="13.5" thickBot="1" x14ac:dyDescent="0.4">
      <c r="B561" s="39" t="s">
        <v>367</v>
      </c>
      <c r="D561" s="39" t="s">
        <v>368</v>
      </c>
      <c r="E561" s="39" t="s">
        <v>369</v>
      </c>
      <c r="F561" s="39" t="s">
        <v>370</v>
      </c>
      <c r="H561" s="39" t="s">
        <v>347</v>
      </c>
      <c r="I561" s="39" t="s">
        <v>371</v>
      </c>
      <c r="J561" s="39" t="s">
        <v>372</v>
      </c>
      <c r="K561" s="39" t="s">
        <v>349</v>
      </c>
      <c r="L561" s="39" t="s">
        <v>373</v>
      </c>
      <c r="M561" s="39" t="s">
        <v>374</v>
      </c>
    </row>
    <row r="562" spans="2:97" ht="13.15" thickTop="1" x14ac:dyDescent="0.35">
      <c r="B562" s="32">
        <v>1</v>
      </c>
      <c r="D562" s="32">
        <v>0</v>
      </c>
      <c r="E562" s="32"/>
      <c r="F562" s="32" t="b">
        <v>0</v>
      </c>
      <c r="H562" s="32">
        <v>0</v>
      </c>
      <c r="I562" s="32">
        <f>B556</f>
        <v>-0.48114022951607738</v>
      </c>
      <c r="J562" s="32">
        <f>IF(SUMPRODUCT(L562:L565,N556:N559)&gt;0,N556,-N556)</f>
        <v>1</v>
      </c>
      <c r="K562" s="32">
        <f>I562+J562*H562</f>
        <v>-0.48114022951607738</v>
      </c>
      <c r="L562" s="32">
        <f>D556</f>
        <v>1.2814393812732305E-7</v>
      </c>
      <c r="M562" s="32">
        <f>SUMPRODUCT(L562:L565,J562:J565)</f>
        <v>2.200746905606608E-7</v>
      </c>
    </row>
    <row r="563" spans="2:97" ht="13.5" thickBot="1" x14ac:dyDescent="0.4">
      <c r="H563" s="33">
        <f>H562</f>
        <v>0</v>
      </c>
      <c r="I563" s="33">
        <f>B557</f>
        <v>0.32813280377542708</v>
      </c>
      <c r="J563" s="32">
        <f>IF(SUMPRODUCT(L562:L565,N556:N559)&gt;0,N557,-N557)</f>
        <v>0.68179999596923269</v>
      </c>
      <c r="K563" s="33">
        <f t="shared" ref="K563:K565" si="1265">I563+J563*H563</f>
        <v>0.32813280377542708</v>
      </c>
      <c r="L563" s="32">
        <f>D557</f>
        <v>9.751494189913501E-8</v>
      </c>
      <c r="M563" s="39" t="s">
        <v>375</v>
      </c>
    </row>
    <row r="564" spans="2:97" ht="13.15" thickTop="1" x14ac:dyDescent="0.35">
      <c r="H564" s="33">
        <f t="shared" ref="H564:H565" si="1266">H563</f>
        <v>0</v>
      </c>
      <c r="I564" s="32">
        <f>B558</f>
        <v>-0.40700172201625046</v>
      </c>
      <c r="J564" s="32">
        <f>IF(SUMPRODUCT(L562:L565,N556:N559)&gt;0,N558,-N558)</f>
        <v>0.35571993858054768</v>
      </c>
      <c r="K564" s="32">
        <f t="shared" si="1265"/>
        <v>-0.40700172201625046</v>
      </c>
      <c r="L564" s="32">
        <f>D558</f>
        <v>4.7043613449204713E-8</v>
      </c>
      <c r="M564" s="32">
        <f>F558</f>
        <v>-3263.3842564287197</v>
      </c>
    </row>
    <row r="565" spans="2:97" x14ac:dyDescent="0.35">
      <c r="H565" s="33">
        <f t="shared" si="1266"/>
        <v>0</v>
      </c>
      <c r="I565" s="34">
        <f>B559</f>
        <v>-0.38829529368271404</v>
      </c>
      <c r="J565" s="32">
        <f>IF(SUMPRODUCT(L562:L565,N556:N559)&gt;0,N559,-N559)</f>
        <v>0.25572326434237563</v>
      </c>
      <c r="K565" s="34">
        <f t="shared" si="1265"/>
        <v>-0.38829529368271404</v>
      </c>
      <c r="L565" s="32">
        <f>D559</f>
        <v>3.4063049270116608E-8</v>
      </c>
    </row>
    <row r="566" spans="2:97" ht="13.5" thickBot="1" x14ac:dyDescent="0.4">
      <c r="B566" s="39" t="s">
        <v>367</v>
      </c>
      <c r="D566" s="39" t="s">
        <v>368</v>
      </c>
      <c r="E566" s="39" t="s">
        <v>369</v>
      </c>
      <c r="F566" s="39" t="s">
        <v>370</v>
      </c>
      <c r="H566" s="39" t="s">
        <v>347</v>
      </c>
      <c r="I566" s="39" t="s">
        <v>371</v>
      </c>
      <c r="J566" s="39" t="s">
        <v>372</v>
      </c>
      <c r="K566" s="39" t="s">
        <v>349</v>
      </c>
      <c r="L566" s="39" t="s">
        <v>373</v>
      </c>
      <c r="M566" s="39" t="s">
        <v>374</v>
      </c>
      <c r="O566" s="45" t="s">
        <v>336</v>
      </c>
    </row>
    <row r="567" spans="2:97" ht="13.9" thickTop="1" thickBot="1" x14ac:dyDescent="0.4">
      <c r="B567" s="32">
        <f>1+B562</f>
        <v>2</v>
      </c>
      <c r="D567" s="32">
        <v>0</v>
      </c>
      <c r="E567" s="32">
        <f>H567</f>
        <v>4.0293581154754367E-9</v>
      </c>
      <c r="F567" s="32" t="b">
        <f>OR(F562,M567*M562&lt;=0)</f>
        <v>1</v>
      </c>
      <c r="H567" s="32">
        <f>ABS(H549)</f>
        <v>4.0293581154754367E-9</v>
      </c>
      <c r="I567" s="32">
        <f>I562</f>
        <v>-0.48114022951607738</v>
      </c>
      <c r="J567" s="32">
        <f>J562</f>
        <v>1</v>
      </c>
      <c r="K567" s="32">
        <f>I567+J567*H567</f>
        <v>-0.48114022548671925</v>
      </c>
      <c r="L567" s="32">
        <f>$CE$3-$CE$7*SUMPRODUCT($B$3:$CD$3,Q569:CS569)</f>
        <v>-1.7434869334920222E-6</v>
      </c>
      <c r="M567" s="32">
        <f>SUMPRODUCT(L567:L570,J567:J570)</f>
        <v>-2.9942686685797247E-6</v>
      </c>
      <c r="O567" s="46">
        <f>SUM(Q567:CS567)</f>
        <v>-1.2656551108730556</v>
      </c>
      <c r="P567" s="39" t="s">
        <v>363</v>
      </c>
      <c r="Q567" s="32">
        <f t="shared" ref="Q567:AV567" si="1267">SUMPRODUCT(B$3:B$6,$K567:$K570)</f>
        <v>0.9483044321993167</v>
      </c>
      <c r="R567" s="32">
        <f t="shared" si="1267"/>
        <v>0.56000913954700327</v>
      </c>
      <c r="S567" s="32">
        <f t="shared" si="1267"/>
        <v>0.17171384689468983</v>
      </c>
      <c r="T567" s="32">
        <f t="shared" si="1267"/>
        <v>0.54130271161638932</v>
      </c>
      <c r="U567" s="32">
        <f t="shared" si="1267"/>
        <v>0.15300741896407583</v>
      </c>
      <c r="V567" s="32">
        <f t="shared" si="1267"/>
        <v>-0.23528787368823761</v>
      </c>
      <c r="W567" s="32">
        <f t="shared" si="1267"/>
        <v>0.13430099103346183</v>
      </c>
      <c r="X567" s="32">
        <f t="shared" si="1267"/>
        <v>-0.25399430161885161</v>
      </c>
      <c r="Y567" s="32">
        <f t="shared" si="1267"/>
        <v>-0.64228959427116505</v>
      </c>
      <c r="Z567" s="32">
        <f t="shared" si="1267"/>
        <v>1.2295611235044395</v>
      </c>
      <c r="AA567" s="32">
        <f t="shared" si="1267"/>
        <v>0.84126583085212614</v>
      </c>
      <c r="AB567" s="32">
        <f t="shared" si="1267"/>
        <v>0.4529705381998127</v>
      </c>
      <c r="AC567" s="32">
        <f t="shared" si="1267"/>
        <v>0.82255940292151219</v>
      </c>
      <c r="AD567" s="32">
        <f t="shared" si="1267"/>
        <v>0.43426411026919876</v>
      </c>
      <c r="AE567" s="32">
        <f t="shared" si="1267"/>
        <v>4.5968817616885316E-2</v>
      </c>
      <c r="AF567" s="32">
        <f t="shared" si="1267"/>
        <v>0.41555768233858476</v>
      </c>
      <c r="AG567" s="32">
        <f t="shared" si="1267"/>
        <v>2.7262389686271316E-2</v>
      </c>
      <c r="AH567" s="32">
        <f t="shared" si="1267"/>
        <v>-0.36103290296604212</v>
      </c>
      <c r="AI567" s="32">
        <f t="shared" si="1267"/>
        <v>1.6045700452446034</v>
      </c>
      <c r="AJ567" s="32">
        <f t="shared" si="1267"/>
        <v>1.2162747525922901</v>
      </c>
      <c r="AK567" s="32">
        <f t="shared" si="1267"/>
        <v>0.82797945993997668</v>
      </c>
      <c r="AL567" s="32">
        <f t="shared" si="1267"/>
        <v>1.1975683246616762</v>
      </c>
      <c r="AM567" s="32">
        <f t="shared" si="1267"/>
        <v>0.80927303200936263</v>
      </c>
      <c r="AN567" s="32">
        <f t="shared" si="1267"/>
        <v>0.42097773935704919</v>
      </c>
      <c r="AO567" s="32">
        <f t="shared" si="1267"/>
        <v>0.79056660407874868</v>
      </c>
      <c r="AP567" s="32">
        <f t="shared" si="1267"/>
        <v>0.40227131142643519</v>
      </c>
      <c r="AQ567" s="32">
        <f t="shared" si="1267"/>
        <v>1.3976018774121746E-2</v>
      </c>
      <c r="AR567" s="32">
        <f t="shared" si="1267"/>
        <v>0.46716420671259745</v>
      </c>
      <c r="AS567" s="32">
        <f t="shared" si="1267"/>
        <v>7.8868914060284012E-2</v>
      </c>
      <c r="AT567" s="32">
        <f t="shared" si="1267"/>
        <v>-0.30942637859202943</v>
      </c>
      <c r="AU567" s="32">
        <f t="shared" si="1267"/>
        <v>6.0162486129670012E-2</v>
      </c>
      <c r="AV567" s="32">
        <f t="shared" si="1267"/>
        <v>-0.32813280652264343</v>
      </c>
      <c r="AW567" s="32">
        <f t="shared" ref="AW567:CB567" si="1268">SUMPRODUCT(AH$3:AH$6,$K567:$K570)</f>
        <v>-0.71642809917495687</v>
      </c>
      <c r="AX567" s="32">
        <f t="shared" si="1268"/>
        <v>-0.34683923445325748</v>
      </c>
      <c r="AY567" s="32">
        <f t="shared" si="1268"/>
        <v>-0.73513452710557092</v>
      </c>
      <c r="AZ567" s="32">
        <f t="shared" si="1268"/>
        <v>-1.1234298197578845</v>
      </c>
      <c r="BA567" s="32">
        <f t="shared" si="1268"/>
        <v>0.74842089801772038</v>
      </c>
      <c r="BB567" s="32">
        <f t="shared" si="1268"/>
        <v>0.36012560536540694</v>
      </c>
      <c r="BC567" s="32">
        <f t="shared" si="1268"/>
        <v>-2.8169687286906497E-2</v>
      </c>
      <c r="BD567" s="32">
        <f t="shared" si="1268"/>
        <v>0.34141917743479294</v>
      </c>
      <c r="BE567" s="32">
        <f t="shared" si="1268"/>
        <v>-4.6876115217520484E-2</v>
      </c>
      <c r="BF567" s="32">
        <f t="shared" si="1268"/>
        <v>-0.43517140786983394</v>
      </c>
      <c r="BG567" s="32">
        <f t="shared" si="1268"/>
        <v>-6.5582543148134498E-2</v>
      </c>
      <c r="BH567" s="32">
        <f t="shared" si="1268"/>
        <v>-0.45387783580044794</v>
      </c>
      <c r="BI567" s="32">
        <f t="shared" si="1268"/>
        <v>-0.84217312845276138</v>
      </c>
      <c r="BJ567" s="32">
        <f t="shared" si="1268"/>
        <v>1.1234298197578845</v>
      </c>
      <c r="BK567" s="32">
        <f t="shared" si="1268"/>
        <v>0.73513452710557092</v>
      </c>
      <c r="BL567" s="32">
        <f t="shared" si="1268"/>
        <v>0.34683923445325748</v>
      </c>
      <c r="BM567" s="32">
        <f t="shared" si="1268"/>
        <v>0.71642809917495687</v>
      </c>
      <c r="BN567" s="32">
        <f t="shared" si="1268"/>
        <v>0.32813280652264343</v>
      </c>
      <c r="BO567" s="32">
        <f t="shared" si="1268"/>
        <v>-6.0162486129670012E-2</v>
      </c>
      <c r="BP567" s="32">
        <f t="shared" si="1268"/>
        <v>0.30942637859202943</v>
      </c>
      <c r="BQ567" s="32">
        <f t="shared" si="1268"/>
        <v>-7.8868914060284012E-2</v>
      </c>
      <c r="BR567" s="32">
        <f t="shared" si="1268"/>
        <v>-0.46716420671259745</v>
      </c>
      <c r="BS567" s="32">
        <f t="shared" si="1268"/>
        <v>-1.3976018774121746E-2</v>
      </c>
      <c r="BT567" s="32">
        <f t="shared" si="1268"/>
        <v>-0.40227131142643519</v>
      </c>
      <c r="BU567" s="32">
        <f t="shared" si="1268"/>
        <v>-0.79056660407874868</v>
      </c>
      <c r="BV567" s="32">
        <f t="shared" si="1268"/>
        <v>-0.42097773935704919</v>
      </c>
      <c r="BW567" s="32">
        <f t="shared" si="1268"/>
        <v>-0.80927303200936263</v>
      </c>
      <c r="BX567" s="32">
        <f t="shared" si="1268"/>
        <v>-1.1975683246616762</v>
      </c>
      <c r="BY567" s="32">
        <f t="shared" si="1268"/>
        <v>-0.82797945993997668</v>
      </c>
      <c r="BZ567" s="32">
        <f t="shared" si="1268"/>
        <v>-1.2162747525922901</v>
      </c>
      <c r="CA567" s="32">
        <f t="shared" si="1268"/>
        <v>-1.6045700452446034</v>
      </c>
      <c r="CB567" s="32">
        <f t="shared" si="1268"/>
        <v>0.26728067253100113</v>
      </c>
      <c r="CC567" s="32">
        <f t="shared" ref="CC567:CS567" si="1269">SUMPRODUCT(BN$3:BN$6,$K567:$K570)</f>
        <v>-0.12101462012131231</v>
      </c>
      <c r="CD567" s="32">
        <f t="shared" si="1269"/>
        <v>-0.50930991277362581</v>
      </c>
      <c r="CE567" s="32">
        <f t="shared" si="1269"/>
        <v>-0.13972104805192631</v>
      </c>
      <c r="CF567" s="32">
        <f t="shared" si="1269"/>
        <v>-0.52801634070423975</v>
      </c>
      <c r="CG567" s="32">
        <f t="shared" si="1269"/>
        <v>-0.91631163335655319</v>
      </c>
      <c r="CH567" s="32">
        <f t="shared" si="1269"/>
        <v>-0.54672276863485381</v>
      </c>
      <c r="CI567" s="32">
        <f t="shared" si="1269"/>
        <v>-0.93501806128716725</v>
      </c>
      <c r="CJ567" s="32">
        <f t="shared" si="1269"/>
        <v>-1.3233133539394806</v>
      </c>
      <c r="CK567" s="32">
        <f t="shared" si="1269"/>
        <v>0.64228959427116505</v>
      </c>
      <c r="CL567" s="32">
        <f t="shared" si="1269"/>
        <v>0.25399430161885161</v>
      </c>
      <c r="CM567" s="32">
        <f t="shared" si="1269"/>
        <v>-0.13430099103346183</v>
      </c>
      <c r="CN567" s="32">
        <f t="shared" si="1269"/>
        <v>0.23528787368823761</v>
      </c>
      <c r="CO567" s="32">
        <f t="shared" si="1269"/>
        <v>-0.15300741896407583</v>
      </c>
      <c r="CP567" s="32">
        <f t="shared" si="1269"/>
        <v>-0.54130271161638932</v>
      </c>
      <c r="CQ567" s="32">
        <f t="shared" si="1269"/>
        <v>-0.17171384689468983</v>
      </c>
      <c r="CR567" s="32">
        <f t="shared" si="1269"/>
        <v>-0.56000913954700327</v>
      </c>
      <c r="CS567" s="32">
        <f t="shared" si="1269"/>
        <v>-0.9483044321993167</v>
      </c>
    </row>
    <row r="568" spans="2:97" ht="13.9" thickTop="1" thickBot="1" x14ac:dyDescent="0.4">
      <c r="H568" s="33">
        <f>H567</f>
        <v>4.0293581154754367E-9</v>
      </c>
      <c r="I568" s="33">
        <f t="shared" ref="I568:J568" si="1270">I563</f>
        <v>0.32813280377542708</v>
      </c>
      <c r="J568" s="33">
        <f t="shared" si="1270"/>
        <v>0.68179999596923269</v>
      </c>
      <c r="K568" s="33">
        <f t="shared" ref="K568:K570" si="1271">I568+J568*H568</f>
        <v>0.32813280652264343</v>
      </c>
      <c r="L568" s="33">
        <f>$CE$4-$CE$7*SUMPRODUCT($B$4:$CD$4,Q569:CS569)</f>
        <v>-1.3267585643461643E-6</v>
      </c>
      <c r="M568" s="39" t="s">
        <v>375</v>
      </c>
      <c r="O568" s="47">
        <f t="shared" ref="O568:O569" si="1272">SUM(Q568:CS568)</f>
        <v>98.989929418007463</v>
      </c>
      <c r="P568" s="39" t="s">
        <v>365</v>
      </c>
      <c r="Q568" s="33">
        <f>EXP(Q567)</f>
        <v>2.5813291280689445</v>
      </c>
      <c r="R568" s="33">
        <f>EXP(R567)</f>
        <v>1.750688500722823</v>
      </c>
      <c r="S568" s="33">
        <f t="shared" ref="S568:CD568" si="1273">EXP(S567)</f>
        <v>1.1873380241348539</v>
      </c>
      <c r="T568" s="33">
        <f t="shared" si="1273"/>
        <v>1.7182437809717264</v>
      </c>
      <c r="U568" s="33">
        <f t="shared" si="1273"/>
        <v>1.1653336244789638</v>
      </c>
      <c r="V568" s="33">
        <f t="shared" si="1273"/>
        <v>0.790343297837098</v>
      </c>
      <c r="W568" s="33">
        <f t="shared" si="1273"/>
        <v>1.1437370224294618</v>
      </c>
      <c r="X568" s="33">
        <f t="shared" si="1273"/>
        <v>0.77569622224661172</v>
      </c>
      <c r="Y568" s="33">
        <f t="shared" si="1273"/>
        <v>0.52608651937274686</v>
      </c>
      <c r="Z568" s="33">
        <f t="shared" si="1273"/>
        <v>3.4197283684980038</v>
      </c>
      <c r="AA568" s="33">
        <f t="shared" si="1273"/>
        <v>2.3193009621379725</v>
      </c>
      <c r="AB568" s="33">
        <f t="shared" si="1273"/>
        <v>1.5729778430725863</v>
      </c>
      <c r="AC568" s="33">
        <f t="shared" si="1273"/>
        <v>2.2763184043020428</v>
      </c>
      <c r="AD568" s="33">
        <f t="shared" si="1273"/>
        <v>1.5438265547239718</v>
      </c>
      <c r="AE568" s="33">
        <f t="shared" si="1273"/>
        <v>1.0470417611905565</v>
      </c>
      <c r="AF568" s="33">
        <f t="shared" si="1273"/>
        <v>1.5152155140438965</v>
      </c>
      <c r="AG568" s="33">
        <f t="shared" si="1273"/>
        <v>1.0276374088483229</v>
      </c>
      <c r="AH568" s="33">
        <f t="shared" si="1273"/>
        <v>0.69695606616782646</v>
      </c>
      <c r="AI568" s="33">
        <f t="shared" si="1273"/>
        <v>4.9757198083721361</v>
      </c>
      <c r="AJ568" s="33">
        <f t="shared" si="1273"/>
        <v>3.3745930949349319</v>
      </c>
      <c r="AK568" s="33">
        <f t="shared" si="1273"/>
        <v>2.2886896760587883</v>
      </c>
      <c r="AL568" s="33">
        <f t="shared" si="1273"/>
        <v>3.3120532843438735</v>
      </c>
      <c r="AM568" s="33">
        <f t="shared" si="1273"/>
        <v>2.2462744233703189</v>
      </c>
      <c r="AN568" s="33">
        <f t="shared" si="1273"/>
        <v>1.5234503650466591</v>
      </c>
      <c r="AO568" s="33">
        <f t="shared" si="1273"/>
        <v>2.2046452334143587</v>
      </c>
      <c r="AP568" s="33">
        <f t="shared" si="1273"/>
        <v>1.4952169470923873</v>
      </c>
      <c r="AQ568" s="33">
        <f t="shared" si="1273"/>
        <v>1.014074139905887</v>
      </c>
      <c r="AR568" s="33">
        <f t="shared" si="1273"/>
        <v>1.5954633677029448</v>
      </c>
      <c r="AS568" s="33">
        <f t="shared" si="1273"/>
        <v>1.0820624695974268</v>
      </c>
      <c r="AT568" s="33">
        <f t="shared" si="1273"/>
        <v>0.73386779779031663</v>
      </c>
      <c r="AU568" s="33">
        <f t="shared" si="1273"/>
        <v>1.0620090942740765</v>
      </c>
      <c r="AV568" s="33">
        <f t="shared" si="1273"/>
        <v>0.72026735715005963</v>
      </c>
      <c r="AW568" s="33">
        <f t="shared" si="1273"/>
        <v>0.48849399555334388</v>
      </c>
      <c r="AX568" s="33">
        <f t="shared" si="1273"/>
        <v>0.70691896733716697</v>
      </c>
      <c r="AY568" s="33">
        <f t="shared" si="1273"/>
        <v>0.47944095683213328</v>
      </c>
      <c r="AZ568" s="33">
        <f t="shared" si="1273"/>
        <v>0.32516263066750817</v>
      </c>
      <c r="BA568" s="33">
        <f t="shared" si="1273"/>
        <v>2.1136596957377214</v>
      </c>
      <c r="BB568" s="33">
        <f t="shared" si="1273"/>
        <v>1.4335094597322877</v>
      </c>
      <c r="BC568" s="33">
        <f t="shared" si="1273"/>
        <v>0.97222337885603927</v>
      </c>
      <c r="BD568" s="33">
        <f t="shared" si="1273"/>
        <v>1.4069428759783205</v>
      </c>
      <c r="BE568" s="33">
        <f t="shared" si="1273"/>
        <v>0.9542056018217896</v>
      </c>
      <c r="BF568" s="33">
        <f t="shared" si="1273"/>
        <v>0.64715373032821955</v>
      </c>
      <c r="BG568" s="33">
        <f t="shared" si="1273"/>
        <v>0.93652174011637934</v>
      </c>
      <c r="BH568" s="33">
        <f t="shared" si="1273"/>
        <v>0.63516032235889397</v>
      </c>
      <c r="BI568" s="33">
        <f t="shared" si="1273"/>
        <v>0.43077337964297652</v>
      </c>
      <c r="BJ568" s="33">
        <f t="shared" si="1273"/>
        <v>3.0753841483787849</v>
      </c>
      <c r="BK568" s="33">
        <f t="shared" si="1273"/>
        <v>2.0857625652330953</v>
      </c>
      <c r="BL568" s="33">
        <f t="shared" si="1273"/>
        <v>1.4145892898684203</v>
      </c>
      <c r="BM568" s="33">
        <f t="shared" si="1273"/>
        <v>2.0471080690915051</v>
      </c>
      <c r="BN568" s="33">
        <f t="shared" si="1273"/>
        <v>1.3883733450822779</v>
      </c>
      <c r="BO568" s="33">
        <f t="shared" si="1273"/>
        <v>0.94161152234156509</v>
      </c>
      <c r="BP568" s="33">
        <f t="shared" si="1273"/>
        <v>1.3626432485673987</v>
      </c>
      <c r="BQ568" s="33">
        <f t="shared" si="1273"/>
        <v>0.92416106102639561</v>
      </c>
      <c r="BR568" s="33">
        <f t="shared" si="1273"/>
        <v>0.62677716094462366</v>
      </c>
      <c r="BS568" s="33">
        <f t="shared" si="1273"/>
        <v>0.98612119237436313</v>
      </c>
      <c r="BT568" s="33">
        <f t="shared" si="1273"/>
        <v>0.66879926818954882</v>
      </c>
      <c r="BU568" s="33">
        <f t="shared" si="1273"/>
        <v>0.45358771780768053</v>
      </c>
      <c r="BV568" s="33">
        <f t="shared" si="1273"/>
        <v>0.65640471323748883</v>
      </c>
      <c r="BW568" s="33">
        <f t="shared" si="1273"/>
        <v>0.44518158137579467</v>
      </c>
      <c r="BX568" s="33">
        <f t="shared" si="1273"/>
        <v>0.30192750965904303</v>
      </c>
      <c r="BY568" s="33">
        <f t="shared" si="1273"/>
        <v>0.43693123207600537</v>
      </c>
      <c r="BZ568" s="33">
        <f t="shared" si="1273"/>
        <v>0.29633202340778264</v>
      </c>
      <c r="CA568" s="33">
        <f t="shared" si="1273"/>
        <v>0.20097594690066792</v>
      </c>
      <c r="CB568" s="33">
        <f t="shared" si="1273"/>
        <v>1.3064070674561488</v>
      </c>
      <c r="CC568" s="33">
        <f t="shared" si="1273"/>
        <v>0.88602100576359299</v>
      </c>
      <c r="CD568" s="33">
        <f t="shared" si="1273"/>
        <v>0.60091011615771106</v>
      </c>
      <c r="CE568" s="33">
        <f t="shared" ref="CE568:CS568" si="1274">EXP(CE567)</f>
        <v>0.86960077839949268</v>
      </c>
      <c r="CF568" s="33">
        <f t="shared" si="1274"/>
        <v>0.58977372021617935</v>
      </c>
      <c r="CG568" s="33">
        <f t="shared" si="1274"/>
        <v>0.39999163949441452</v>
      </c>
      <c r="CH568" s="33">
        <f t="shared" si="1274"/>
        <v>0.57884371007384083</v>
      </c>
      <c r="CI568" s="33">
        <f t="shared" si="1274"/>
        <v>0.39257877498949556</v>
      </c>
      <c r="CJ568" s="33">
        <f t="shared" si="1274"/>
        <v>0.26625165289019509</v>
      </c>
      <c r="CK568" s="33">
        <f t="shared" si="1274"/>
        <v>1.9008280257633297</v>
      </c>
      <c r="CL568" s="33">
        <f t="shared" si="1274"/>
        <v>1.2891644580964285</v>
      </c>
      <c r="CM568" s="33">
        <f t="shared" si="1274"/>
        <v>0.8743268604489659</v>
      </c>
      <c r="CN568" s="33">
        <f t="shared" si="1274"/>
        <v>1.2652729551027526</v>
      </c>
      <c r="CO568" s="33">
        <f t="shared" si="1274"/>
        <v>0.85812335540143136</v>
      </c>
      <c r="CP568" s="33">
        <f t="shared" si="1274"/>
        <v>0.58198959372020265</v>
      </c>
      <c r="CQ568" s="33">
        <f t="shared" si="1274"/>
        <v>0.84222014259893963</v>
      </c>
      <c r="CR568" s="33">
        <f t="shared" si="1274"/>
        <v>0.57120384328058404</v>
      </c>
      <c r="CS568" s="33">
        <f t="shared" si="1274"/>
        <v>0.38739732532599813</v>
      </c>
    </row>
    <row r="569" spans="2:97" ht="13.9" thickTop="1" thickBot="1" x14ac:dyDescent="0.4">
      <c r="H569" s="32">
        <f t="shared" ref="H569:H570" si="1275">H568</f>
        <v>4.0293581154754367E-9</v>
      </c>
      <c r="I569" s="32">
        <f t="shared" ref="I569:J569" si="1276">I564</f>
        <v>-0.40700172201625046</v>
      </c>
      <c r="J569" s="32">
        <f t="shared" si="1276"/>
        <v>0.35571993858054768</v>
      </c>
      <c r="K569" s="32">
        <f t="shared" si="1271"/>
        <v>-0.40700172058292744</v>
      </c>
      <c r="L569" s="32">
        <f>$CE$5-$CE$7*SUMPRODUCT($B$5:$CD$5,Q569:CS569)</f>
        <v>-6.4006093225543736E-7</v>
      </c>
      <c r="M569" s="32">
        <f>SUMPRODUCT($B$7:$CD$7, LN(Q569:CS569))</f>
        <v>-3263.384256428717</v>
      </c>
      <c r="O569" s="48">
        <f t="shared" si="1272"/>
        <v>1.0000000000000004</v>
      </c>
      <c r="P569" s="39" t="s">
        <v>366</v>
      </c>
      <c r="Q569" s="32">
        <f t="shared" ref="Q569:AV569" si="1277">Q568/$O568</f>
        <v>2.6076684196517565E-2</v>
      </c>
      <c r="R569" s="32">
        <f t="shared" si="1277"/>
        <v>1.7685521254693932E-2</v>
      </c>
      <c r="S569" s="32">
        <f t="shared" si="1277"/>
        <v>1.1994533495635191E-2</v>
      </c>
      <c r="T569" s="32">
        <f t="shared" si="1277"/>
        <v>1.735776347224223E-2</v>
      </c>
      <c r="U569" s="32">
        <f t="shared" si="1277"/>
        <v>1.1772244220501238E-2</v>
      </c>
      <c r="V569" s="32">
        <f t="shared" si="1277"/>
        <v>7.9840777994667905E-3</v>
      </c>
      <c r="W569" s="32">
        <f t="shared" si="1277"/>
        <v>1.1554074532165514E-2</v>
      </c>
      <c r="X569" s="32">
        <f t="shared" si="1277"/>
        <v>7.8361124894943419E-3</v>
      </c>
      <c r="Y569" s="32">
        <f t="shared" si="1277"/>
        <v>5.3145458580056868E-3</v>
      </c>
      <c r="Z569" s="32">
        <f t="shared" si="1277"/>
        <v>3.4546224940290887E-2</v>
      </c>
      <c r="AA569" s="32">
        <f t="shared" si="1277"/>
        <v>2.3429665782912092E-2</v>
      </c>
      <c r="AB569" s="32">
        <f t="shared" si="1277"/>
        <v>1.5890281489446569E-2</v>
      </c>
      <c r="AC569" s="32">
        <f t="shared" si="1277"/>
        <v>2.2995454362733921E-2</v>
      </c>
      <c r="AD569" s="32">
        <f t="shared" si="1277"/>
        <v>1.5595794075221667E-2</v>
      </c>
      <c r="AE569" s="32">
        <f t="shared" si="1277"/>
        <v>1.0577255356645268E-2</v>
      </c>
      <c r="AF569" s="32">
        <f t="shared" si="1277"/>
        <v>1.5306764263317684E-2</v>
      </c>
      <c r="AG569" s="32">
        <f t="shared" si="1277"/>
        <v>1.0381231857524521E-2</v>
      </c>
      <c r="AH569" s="32">
        <f t="shared" si="1277"/>
        <v>7.0406764634084254E-3</v>
      </c>
      <c r="AI569" s="32">
        <f t="shared" si="1277"/>
        <v>5.0264909144050691E-2</v>
      </c>
      <c r="AJ569" s="32">
        <f t="shared" si="1277"/>
        <v>3.4090266704655842E-2</v>
      </c>
      <c r="AK569" s="32">
        <f t="shared" si="1277"/>
        <v>2.3120429416554851E-2</v>
      </c>
      <c r="AL569" s="32">
        <f t="shared" si="1277"/>
        <v>3.3458487179619821E-2</v>
      </c>
      <c r="AM569" s="32">
        <f t="shared" si="1277"/>
        <v>2.2691948934370029E-2</v>
      </c>
      <c r="AN569" s="32">
        <f t="shared" si="1277"/>
        <v>1.5389953038692894E-2</v>
      </c>
      <c r="AO569" s="32">
        <f t="shared" si="1277"/>
        <v>2.2271409287552307E-2</v>
      </c>
      <c r="AP569" s="32">
        <f t="shared" si="1277"/>
        <v>1.5104737985805547E-2</v>
      </c>
      <c r="AQ569" s="32">
        <f t="shared" si="1277"/>
        <v>1.024421520318222E-2</v>
      </c>
      <c r="AR569" s="32">
        <f t="shared" si="1277"/>
        <v>1.6117431107216355E-2</v>
      </c>
      <c r="AS569" s="32">
        <f t="shared" si="1277"/>
        <v>1.0931035873640966E-2</v>
      </c>
      <c r="AT569" s="32">
        <f t="shared" si="1277"/>
        <v>7.4135601682408835E-3</v>
      </c>
      <c r="AU569" s="32">
        <f t="shared" si="1277"/>
        <v>1.0728455919889607E-2</v>
      </c>
      <c r="AV569" s="32">
        <f t="shared" si="1277"/>
        <v>7.2761680040054084E-3</v>
      </c>
      <c r="AW569" s="32">
        <f t="shared" ref="AW569:CB569" si="1278">AW568/$O568</f>
        <v>4.9347847647265922E-3</v>
      </c>
      <c r="AX569" s="32">
        <f t="shared" si="1278"/>
        <v>7.141322066733082E-3</v>
      </c>
      <c r="AY569" s="32">
        <f t="shared" si="1278"/>
        <v>4.8433306261648585E-3</v>
      </c>
      <c r="AZ569" s="32">
        <f t="shared" si="1278"/>
        <v>3.2848051572441786E-3</v>
      </c>
      <c r="BA569" s="32">
        <f t="shared" si="1278"/>
        <v>2.1352269954778059E-2</v>
      </c>
      <c r="BB569" s="32">
        <f t="shared" si="1278"/>
        <v>1.4481366621436493E-2</v>
      </c>
      <c r="BC569" s="32">
        <f t="shared" si="1278"/>
        <v>9.8214372368183554E-3</v>
      </c>
      <c r="BD569" s="32">
        <f t="shared" si="1278"/>
        <v>1.4212989990498777E-2</v>
      </c>
      <c r="BE569" s="32">
        <f t="shared" si="1278"/>
        <v>9.6394209737481439E-3</v>
      </c>
      <c r="BF569" s="32">
        <f t="shared" si="1278"/>
        <v>6.537571388655768E-3</v>
      </c>
      <c r="BG569" s="32">
        <f t="shared" si="1278"/>
        <v>9.4607779359221836E-3</v>
      </c>
      <c r="BH569" s="32">
        <f t="shared" si="1278"/>
        <v>6.4164135290650142E-3</v>
      </c>
      <c r="BI569" s="32">
        <f t="shared" si="1278"/>
        <v>4.3516889260920479E-3</v>
      </c>
      <c r="BJ569" s="32">
        <f t="shared" si="1278"/>
        <v>3.1067646643046655E-2</v>
      </c>
      <c r="BK569" s="32">
        <f t="shared" si="1278"/>
        <v>2.1070452090388801E-2</v>
      </c>
      <c r="BL569" s="32">
        <f t="shared" si="1278"/>
        <v>1.4290234351971257E-2</v>
      </c>
      <c r="BM569" s="32">
        <f t="shared" si="1278"/>
        <v>2.0679962912662827E-2</v>
      </c>
      <c r="BN569" s="32">
        <f t="shared" si="1278"/>
        <v>1.4025399889109488E-2</v>
      </c>
      <c r="BO569" s="32">
        <f t="shared" si="1278"/>
        <v>9.5121951079023045E-3</v>
      </c>
      <c r="BP569" s="32">
        <f t="shared" si="1278"/>
        <v>1.3765473483805893E-2</v>
      </c>
      <c r="BQ569" s="32">
        <f t="shared" si="1278"/>
        <v>9.3359098896203425E-3</v>
      </c>
      <c r="BR569" s="32">
        <f t="shared" si="1278"/>
        <v>6.3317265163198039E-3</v>
      </c>
      <c r="BS569" s="32">
        <f t="shared" si="1278"/>
        <v>9.9618334730823214E-3</v>
      </c>
      <c r="BT569" s="32">
        <f t="shared" si="1278"/>
        <v>6.756235428407995E-3</v>
      </c>
      <c r="BU569" s="32">
        <f t="shared" si="1278"/>
        <v>4.5821602305857129E-3</v>
      </c>
      <c r="BV569" s="32">
        <f t="shared" si="1278"/>
        <v>6.6310251668699636E-3</v>
      </c>
      <c r="BW569" s="32">
        <f t="shared" si="1278"/>
        <v>4.497241123346137E-3</v>
      </c>
      <c r="BX569" s="32">
        <f t="shared" si="1278"/>
        <v>3.0500830885946541E-3</v>
      </c>
      <c r="BY569" s="32">
        <f t="shared" si="1278"/>
        <v>4.413895783589904E-3</v>
      </c>
      <c r="BZ569" s="32">
        <f t="shared" si="1278"/>
        <v>2.9935572754724712E-3</v>
      </c>
      <c r="CA569" s="32">
        <f t="shared" si="1278"/>
        <v>2.0302665946149061E-3</v>
      </c>
      <c r="CB569" s="32">
        <f t="shared" si="1278"/>
        <v>1.3197373461491706E-2</v>
      </c>
      <c r="CC569" s="32">
        <f t="shared" ref="CC569:CS569" si="1279">CC568/$O568</f>
        <v>8.9506176130520112E-3</v>
      </c>
      <c r="CD569" s="32">
        <f t="shared" si="1279"/>
        <v>6.0704166544076578E-3</v>
      </c>
      <c r="CE569" s="32">
        <f t="shared" si="1279"/>
        <v>8.784739856995006E-3</v>
      </c>
      <c r="CF569" s="32">
        <f t="shared" si="1279"/>
        <v>5.9579163626405458E-3</v>
      </c>
      <c r="CG569" s="32">
        <f t="shared" si="1279"/>
        <v>4.0407306262979434E-3</v>
      </c>
      <c r="CH569" s="32">
        <f t="shared" si="1279"/>
        <v>5.8475009879999183E-3</v>
      </c>
      <c r="CI569" s="32">
        <f t="shared" si="1279"/>
        <v>3.9658455895219651E-3</v>
      </c>
      <c r="CJ569" s="32">
        <f t="shared" si="1279"/>
        <v>2.6896842381398918E-3</v>
      </c>
      <c r="CK569" s="32">
        <f t="shared" si="1279"/>
        <v>1.9202236398580017E-2</v>
      </c>
      <c r="CL569" s="32">
        <f t="shared" si="1279"/>
        <v>1.3023187971502018E-2</v>
      </c>
      <c r="CM569" s="32">
        <f t="shared" si="1279"/>
        <v>8.8324829160845459E-3</v>
      </c>
      <c r="CN569" s="32">
        <f t="shared" si="1279"/>
        <v>1.2781835107285006E-2</v>
      </c>
      <c r="CO569" s="32">
        <f t="shared" si="1279"/>
        <v>8.6687944970423262E-3</v>
      </c>
      <c r="CP569" s="32">
        <f t="shared" si="1279"/>
        <v>5.8792808232302034E-3</v>
      </c>
      <c r="CQ569" s="32">
        <f t="shared" si="1279"/>
        <v>8.5081396415838794E-3</v>
      </c>
      <c r="CR569" s="32">
        <f t="shared" si="1279"/>
        <v>5.7703227655466456E-3</v>
      </c>
      <c r="CS569" s="32">
        <f t="shared" si="1279"/>
        <v>3.9135023896231394E-3</v>
      </c>
    </row>
    <row r="570" spans="2:97" ht="13.15" thickTop="1" x14ac:dyDescent="0.35">
      <c r="H570" s="34">
        <f t="shared" si="1275"/>
        <v>4.0293581154754367E-9</v>
      </c>
      <c r="I570" s="34">
        <f t="shared" ref="I570:J570" si="1280">I565</f>
        <v>-0.38829529368271404</v>
      </c>
      <c r="J570" s="34">
        <f t="shared" si="1280"/>
        <v>0.25572326434237563</v>
      </c>
      <c r="K570" s="34">
        <f t="shared" si="1271"/>
        <v>-0.38829529265231344</v>
      </c>
      <c r="L570" s="34">
        <f>$CE$6-$CE$7*SUMPRODUCT($B$6:$CD$6,Q569:CS569)</f>
        <v>-4.6345144255610649E-7</v>
      </c>
    </row>
    <row r="571" spans="2:97" ht="13.5" thickBot="1" x14ac:dyDescent="0.4">
      <c r="B571" s="39" t="s">
        <v>367</v>
      </c>
      <c r="D571" s="39" t="s">
        <v>368</v>
      </c>
      <c r="E571" s="39" t="s">
        <v>369</v>
      </c>
      <c r="F571" s="39" t="s">
        <v>370</v>
      </c>
      <c r="H571" s="39" t="s">
        <v>347</v>
      </c>
      <c r="I571" s="39" t="s">
        <v>371</v>
      </c>
      <c r="J571" s="39" t="s">
        <v>372</v>
      </c>
      <c r="K571" s="39" t="s">
        <v>349</v>
      </c>
      <c r="L571" s="39" t="s">
        <v>373</v>
      </c>
      <c r="M571" s="39" t="s">
        <v>374</v>
      </c>
      <c r="O571" s="45" t="s">
        <v>336</v>
      </c>
    </row>
    <row r="572" spans="2:97" ht="13.9" thickTop="1" thickBot="1" x14ac:dyDescent="0.4">
      <c r="B572" s="32">
        <f>1+B567</f>
        <v>3</v>
      </c>
      <c r="D572" s="32">
        <f>IF(F567,IF(M572&lt;0,D567,H572),E567)</f>
        <v>0</v>
      </c>
      <c r="E572" s="32">
        <f>IF(F567,IF(M572&lt;0,H572,E567),H572)</f>
        <v>2.0146790577377184E-9</v>
      </c>
      <c r="F572" s="32" t="b">
        <f>OR(F567,M572*M567&lt;=0)</f>
        <v>1</v>
      </c>
      <c r="H572" s="32">
        <f>IF(F567,(D567+E567)/2,2*H567)</f>
        <v>2.0146790577377184E-9</v>
      </c>
      <c r="I572" s="32">
        <f>I567</f>
        <v>-0.48114022951607738</v>
      </c>
      <c r="J572" s="32">
        <f>J567</f>
        <v>1</v>
      </c>
      <c r="K572" s="32">
        <f>I572+J572*H572</f>
        <v>-0.48114022750139834</v>
      </c>
      <c r="L572" s="32">
        <f>$CE$3-$CE$7*SUMPRODUCT($B$3:$CD$3,Q574:CS574)</f>
        <v>-8.0767148347149487E-7</v>
      </c>
      <c r="M572" s="32">
        <f>SUMPRODUCT(L572:L575,J572:J575)</f>
        <v>-1.3870970305620195E-6</v>
      </c>
      <c r="O572" s="46">
        <f>SUM(Q572:CS572)</f>
        <v>-1.2656551055748546</v>
      </c>
      <c r="P572" s="39" t="s">
        <v>363</v>
      </c>
      <c r="Q572" s="32">
        <f t="shared" ref="Q572:AV572" si="1281">SUMPRODUCT(B$3:B$6,$K572:$K575)</f>
        <v>0.94830443681946575</v>
      </c>
      <c r="R572" s="32">
        <f t="shared" si="1281"/>
        <v>0.56000914365195209</v>
      </c>
      <c r="S572" s="32">
        <f t="shared" si="1281"/>
        <v>0.17171385048443838</v>
      </c>
      <c r="T572" s="32">
        <f t="shared" si="1281"/>
        <v>0.54130271551987685</v>
      </c>
      <c r="U572" s="32">
        <f t="shared" si="1281"/>
        <v>0.15300742235236309</v>
      </c>
      <c r="V572" s="32">
        <f t="shared" si="1281"/>
        <v>-0.23528787081515062</v>
      </c>
      <c r="W572" s="32">
        <f t="shared" si="1281"/>
        <v>0.13430099422028785</v>
      </c>
      <c r="X572" s="32">
        <f t="shared" si="1281"/>
        <v>-0.25399429894722586</v>
      </c>
      <c r="Y572" s="32">
        <f t="shared" si="1281"/>
        <v>-0.64228959211473957</v>
      </c>
      <c r="Z572" s="32">
        <f t="shared" si="1281"/>
        <v>1.2295611269472102</v>
      </c>
      <c r="AA572" s="32">
        <f t="shared" si="1281"/>
        <v>0.84126583377969655</v>
      </c>
      <c r="AB572" s="32">
        <f t="shared" si="1281"/>
        <v>0.45297054061218284</v>
      </c>
      <c r="AC572" s="32">
        <f t="shared" si="1281"/>
        <v>0.82255940564762131</v>
      </c>
      <c r="AD572" s="32">
        <f t="shared" si="1281"/>
        <v>0.4342641124801076</v>
      </c>
      <c r="AE572" s="32">
        <f t="shared" si="1281"/>
        <v>4.5968819312593889E-2</v>
      </c>
      <c r="AF572" s="32">
        <f t="shared" si="1281"/>
        <v>0.41555768434803236</v>
      </c>
      <c r="AG572" s="32">
        <f t="shared" si="1281"/>
        <v>2.7262391180518653E-2</v>
      </c>
      <c r="AH572" s="32">
        <f t="shared" si="1281"/>
        <v>-0.36103290198699506</v>
      </c>
      <c r="AI572" s="32">
        <f t="shared" si="1281"/>
        <v>1.6045700471175361</v>
      </c>
      <c r="AJ572" s="32">
        <f t="shared" si="1281"/>
        <v>1.2162747539500225</v>
      </c>
      <c r="AK572" s="32">
        <f t="shared" si="1281"/>
        <v>0.82797946078250884</v>
      </c>
      <c r="AL572" s="32">
        <f t="shared" si="1281"/>
        <v>1.1975683258179473</v>
      </c>
      <c r="AM572" s="32">
        <f t="shared" si="1281"/>
        <v>0.8092730326504336</v>
      </c>
      <c r="AN572" s="32">
        <f t="shared" si="1281"/>
        <v>0.42097773948291989</v>
      </c>
      <c r="AO572" s="32">
        <f t="shared" si="1281"/>
        <v>0.79056660451835836</v>
      </c>
      <c r="AP572" s="32">
        <f t="shared" si="1281"/>
        <v>0.40227131135084465</v>
      </c>
      <c r="AQ572" s="32">
        <f t="shared" si="1281"/>
        <v>1.397601818333094E-2</v>
      </c>
      <c r="AR572" s="32">
        <f t="shared" si="1281"/>
        <v>0.4671642093180674</v>
      </c>
      <c r="AS572" s="32">
        <f t="shared" si="1281"/>
        <v>7.8868916150553692E-2</v>
      </c>
      <c r="AT572" s="32">
        <f t="shared" si="1281"/>
        <v>-0.30942637701696002</v>
      </c>
      <c r="AU572" s="32">
        <f t="shared" si="1281"/>
        <v>6.0162488018478455E-2</v>
      </c>
      <c r="AV572" s="32">
        <f t="shared" si="1281"/>
        <v>-0.32813280514903526</v>
      </c>
      <c r="AW572" s="32">
        <f t="shared" ref="AW572:CB572" si="1282">SUMPRODUCT(AH$3:AH$6,$K572:$K575)</f>
        <v>-0.71642809831654897</v>
      </c>
      <c r="AX572" s="32">
        <f t="shared" si="1282"/>
        <v>-0.34683923328111049</v>
      </c>
      <c r="AY572" s="32">
        <f t="shared" si="1282"/>
        <v>-0.7351345264486242</v>
      </c>
      <c r="AZ572" s="32">
        <f t="shared" si="1282"/>
        <v>-1.1234298196161379</v>
      </c>
      <c r="BA572" s="32">
        <f t="shared" si="1282"/>
        <v>0.74842089944581192</v>
      </c>
      <c r="BB572" s="32">
        <f t="shared" si="1282"/>
        <v>0.3601256062782982</v>
      </c>
      <c r="BC572" s="32">
        <f t="shared" si="1282"/>
        <v>-2.8169686889215506E-2</v>
      </c>
      <c r="BD572" s="32">
        <f t="shared" si="1282"/>
        <v>0.34141917814622297</v>
      </c>
      <c r="BE572" s="32">
        <f t="shared" si="1282"/>
        <v>-4.687611502129075E-2</v>
      </c>
      <c r="BF572" s="32">
        <f t="shared" si="1282"/>
        <v>-0.43517140818880445</v>
      </c>
      <c r="BG572" s="32">
        <f t="shared" si="1282"/>
        <v>-6.558254315336598E-2</v>
      </c>
      <c r="BH572" s="32">
        <f t="shared" si="1282"/>
        <v>-0.45387783632087969</v>
      </c>
      <c r="BI572" s="32">
        <f t="shared" si="1282"/>
        <v>-0.8421731294883934</v>
      </c>
      <c r="BJ572" s="32">
        <f t="shared" si="1282"/>
        <v>1.1234298196161379</v>
      </c>
      <c r="BK572" s="32">
        <f t="shared" si="1282"/>
        <v>0.7351345264486242</v>
      </c>
      <c r="BL572" s="32">
        <f t="shared" si="1282"/>
        <v>0.34683923328111049</v>
      </c>
      <c r="BM572" s="32">
        <f t="shared" si="1282"/>
        <v>0.71642809831654897</v>
      </c>
      <c r="BN572" s="32">
        <f t="shared" si="1282"/>
        <v>0.32813280514903526</v>
      </c>
      <c r="BO572" s="32">
        <f t="shared" si="1282"/>
        <v>-6.0162488018478455E-2</v>
      </c>
      <c r="BP572" s="32">
        <f t="shared" si="1282"/>
        <v>0.30942637701696002</v>
      </c>
      <c r="BQ572" s="32">
        <f t="shared" si="1282"/>
        <v>-7.8868916150553692E-2</v>
      </c>
      <c r="BR572" s="32">
        <f t="shared" si="1282"/>
        <v>-0.4671642093180674</v>
      </c>
      <c r="BS572" s="32">
        <f t="shared" si="1282"/>
        <v>-1.397601818333094E-2</v>
      </c>
      <c r="BT572" s="32">
        <f t="shared" si="1282"/>
        <v>-0.40227131135084465</v>
      </c>
      <c r="BU572" s="32">
        <f t="shared" si="1282"/>
        <v>-0.79056660451835836</v>
      </c>
      <c r="BV572" s="32">
        <f t="shared" si="1282"/>
        <v>-0.42097773948291989</v>
      </c>
      <c r="BW572" s="32">
        <f t="shared" si="1282"/>
        <v>-0.8092730326504336</v>
      </c>
      <c r="BX572" s="32">
        <f t="shared" si="1282"/>
        <v>-1.1975683258179473</v>
      </c>
      <c r="BY572" s="32">
        <f t="shared" si="1282"/>
        <v>-0.82797946078250884</v>
      </c>
      <c r="BZ572" s="32">
        <f t="shared" si="1282"/>
        <v>-1.2162747539500225</v>
      </c>
      <c r="CA572" s="32">
        <f t="shared" si="1282"/>
        <v>-1.6045700471175361</v>
      </c>
      <c r="CB572" s="32">
        <f t="shared" si="1282"/>
        <v>0.26728067194441352</v>
      </c>
      <c r="CC572" s="32">
        <f t="shared" ref="CC572:CS572" si="1283">SUMPRODUCT(BN$3:BN$6,$K572:$K575)</f>
        <v>-0.12101462122310019</v>
      </c>
      <c r="CD572" s="32">
        <f t="shared" si="1283"/>
        <v>-0.5093099143906139</v>
      </c>
      <c r="CE572" s="32">
        <f t="shared" si="1283"/>
        <v>-0.13972104935517543</v>
      </c>
      <c r="CF572" s="32">
        <f t="shared" si="1283"/>
        <v>-0.52801634252268914</v>
      </c>
      <c r="CG572" s="32">
        <f t="shared" si="1283"/>
        <v>-0.9163116356902028</v>
      </c>
      <c r="CH572" s="32">
        <f t="shared" si="1283"/>
        <v>-0.54672277065476438</v>
      </c>
      <c r="CI572" s="32">
        <f t="shared" si="1283"/>
        <v>-0.93501806382227803</v>
      </c>
      <c r="CJ572" s="32">
        <f t="shared" si="1283"/>
        <v>-1.3233133569897917</v>
      </c>
      <c r="CK572" s="32">
        <f t="shared" si="1283"/>
        <v>0.64228959211473957</v>
      </c>
      <c r="CL572" s="32">
        <f t="shared" si="1283"/>
        <v>0.25399429894722586</v>
      </c>
      <c r="CM572" s="32">
        <f t="shared" si="1283"/>
        <v>-0.13430099422028785</v>
      </c>
      <c r="CN572" s="32">
        <f t="shared" si="1283"/>
        <v>0.23528787081515062</v>
      </c>
      <c r="CO572" s="32">
        <f t="shared" si="1283"/>
        <v>-0.15300742235236309</v>
      </c>
      <c r="CP572" s="32">
        <f t="shared" si="1283"/>
        <v>-0.54130271551987685</v>
      </c>
      <c r="CQ572" s="32">
        <f t="shared" si="1283"/>
        <v>-0.17171385048443838</v>
      </c>
      <c r="CR572" s="32">
        <f t="shared" si="1283"/>
        <v>-0.56000914365195209</v>
      </c>
      <c r="CS572" s="32">
        <f t="shared" si="1283"/>
        <v>-0.94830443681946575</v>
      </c>
    </row>
    <row r="573" spans="2:97" ht="13.9" thickTop="1" thickBot="1" x14ac:dyDescent="0.4">
      <c r="H573" s="33">
        <f>H572</f>
        <v>2.0146790577377184E-9</v>
      </c>
      <c r="I573" s="33">
        <f t="shared" ref="I573:J573" si="1284">I568</f>
        <v>0.32813280377542708</v>
      </c>
      <c r="J573" s="33">
        <f t="shared" si="1284"/>
        <v>0.68179999596923269</v>
      </c>
      <c r="K573" s="33">
        <f t="shared" ref="K573:K575" si="1285">I573+J573*H573</f>
        <v>0.32813280514903526</v>
      </c>
      <c r="L573" s="33">
        <f>$CE$4-$CE$7*SUMPRODUCT($B$4:$CD$4,Q574:CS574)</f>
        <v>-6.1462185385607881E-7</v>
      </c>
      <c r="M573" s="39" t="s">
        <v>375</v>
      </c>
      <c r="O573" s="47">
        <f t="shared" ref="O573:O574" si="1286">SUM(Q573:CS573)</f>
        <v>98.989929487635294</v>
      </c>
      <c r="P573" s="39" t="s">
        <v>365</v>
      </c>
      <c r="Q573" s="33">
        <f>EXP(Q572)</f>
        <v>2.58132913999507</v>
      </c>
      <c r="R573" s="33">
        <f>EXP(R572)</f>
        <v>1.7506885079093097</v>
      </c>
      <c r="S573" s="33">
        <f t="shared" ref="S573:CD573" si="1287">EXP(S572)</f>
        <v>1.1873380283970989</v>
      </c>
      <c r="T573" s="33">
        <f t="shared" si="1287"/>
        <v>1.7182437876788696</v>
      </c>
      <c r="U573" s="33">
        <f t="shared" si="1287"/>
        <v>1.1653336284274489</v>
      </c>
      <c r="V573" s="33">
        <f t="shared" si="1287"/>
        <v>0.79034330010782305</v>
      </c>
      <c r="W573" s="33">
        <f t="shared" si="1287"/>
        <v>1.1437370260743529</v>
      </c>
      <c r="X573" s="33">
        <f t="shared" si="1287"/>
        <v>0.77569622431898178</v>
      </c>
      <c r="Y573" s="33">
        <f t="shared" si="1287"/>
        <v>0.52608652050721316</v>
      </c>
      <c r="Z573" s="33">
        <f t="shared" si="1287"/>
        <v>3.4197283802713443</v>
      </c>
      <c r="AA573" s="33">
        <f t="shared" si="1287"/>
        <v>2.3193009689278892</v>
      </c>
      <c r="AB573" s="33">
        <f t="shared" si="1287"/>
        <v>1.5729778468671909</v>
      </c>
      <c r="AC573" s="33">
        <f t="shared" si="1287"/>
        <v>2.2763184105075354</v>
      </c>
      <c r="AD573" s="33">
        <f t="shared" si="1287"/>
        <v>1.5438265581372315</v>
      </c>
      <c r="AE573" s="33">
        <f t="shared" si="1287"/>
        <v>1.0470417629660342</v>
      </c>
      <c r="AF573" s="33">
        <f t="shared" si="1287"/>
        <v>1.5152155170886428</v>
      </c>
      <c r="AG573" s="33">
        <f t="shared" si="1287"/>
        <v>1.0276374103838675</v>
      </c>
      <c r="AH573" s="33">
        <f t="shared" si="1287"/>
        <v>0.6969560668501793</v>
      </c>
      <c r="AI573" s="33">
        <f t="shared" si="1287"/>
        <v>4.9757198176913251</v>
      </c>
      <c r="AJ573" s="33">
        <f t="shared" si="1287"/>
        <v>3.3745930995167264</v>
      </c>
      <c r="AK573" s="33">
        <f t="shared" si="1287"/>
        <v>2.2886896779870831</v>
      </c>
      <c r="AL573" s="33">
        <f t="shared" si="1287"/>
        <v>3.3120532881735048</v>
      </c>
      <c r="AM573" s="33">
        <f t="shared" si="1287"/>
        <v>2.2462744248103403</v>
      </c>
      <c r="AN573" s="33">
        <f t="shared" si="1287"/>
        <v>1.5234503652384168</v>
      </c>
      <c r="AO573" s="33">
        <f t="shared" si="1287"/>
        <v>2.2046452343835421</v>
      </c>
      <c r="AP573" s="33">
        <f t="shared" si="1287"/>
        <v>1.495216946979363</v>
      </c>
      <c r="AQ573" s="33">
        <f t="shared" si="1287"/>
        <v>1.0140741393067814</v>
      </c>
      <c r="AR573" s="33">
        <f t="shared" si="1287"/>
        <v>1.5954633718598767</v>
      </c>
      <c r="AS573" s="33">
        <f t="shared" si="1287"/>
        <v>1.0820624718592293</v>
      </c>
      <c r="AT573" s="33">
        <f t="shared" si="1287"/>
        <v>0.73386779894620935</v>
      </c>
      <c r="AU573" s="33">
        <f t="shared" si="1287"/>
        <v>1.0620090962800084</v>
      </c>
      <c r="AV573" s="33">
        <f t="shared" si="1287"/>
        <v>0.72026735813942477</v>
      </c>
      <c r="AW573" s="33">
        <f t="shared" si="1287"/>
        <v>0.48849399597267096</v>
      </c>
      <c r="AX573" s="33">
        <f t="shared" si="1287"/>
        <v>0.70691896816577993</v>
      </c>
      <c r="AY573" s="33">
        <f t="shared" si="1287"/>
        <v>0.47944095714710044</v>
      </c>
      <c r="AZ573" s="33">
        <f t="shared" si="1287"/>
        <v>0.32516263071359885</v>
      </c>
      <c r="BA573" s="33">
        <f t="shared" si="1287"/>
        <v>2.1136596987562211</v>
      </c>
      <c r="BB573" s="33">
        <f t="shared" si="1287"/>
        <v>1.433509461040926</v>
      </c>
      <c r="BC573" s="33">
        <f t="shared" si="1287"/>
        <v>0.97222337924268376</v>
      </c>
      <c r="BD573" s="33">
        <f t="shared" si="1287"/>
        <v>1.406942876979262</v>
      </c>
      <c r="BE573" s="33">
        <f t="shared" si="1287"/>
        <v>0.95420560200903315</v>
      </c>
      <c r="BF573" s="33">
        <f t="shared" si="1287"/>
        <v>0.64715373012179667</v>
      </c>
      <c r="BG573" s="33">
        <f t="shared" si="1287"/>
        <v>0.93652174011147993</v>
      </c>
      <c r="BH573" s="33">
        <f t="shared" si="1287"/>
        <v>0.63516032202833628</v>
      </c>
      <c r="BI573" s="33">
        <f t="shared" si="1287"/>
        <v>0.43077337919685382</v>
      </c>
      <c r="BJ573" s="33">
        <f t="shared" si="1287"/>
        <v>3.0753841479428599</v>
      </c>
      <c r="BK573" s="33">
        <f t="shared" si="1287"/>
        <v>2.0857625638628603</v>
      </c>
      <c r="BL573" s="33">
        <f t="shared" si="1287"/>
        <v>1.4145892882103137</v>
      </c>
      <c r="BM573" s="33">
        <f t="shared" si="1287"/>
        <v>2.0471080673342512</v>
      </c>
      <c r="BN573" s="33">
        <f t="shared" si="1287"/>
        <v>1.388373343175197</v>
      </c>
      <c r="BO573" s="33">
        <f t="shared" si="1287"/>
        <v>0.94161152056304132</v>
      </c>
      <c r="BP573" s="33">
        <f t="shared" si="1287"/>
        <v>1.3626432464211411</v>
      </c>
      <c r="BQ573" s="33">
        <f t="shared" si="1287"/>
        <v>0.92416105909464974</v>
      </c>
      <c r="BR573" s="33">
        <f t="shared" si="1287"/>
        <v>0.62677715931157463</v>
      </c>
      <c r="BS573" s="33">
        <f t="shared" si="1287"/>
        <v>0.98612119295695444</v>
      </c>
      <c r="BT573" s="33">
        <f t="shared" si="1287"/>
        <v>0.66879926824010372</v>
      </c>
      <c r="BU573" s="33">
        <f t="shared" si="1287"/>
        <v>0.45358771760827898</v>
      </c>
      <c r="BV573" s="33">
        <f t="shared" si="1287"/>
        <v>0.6564047131548667</v>
      </c>
      <c r="BW573" s="33">
        <f t="shared" si="1287"/>
        <v>0.44518158109040168</v>
      </c>
      <c r="BX573" s="33">
        <f t="shared" si="1287"/>
        <v>0.30192750930993295</v>
      </c>
      <c r="BY573" s="33">
        <f t="shared" si="1287"/>
        <v>0.43693123170787673</v>
      </c>
      <c r="BZ573" s="33">
        <f t="shared" si="1287"/>
        <v>0.29633202300544309</v>
      </c>
      <c r="CA573" s="33">
        <f t="shared" si="1287"/>
        <v>0.20097594652425349</v>
      </c>
      <c r="CB573" s="33">
        <f t="shared" si="1287"/>
        <v>1.3064070666898264</v>
      </c>
      <c r="CC573" s="33">
        <f t="shared" si="1287"/>
        <v>0.88602100478738577</v>
      </c>
      <c r="CD573" s="33">
        <f t="shared" si="1287"/>
        <v>0.60091011518604653</v>
      </c>
      <c r="CE573" s="33">
        <f t="shared" ref="CE573:CS573" si="1288">EXP(CE572)</f>
        <v>0.86960077726618623</v>
      </c>
      <c r="CF573" s="33">
        <f t="shared" si="1288"/>
        <v>0.58977371914370569</v>
      </c>
      <c r="CG573" s="33">
        <f t="shared" si="1288"/>
        <v>0.39999163856097419</v>
      </c>
      <c r="CH573" s="33">
        <f t="shared" si="1288"/>
        <v>0.57884370890462833</v>
      </c>
      <c r="CI573" s="33">
        <f t="shared" si="1288"/>
        <v>0.39257877399426488</v>
      </c>
      <c r="CJ573" s="33">
        <f t="shared" si="1288"/>
        <v>0.26625165207804469</v>
      </c>
      <c r="CK573" s="33">
        <f t="shared" si="1288"/>
        <v>1.9008280216643356</v>
      </c>
      <c r="CL573" s="33">
        <f t="shared" si="1288"/>
        <v>1.2891644546522636</v>
      </c>
      <c r="CM573" s="33">
        <f t="shared" si="1288"/>
        <v>0.8743268576626384</v>
      </c>
      <c r="CN573" s="33">
        <f t="shared" si="1288"/>
        <v>1.2652729514675134</v>
      </c>
      <c r="CO573" s="33">
        <f t="shared" si="1288"/>
        <v>0.85812335249386296</v>
      </c>
      <c r="CP573" s="33">
        <f t="shared" si="1288"/>
        <v>0.58198959144841356</v>
      </c>
      <c r="CQ573" s="33">
        <f t="shared" si="1288"/>
        <v>0.84222013957558117</v>
      </c>
      <c r="CR573" s="33">
        <f t="shared" si="1288"/>
        <v>0.57120384093582144</v>
      </c>
      <c r="CS573" s="33">
        <f t="shared" si="1288"/>
        <v>0.38739732353616474</v>
      </c>
    </row>
    <row r="574" spans="2:97" ht="13.9" thickTop="1" thickBot="1" x14ac:dyDescent="0.4">
      <c r="H574" s="32">
        <f t="shared" ref="H574:H575" si="1289">H573</f>
        <v>2.0146790577377184E-9</v>
      </c>
      <c r="I574" s="32">
        <f t="shared" ref="I574:J574" si="1290">I569</f>
        <v>-0.40700172201625046</v>
      </c>
      <c r="J574" s="32">
        <f t="shared" si="1290"/>
        <v>0.35571993858054768</v>
      </c>
      <c r="K574" s="32">
        <f t="shared" si="1285"/>
        <v>-0.40700172129958895</v>
      </c>
      <c r="L574" s="32">
        <f>$CE$5-$CE$7*SUMPRODUCT($B$5:$CD$5,Q574:CS574)</f>
        <v>-2.9650874466824462E-7</v>
      </c>
      <c r="M574" s="32">
        <f>SUMPRODUCT($B$7:$CD$7, LN(Q574:CS574))</f>
        <v>-3263.3842564287197</v>
      </c>
      <c r="O574" s="48">
        <f t="shared" si="1286"/>
        <v>1</v>
      </c>
      <c r="P574" s="39" t="s">
        <v>366</v>
      </c>
      <c r="Q574" s="32">
        <f t="shared" ref="Q574:AV574" si="1291">Q573/$O573</f>
        <v>2.6076684298653841E-2</v>
      </c>
      <c r="R574" s="32">
        <f t="shared" si="1291"/>
        <v>1.7685521314852397E-2</v>
      </c>
      <c r="S574" s="32">
        <f t="shared" si="1291"/>
        <v>1.1994533530255801E-2</v>
      </c>
      <c r="T574" s="32">
        <f t="shared" si="1291"/>
        <v>1.7357763527788887E-2</v>
      </c>
      <c r="U574" s="32">
        <f t="shared" si="1291"/>
        <v>1.1772244252108587E-2</v>
      </c>
      <c r="V574" s="32">
        <f t="shared" si="1291"/>
        <v>7.9840778167898762E-3</v>
      </c>
      <c r="W574" s="32">
        <f t="shared" si="1291"/>
        <v>1.1554074560859402E-2</v>
      </c>
      <c r="X574" s="32">
        <f t="shared" si="1291"/>
        <v>7.8361125049177145E-3</v>
      </c>
      <c r="Y574" s="32">
        <f t="shared" si="1291"/>
        <v>5.3145458657279472E-3</v>
      </c>
      <c r="Z574" s="32">
        <f t="shared" si="1291"/>
        <v>3.4546225034926388E-2</v>
      </c>
      <c r="AA574" s="32">
        <f t="shared" si="1291"/>
        <v>2.3429665835024059E-2</v>
      </c>
      <c r="AB574" s="32">
        <f t="shared" si="1291"/>
        <v>1.5890281516602853E-2</v>
      </c>
      <c r="AC574" s="32">
        <f t="shared" si="1291"/>
        <v>2.2995454409247433E-2</v>
      </c>
      <c r="AD574" s="32">
        <f t="shared" si="1291"/>
        <v>1.5595794098732728E-2</v>
      </c>
      <c r="AE574" s="32">
        <f t="shared" si="1291"/>
        <v>1.0577255367141351E-2</v>
      </c>
      <c r="AF574" s="32">
        <f t="shared" si="1291"/>
        <v>1.5306764283309307E-2</v>
      </c>
      <c r="AG574" s="32">
        <f t="shared" si="1291"/>
        <v>1.0381231865734669E-2</v>
      </c>
      <c r="AH574" s="32">
        <f t="shared" si="1291"/>
        <v>7.0406764653492878E-3</v>
      </c>
      <c r="AI574" s="32">
        <f t="shared" si="1291"/>
        <v>5.0264909202838014E-2</v>
      </c>
      <c r="AJ574" s="32">
        <f t="shared" si="1291"/>
        <v>3.409026672696279E-2</v>
      </c>
      <c r="AK574" s="32">
        <f t="shared" si="1291"/>
        <v>2.3120429419772041E-2</v>
      </c>
      <c r="AL574" s="32">
        <f t="shared" si="1291"/>
        <v>3.3458487194772769E-2</v>
      </c>
      <c r="AM574" s="32">
        <f t="shared" si="1291"/>
        <v>2.2691948932956049E-2</v>
      </c>
      <c r="AN574" s="32">
        <f t="shared" si="1291"/>
        <v>1.5389953029805007E-2</v>
      </c>
      <c r="AO574" s="32">
        <f t="shared" si="1291"/>
        <v>2.2271409281677704E-2</v>
      </c>
      <c r="AP574" s="32">
        <f t="shared" si="1291"/>
        <v>1.5104737974039356E-2</v>
      </c>
      <c r="AQ574" s="32">
        <f t="shared" si="1291"/>
        <v>1.0244215189924426E-2</v>
      </c>
      <c r="AR574" s="32">
        <f t="shared" si="1291"/>
        <v>1.611743113787311E-2</v>
      </c>
      <c r="AS574" s="32">
        <f t="shared" si="1291"/>
        <v>1.0931035888801077E-2</v>
      </c>
      <c r="AT574" s="32">
        <f t="shared" si="1291"/>
        <v>7.4135601747031838E-3</v>
      </c>
      <c r="AU574" s="32">
        <f t="shared" si="1291"/>
        <v>1.0728455932607394E-2</v>
      </c>
      <c r="AV574" s="32">
        <f t="shared" si="1291"/>
        <v>7.2761680088820795E-3</v>
      </c>
      <c r="AW574" s="32">
        <f t="shared" ref="AW574:CB574" si="1292">AW573/$O573</f>
        <v>4.9347847654916061E-3</v>
      </c>
      <c r="AX574" s="32">
        <f t="shared" si="1292"/>
        <v>7.1413220700806768E-3</v>
      </c>
      <c r="AY574" s="32">
        <f t="shared" si="1292"/>
        <v>4.8433306259399525E-3</v>
      </c>
      <c r="AZ574" s="32">
        <f t="shared" si="1292"/>
        <v>3.2848051553993128E-3</v>
      </c>
      <c r="BA574" s="32">
        <f t="shared" si="1292"/>
        <v>2.1352269970252233E-2</v>
      </c>
      <c r="BB574" s="32">
        <f t="shared" si="1292"/>
        <v>1.448136662447046E-2</v>
      </c>
      <c r="BC574" s="32">
        <f t="shared" si="1292"/>
        <v>9.8214372338160209E-3</v>
      </c>
      <c r="BD574" s="32">
        <f t="shared" si="1292"/>
        <v>1.4212989990613151E-2</v>
      </c>
      <c r="BE574" s="32">
        <f t="shared" si="1292"/>
        <v>9.6394209688594815E-3</v>
      </c>
      <c r="BF574" s="32">
        <f t="shared" si="1292"/>
        <v>6.5375713819720606E-3</v>
      </c>
      <c r="BG574" s="32">
        <f t="shared" si="1292"/>
        <v>9.46077792921814E-3</v>
      </c>
      <c r="BH574" s="32">
        <f t="shared" si="1292"/>
        <v>6.4164135212125125E-3</v>
      </c>
      <c r="BI574" s="32">
        <f t="shared" si="1292"/>
        <v>4.3516889185243957E-3</v>
      </c>
      <c r="BJ574" s="32">
        <f t="shared" si="1292"/>
        <v>3.106764661679047E-2</v>
      </c>
      <c r="BK574" s="32">
        <f t="shared" si="1292"/>
        <v>2.1070452061726037E-2</v>
      </c>
      <c r="BL574" s="32">
        <f t="shared" si="1292"/>
        <v>1.4290234325169494E-2</v>
      </c>
      <c r="BM574" s="32">
        <f t="shared" si="1292"/>
        <v>2.0679962880365048E-2</v>
      </c>
      <c r="BN574" s="32">
        <f t="shared" si="1292"/>
        <v>1.4025399859978858E-2</v>
      </c>
      <c r="BO574" s="32">
        <f t="shared" si="1292"/>
        <v>9.5121950832448756E-3</v>
      </c>
      <c r="BP574" s="32">
        <f t="shared" si="1292"/>
        <v>1.3765473452441919E-2</v>
      </c>
      <c r="BQ574" s="32">
        <f t="shared" si="1292"/>
        <v>9.3359098635390526E-3</v>
      </c>
      <c r="BR574" s="32">
        <f t="shared" si="1292"/>
        <v>6.3317264953690524E-3</v>
      </c>
      <c r="BS574" s="32">
        <f t="shared" si="1292"/>
        <v>9.961833471960696E-3</v>
      </c>
      <c r="BT574" s="32">
        <f t="shared" si="1292"/>
        <v>6.7562354241664816E-3</v>
      </c>
      <c r="BU574" s="32">
        <f t="shared" si="1292"/>
        <v>4.5821602253483373E-3</v>
      </c>
      <c r="BV574" s="32">
        <f t="shared" si="1292"/>
        <v>6.6310251613711617E-3</v>
      </c>
      <c r="BW574" s="32">
        <f t="shared" si="1292"/>
        <v>4.4972411172998035E-3</v>
      </c>
      <c r="BX574" s="32">
        <f t="shared" si="1292"/>
        <v>3.0500830829225545E-3</v>
      </c>
      <c r="BY574" s="32">
        <f t="shared" si="1292"/>
        <v>4.4138957767663961E-3</v>
      </c>
      <c r="BZ574" s="32">
        <f t="shared" si="1292"/>
        <v>2.9935572693024046E-3</v>
      </c>
      <c r="CA574" s="32">
        <f t="shared" si="1292"/>
        <v>2.0302665893842985E-3</v>
      </c>
      <c r="CB574" s="32">
        <f t="shared" si="1292"/>
        <v>1.319737344446748E-2</v>
      </c>
      <c r="CC574" s="32">
        <f t="shared" ref="CC574:CS574" si="1293">CC573/$O573</f>
        <v>8.9506175968946163E-3</v>
      </c>
      <c r="CD574" s="32">
        <f t="shared" si="1293"/>
        <v>6.0704166403220388E-3</v>
      </c>
      <c r="CE574" s="32">
        <f t="shared" si="1293"/>
        <v>8.7847398393672664E-3</v>
      </c>
      <c r="CF574" s="32">
        <f t="shared" si="1293"/>
        <v>5.957916347615679E-3</v>
      </c>
      <c r="CG574" s="32">
        <f t="shared" si="1293"/>
        <v>4.0407306140261131E-3</v>
      </c>
      <c r="CH574" s="32">
        <f t="shared" si="1293"/>
        <v>5.8475009720754569E-3</v>
      </c>
      <c r="CI574" s="32">
        <f t="shared" si="1293"/>
        <v>3.9658455766785998E-3</v>
      </c>
      <c r="CJ574" s="32">
        <f t="shared" si="1293"/>
        <v>2.6896842280436399E-3</v>
      </c>
      <c r="CK574" s="32">
        <f t="shared" si="1293"/>
        <v>1.9202236343665299E-2</v>
      </c>
      <c r="CL574" s="32">
        <f t="shared" si="1293"/>
        <v>1.3023187927548646E-2</v>
      </c>
      <c r="CM574" s="32">
        <f t="shared" si="1293"/>
        <v>8.832482881724342E-3</v>
      </c>
      <c r="CN574" s="32">
        <f t="shared" si="1293"/>
        <v>1.2781835061571158E-2</v>
      </c>
      <c r="CO574" s="32">
        <f t="shared" si="1293"/>
        <v>8.6687944615724787E-3</v>
      </c>
      <c r="CP574" s="32">
        <f t="shared" si="1293"/>
        <v>5.8792807961451183E-3</v>
      </c>
      <c r="CQ574" s="32">
        <f t="shared" si="1293"/>
        <v>8.5081396050573181E-3</v>
      </c>
      <c r="CR574" s="32">
        <f t="shared" si="1293"/>
        <v>5.7703227378010187E-3</v>
      </c>
      <c r="CS574" s="32">
        <f t="shared" si="1293"/>
        <v>3.9135023687894843E-3</v>
      </c>
    </row>
    <row r="575" spans="2:97" ht="13.15" thickTop="1" x14ac:dyDescent="0.35">
      <c r="H575" s="34">
        <f t="shared" si="1289"/>
        <v>2.0146790577377184E-9</v>
      </c>
      <c r="I575" s="34">
        <f t="shared" ref="I575:J575" si="1294">I570</f>
        <v>-0.38829529368271404</v>
      </c>
      <c r="J575" s="34">
        <f t="shared" si="1294"/>
        <v>0.25572326434237563</v>
      </c>
      <c r="K575" s="34">
        <f t="shared" si="1285"/>
        <v>-0.38829529316751371</v>
      </c>
      <c r="L575" s="34">
        <f>$CE$6-$CE$7*SUMPRODUCT($B$6:$CD$6,Q574:CS574)</f>
        <v>-2.1469418243214022E-7</v>
      </c>
    </row>
    <row r="576" spans="2:97" ht="13.5" thickBot="1" x14ac:dyDescent="0.4">
      <c r="B576" s="39" t="s">
        <v>367</v>
      </c>
      <c r="D576" s="39" t="s">
        <v>368</v>
      </c>
      <c r="E576" s="39" t="s">
        <v>369</v>
      </c>
      <c r="F576" s="39" t="s">
        <v>370</v>
      </c>
      <c r="H576" s="39" t="s">
        <v>347</v>
      </c>
      <c r="I576" s="39" t="s">
        <v>371</v>
      </c>
      <c r="J576" s="39" t="s">
        <v>372</v>
      </c>
      <c r="K576" s="39" t="s">
        <v>349</v>
      </c>
      <c r="L576" s="39" t="s">
        <v>373</v>
      </c>
      <c r="M576" s="39" t="s">
        <v>374</v>
      </c>
      <c r="O576" s="45" t="s">
        <v>336</v>
      </c>
    </row>
    <row r="577" spans="2:97" ht="13.9" thickTop="1" thickBot="1" x14ac:dyDescent="0.4">
      <c r="B577" s="32">
        <f>1+B572</f>
        <v>4</v>
      </c>
      <c r="D577" s="32">
        <f>IF(F572,IF(M577&lt;0,D572,H577),E572)</f>
        <v>0</v>
      </c>
      <c r="E577" s="32">
        <f>IF(F572,IF(M577&lt;0,H577,E572),H577)</f>
        <v>1.0073395288688592E-9</v>
      </c>
      <c r="F577" s="32" t="b">
        <f>OR(F572,M577*M572&lt;=0)</f>
        <v>1</v>
      </c>
      <c r="H577" s="32">
        <f>IF(F572,(D572+E572)/2,2*H572)</f>
        <v>1.0073395288688592E-9</v>
      </c>
      <c r="I577" s="32">
        <f>I572</f>
        <v>-0.48114022951607738</v>
      </c>
      <c r="J577" s="32">
        <f>J572</f>
        <v>1</v>
      </c>
      <c r="K577" s="32">
        <f>I577+J577*H577</f>
        <v>-0.48114022850873783</v>
      </c>
      <c r="L577" s="32">
        <f>$CE$3-$CE$7*SUMPRODUCT($B$3:$CD$3,Q579:CS579)</f>
        <v>-3.3976374425037648E-7</v>
      </c>
      <c r="M577" s="32">
        <f>SUMPRODUCT(L577:L580,J577:J580)</f>
        <v>-5.835110862368359E-7</v>
      </c>
      <c r="O577" s="46">
        <f>SUM(Q577:CS577)</f>
        <v>-1.2656551029257459</v>
      </c>
      <c r="P577" s="39" t="s">
        <v>363</v>
      </c>
      <c r="Q577" s="32">
        <f t="shared" ref="Q577:AV577" si="1295">SUMPRODUCT(B$3:B$6,$K577:$K580)</f>
        <v>0.9483044391295401</v>
      </c>
      <c r="R577" s="32">
        <f t="shared" si="1295"/>
        <v>0.56000914570442628</v>
      </c>
      <c r="S577" s="32">
        <f t="shared" si="1295"/>
        <v>0.17171385227931241</v>
      </c>
      <c r="T577" s="32">
        <f t="shared" si="1295"/>
        <v>0.54130271747162051</v>
      </c>
      <c r="U577" s="32">
        <f t="shared" si="1295"/>
        <v>0.15300742404650663</v>
      </c>
      <c r="V577" s="32">
        <f t="shared" si="1295"/>
        <v>-0.23528786937860724</v>
      </c>
      <c r="W577" s="32">
        <f t="shared" si="1295"/>
        <v>0.13430099581370081</v>
      </c>
      <c r="X577" s="32">
        <f t="shared" si="1295"/>
        <v>-0.25399429761141307</v>
      </c>
      <c r="Y577" s="32">
        <f t="shared" si="1295"/>
        <v>-0.64228959103652694</v>
      </c>
      <c r="Z577" s="32">
        <f t="shared" si="1295"/>
        <v>1.2295611286685955</v>
      </c>
      <c r="AA577" s="32">
        <f t="shared" si="1295"/>
        <v>0.84126583524348164</v>
      </c>
      <c r="AB577" s="32">
        <f t="shared" si="1295"/>
        <v>0.45297054181836777</v>
      </c>
      <c r="AC577" s="32">
        <f t="shared" si="1295"/>
        <v>0.82255940701067587</v>
      </c>
      <c r="AD577" s="32">
        <f t="shared" si="1295"/>
        <v>0.43426411358556194</v>
      </c>
      <c r="AE577" s="32">
        <f t="shared" si="1295"/>
        <v>4.5968820160448065E-2</v>
      </c>
      <c r="AF577" s="32">
        <f t="shared" si="1295"/>
        <v>0.41555768535275611</v>
      </c>
      <c r="AG577" s="32">
        <f t="shared" si="1295"/>
        <v>2.7262391927642238E-2</v>
      </c>
      <c r="AH577" s="32">
        <f t="shared" si="1295"/>
        <v>-0.36103290149747164</v>
      </c>
      <c r="AI577" s="32">
        <f t="shared" si="1295"/>
        <v>1.6045700480540024</v>
      </c>
      <c r="AJ577" s="32">
        <f t="shared" si="1295"/>
        <v>1.2162747546288886</v>
      </c>
      <c r="AK577" s="32">
        <f t="shared" si="1295"/>
        <v>0.82797946120377475</v>
      </c>
      <c r="AL577" s="32">
        <f t="shared" si="1295"/>
        <v>1.1975683263960828</v>
      </c>
      <c r="AM577" s="32">
        <f t="shared" si="1295"/>
        <v>0.80927303297096898</v>
      </c>
      <c r="AN577" s="32">
        <f t="shared" si="1295"/>
        <v>0.4209777395458551</v>
      </c>
      <c r="AO577" s="32">
        <f t="shared" si="1295"/>
        <v>0.7905666047381632</v>
      </c>
      <c r="AP577" s="32">
        <f t="shared" si="1295"/>
        <v>0.40227131131304927</v>
      </c>
      <c r="AQ577" s="32">
        <f t="shared" si="1295"/>
        <v>1.3976017887935399E-2</v>
      </c>
      <c r="AR577" s="32">
        <f t="shared" si="1295"/>
        <v>0.46716421062080238</v>
      </c>
      <c r="AS577" s="32">
        <f t="shared" si="1295"/>
        <v>7.8868917195688504E-2</v>
      </c>
      <c r="AT577" s="32">
        <f t="shared" si="1295"/>
        <v>-0.30942637622942537</v>
      </c>
      <c r="AU577" s="32">
        <f t="shared" si="1295"/>
        <v>6.0162488962882676E-2</v>
      </c>
      <c r="AV577" s="32">
        <f t="shared" si="1295"/>
        <v>-0.3281328044622312</v>
      </c>
      <c r="AW577" s="32">
        <f t="shared" ref="AW577:CB577" si="1296">SUMPRODUCT(AH$3:AH$6,$K577:$K580)</f>
        <v>-0.71642809788734507</v>
      </c>
      <c r="AX577" s="32">
        <f t="shared" si="1296"/>
        <v>-0.34683923269503708</v>
      </c>
      <c r="AY577" s="32">
        <f t="shared" si="1296"/>
        <v>-0.73513452612015096</v>
      </c>
      <c r="AZ577" s="32">
        <f t="shared" si="1296"/>
        <v>-1.1234298195452648</v>
      </c>
      <c r="BA577" s="32">
        <f t="shared" si="1296"/>
        <v>0.74842090015985763</v>
      </c>
      <c r="BB577" s="32">
        <f t="shared" si="1296"/>
        <v>0.36012560673474381</v>
      </c>
      <c r="BC577" s="32">
        <f t="shared" si="1296"/>
        <v>-2.8169686690370066E-2</v>
      </c>
      <c r="BD577" s="32">
        <f t="shared" si="1296"/>
        <v>0.34141917850193798</v>
      </c>
      <c r="BE577" s="32">
        <f t="shared" si="1296"/>
        <v>-4.6876114923175879E-2</v>
      </c>
      <c r="BF577" s="32">
        <f t="shared" si="1296"/>
        <v>-0.43517140834828977</v>
      </c>
      <c r="BG577" s="32">
        <f t="shared" si="1296"/>
        <v>-6.5582543155981721E-2</v>
      </c>
      <c r="BH577" s="32">
        <f t="shared" si="1296"/>
        <v>-0.4538778365810956</v>
      </c>
      <c r="BI577" s="32">
        <f t="shared" si="1296"/>
        <v>-0.84217313000620941</v>
      </c>
      <c r="BJ577" s="32">
        <f t="shared" si="1296"/>
        <v>1.1234298195452648</v>
      </c>
      <c r="BK577" s="32">
        <f t="shared" si="1296"/>
        <v>0.73513452612015096</v>
      </c>
      <c r="BL577" s="32">
        <f t="shared" si="1296"/>
        <v>0.34683923269503708</v>
      </c>
      <c r="BM577" s="32">
        <f t="shared" si="1296"/>
        <v>0.71642809788734507</v>
      </c>
      <c r="BN577" s="32">
        <f t="shared" si="1296"/>
        <v>0.3281328044622312</v>
      </c>
      <c r="BO577" s="32">
        <f t="shared" si="1296"/>
        <v>-6.0162488962882676E-2</v>
      </c>
      <c r="BP577" s="32">
        <f t="shared" si="1296"/>
        <v>0.30942637622942537</v>
      </c>
      <c r="BQ577" s="32">
        <f t="shared" si="1296"/>
        <v>-7.8868917195688504E-2</v>
      </c>
      <c r="BR577" s="32">
        <f t="shared" si="1296"/>
        <v>-0.46716421062080238</v>
      </c>
      <c r="BS577" s="32">
        <f t="shared" si="1296"/>
        <v>-1.3976017887935399E-2</v>
      </c>
      <c r="BT577" s="32">
        <f t="shared" si="1296"/>
        <v>-0.40227131131304927</v>
      </c>
      <c r="BU577" s="32">
        <f t="shared" si="1296"/>
        <v>-0.7905666047381632</v>
      </c>
      <c r="BV577" s="32">
        <f t="shared" si="1296"/>
        <v>-0.4209777395458551</v>
      </c>
      <c r="BW577" s="32">
        <f t="shared" si="1296"/>
        <v>-0.80927303297096898</v>
      </c>
      <c r="BX577" s="32">
        <f t="shared" si="1296"/>
        <v>-1.1975683263960828</v>
      </c>
      <c r="BY577" s="32">
        <f t="shared" si="1296"/>
        <v>-0.82797946120377475</v>
      </c>
      <c r="BZ577" s="32">
        <f t="shared" si="1296"/>
        <v>-1.2162747546288886</v>
      </c>
      <c r="CA577" s="32">
        <f t="shared" si="1296"/>
        <v>-1.6045700480540024</v>
      </c>
      <c r="CB577" s="32">
        <f t="shared" si="1296"/>
        <v>0.26728067165111985</v>
      </c>
      <c r="CC577" s="32">
        <f t="shared" ref="CC577:CS577" si="1297">SUMPRODUCT(BN$3:BN$6,$K577:$K580)</f>
        <v>-0.12101462177399402</v>
      </c>
      <c r="CD577" s="32">
        <f t="shared" si="1297"/>
        <v>-0.50930991519910784</v>
      </c>
      <c r="CE577" s="32">
        <f t="shared" si="1297"/>
        <v>-0.13972105000679985</v>
      </c>
      <c r="CF577" s="32">
        <f t="shared" si="1297"/>
        <v>-0.52801634343191373</v>
      </c>
      <c r="CG577" s="32">
        <f t="shared" si="1297"/>
        <v>-0.91631163685702766</v>
      </c>
      <c r="CH577" s="32">
        <f t="shared" si="1297"/>
        <v>-0.54672277166471961</v>
      </c>
      <c r="CI577" s="32">
        <f t="shared" si="1297"/>
        <v>-0.93501806508983343</v>
      </c>
      <c r="CJ577" s="32">
        <f t="shared" si="1297"/>
        <v>-1.3233133585149472</v>
      </c>
      <c r="CK577" s="32">
        <f t="shared" si="1297"/>
        <v>0.64228959103652694</v>
      </c>
      <c r="CL577" s="32">
        <f t="shared" si="1297"/>
        <v>0.25399429761141307</v>
      </c>
      <c r="CM577" s="32">
        <f t="shared" si="1297"/>
        <v>-0.13430099581370081</v>
      </c>
      <c r="CN577" s="32">
        <f t="shared" si="1297"/>
        <v>0.23528786937860724</v>
      </c>
      <c r="CO577" s="32">
        <f t="shared" si="1297"/>
        <v>-0.15300742404650663</v>
      </c>
      <c r="CP577" s="32">
        <f t="shared" si="1297"/>
        <v>-0.54130271747162051</v>
      </c>
      <c r="CQ577" s="32">
        <f t="shared" si="1297"/>
        <v>-0.17171385227931241</v>
      </c>
      <c r="CR577" s="32">
        <f t="shared" si="1297"/>
        <v>-0.56000914570442628</v>
      </c>
      <c r="CS577" s="32">
        <f t="shared" si="1297"/>
        <v>-0.9483044391295401</v>
      </c>
    </row>
    <row r="578" spans="2:97" ht="13.9" thickTop="1" thickBot="1" x14ac:dyDescent="0.4">
      <c r="H578" s="33">
        <f>H577</f>
        <v>1.0073395288688592E-9</v>
      </c>
      <c r="I578" s="33">
        <f t="shared" ref="I578:J578" si="1298">I573</f>
        <v>0.32813280377542708</v>
      </c>
      <c r="J578" s="33">
        <f t="shared" si="1298"/>
        <v>0.68179999596923269</v>
      </c>
      <c r="K578" s="33">
        <f t="shared" ref="K578:K580" si="1299">I578+J578*H578</f>
        <v>0.3281328044622312</v>
      </c>
      <c r="L578" s="33">
        <f>$CE$4-$CE$7*SUMPRODUCT($B$4:$CD$4,Q579:CS579)</f>
        <v>-2.5855339913505304E-7</v>
      </c>
      <c r="M578" s="39" t="s">
        <v>375</v>
      </c>
      <c r="O578" s="47">
        <f t="shared" ref="O578:O579" si="1300">SUM(Q578:CS578)</f>
        <v>98.989929522449231</v>
      </c>
      <c r="P578" s="39" t="s">
        <v>365</v>
      </c>
      <c r="Q578" s="33">
        <f>EXP(Q577)</f>
        <v>2.581329145958132</v>
      </c>
      <c r="R578" s="33">
        <f>EXP(R577)</f>
        <v>1.7506885115025528</v>
      </c>
      <c r="S578" s="33">
        <f t="shared" ref="S578:CD578" si="1301">EXP(S577)</f>
        <v>1.1873380305282211</v>
      </c>
      <c r="T578" s="33">
        <f t="shared" si="1301"/>
        <v>1.7182437910324411</v>
      </c>
      <c r="U578" s="33">
        <f t="shared" si="1301"/>
        <v>1.1653336304016912</v>
      </c>
      <c r="V578" s="33">
        <f t="shared" si="1301"/>
        <v>0.79034330124318553</v>
      </c>
      <c r="W578" s="33">
        <f t="shared" si="1301"/>
        <v>1.1437370278967982</v>
      </c>
      <c r="X578" s="33">
        <f t="shared" si="1301"/>
        <v>0.77569622535516669</v>
      </c>
      <c r="Y578" s="33">
        <f t="shared" si="1301"/>
        <v>0.52608652107444631</v>
      </c>
      <c r="Z578" s="33">
        <f t="shared" si="1301"/>
        <v>3.4197283861580146</v>
      </c>
      <c r="AA578" s="33">
        <f t="shared" si="1301"/>
        <v>2.3193009723228477</v>
      </c>
      <c r="AB578" s="33">
        <f t="shared" si="1301"/>
        <v>1.5729778487644932</v>
      </c>
      <c r="AC578" s="33">
        <f t="shared" si="1301"/>
        <v>2.2763184136102814</v>
      </c>
      <c r="AD578" s="33">
        <f t="shared" si="1301"/>
        <v>1.5438265598438612</v>
      </c>
      <c r="AE578" s="33">
        <f t="shared" si="1301"/>
        <v>1.047041763853773</v>
      </c>
      <c r="AF578" s="33">
        <f t="shared" si="1301"/>
        <v>1.5152155186110157</v>
      </c>
      <c r="AG578" s="33">
        <f t="shared" si="1301"/>
        <v>1.0276374111516395</v>
      </c>
      <c r="AH578" s="33">
        <f t="shared" si="1301"/>
        <v>0.69695606719135561</v>
      </c>
      <c r="AI578" s="33">
        <f t="shared" si="1301"/>
        <v>4.9757198223509187</v>
      </c>
      <c r="AJ578" s="33">
        <f t="shared" si="1301"/>
        <v>3.3745931018076232</v>
      </c>
      <c r="AK578" s="33">
        <f t="shared" si="1301"/>
        <v>2.2886896789512301</v>
      </c>
      <c r="AL578" s="33">
        <f t="shared" si="1301"/>
        <v>3.3120532900883206</v>
      </c>
      <c r="AM578" s="33">
        <f t="shared" si="1301"/>
        <v>2.2462744255303511</v>
      </c>
      <c r="AN578" s="33">
        <f t="shared" si="1301"/>
        <v>1.5234503653342955</v>
      </c>
      <c r="AO578" s="33">
        <f t="shared" si="1301"/>
        <v>2.2046452348681336</v>
      </c>
      <c r="AP578" s="33">
        <f t="shared" si="1301"/>
        <v>1.4952169469228509</v>
      </c>
      <c r="AQ578" s="33">
        <f t="shared" si="1301"/>
        <v>1.0140741390072283</v>
      </c>
      <c r="AR578" s="33">
        <f t="shared" si="1301"/>
        <v>1.5954633739383428</v>
      </c>
      <c r="AS578" s="33">
        <f t="shared" si="1301"/>
        <v>1.0820624729901305</v>
      </c>
      <c r="AT578" s="33">
        <f t="shared" si="1301"/>
        <v>0.73386779952415571</v>
      </c>
      <c r="AU578" s="33">
        <f t="shared" si="1301"/>
        <v>1.0620090972829743</v>
      </c>
      <c r="AV578" s="33">
        <f t="shared" si="1301"/>
        <v>0.72026735863410729</v>
      </c>
      <c r="AW578" s="33">
        <f t="shared" si="1301"/>
        <v>0.48849399618233452</v>
      </c>
      <c r="AX578" s="33">
        <f t="shared" si="1301"/>
        <v>0.70691896858008629</v>
      </c>
      <c r="AY578" s="33">
        <f t="shared" si="1301"/>
        <v>0.47944095730458397</v>
      </c>
      <c r="AZ578" s="33">
        <f t="shared" si="1301"/>
        <v>0.32516263073664414</v>
      </c>
      <c r="BA578" s="33">
        <f t="shared" si="1301"/>
        <v>2.1136597002654707</v>
      </c>
      <c r="BB578" s="33">
        <f t="shared" si="1301"/>
        <v>1.4335094616952451</v>
      </c>
      <c r="BC578" s="33">
        <f t="shared" si="1301"/>
        <v>0.9722233794360059</v>
      </c>
      <c r="BD578" s="33">
        <f t="shared" si="1301"/>
        <v>1.4069428774797326</v>
      </c>
      <c r="BE578" s="33">
        <f t="shared" si="1301"/>
        <v>0.95420560210265493</v>
      </c>
      <c r="BF578" s="33">
        <f t="shared" si="1301"/>
        <v>0.64715373001858512</v>
      </c>
      <c r="BG578" s="33">
        <f t="shared" si="1301"/>
        <v>0.93652174010903022</v>
      </c>
      <c r="BH578" s="33">
        <f t="shared" si="1301"/>
        <v>0.63516032186305749</v>
      </c>
      <c r="BI578" s="33">
        <f t="shared" si="1301"/>
        <v>0.43077337897379248</v>
      </c>
      <c r="BJ578" s="33">
        <f t="shared" si="1301"/>
        <v>3.0753841477248978</v>
      </c>
      <c r="BK578" s="33">
        <f t="shared" si="1301"/>
        <v>2.085762563177743</v>
      </c>
      <c r="BL578" s="33">
        <f t="shared" si="1301"/>
        <v>1.4145892873812604</v>
      </c>
      <c r="BM578" s="33">
        <f t="shared" si="1301"/>
        <v>2.0471080664556247</v>
      </c>
      <c r="BN578" s="33">
        <f t="shared" si="1301"/>
        <v>1.3883733422216564</v>
      </c>
      <c r="BO578" s="33">
        <f t="shared" si="1301"/>
        <v>0.94161151967377943</v>
      </c>
      <c r="BP578" s="33">
        <f t="shared" si="1301"/>
        <v>1.3626432453480124</v>
      </c>
      <c r="BQ578" s="33">
        <f t="shared" si="1301"/>
        <v>0.92416105812877691</v>
      </c>
      <c r="BR578" s="33">
        <f t="shared" si="1301"/>
        <v>0.62677715849505011</v>
      </c>
      <c r="BS578" s="33">
        <f t="shared" si="1301"/>
        <v>0.98612119324825021</v>
      </c>
      <c r="BT578" s="33">
        <f t="shared" si="1301"/>
        <v>0.66879926826538127</v>
      </c>
      <c r="BU578" s="33">
        <f t="shared" si="1301"/>
        <v>0.45358771750857818</v>
      </c>
      <c r="BV578" s="33">
        <f t="shared" si="1301"/>
        <v>0.65640471311355575</v>
      </c>
      <c r="BW578" s="33">
        <f t="shared" si="1301"/>
        <v>0.44518158094770527</v>
      </c>
      <c r="BX578" s="33">
        <f t="shared" si="1301"/>
        <v>0.30192750913537797</v>
      </c>
      <c r="BY578" s="33">
        <f t="shared" si="1301"/>
        <v>0.43693123152381252</v>
      </c>
      <c r="BZ578" s="33">
        <f t="shared" si="1301"/>
        <v>0.29633202280427334</v>
      </c>
      <c r="CA578" s="33">
        <f t="shared" si="1301"/>
        <v>0.20097594633604629</v>
      </c>
      <c r="CB578" s="33">
        <f t="shared" si="1301"/>
        <v>1.3064070663066656</v>
      </c>
      <c r="CC578" s="33">
        <f t="shared" si="1301"/>
        <v>0.88602100429928232</v>
      </c>
      <c r="CD578" s="33">
        <f t="shared" si="1301"/>
        <v>0.60091011470021427</v>
      </c>
      <c r="CE578" s="33">
        <f t="shared" ref="CE578:CS578" si="1302">EXP(CE577)</f>
        <v>0.86960077669953317</v>
      </c>
      <c r="CF578" s="33">
        <f t="shared" si="1302"/>
        <v>0.58977371860746886</v>
      </c>
      <c r="CG578" s="33">
        <f t="shared" si="1302"/>
        <v>0.39999163809425403</v>
      </c>
      <c r="CH578" s="33">
        <f t="shared" si="1302"/>
        <v>0.57884370832002208</v>
      </c>
      <c r="CI578" s="33">
        <f t="shared" si="1302"/>
        <v>0.39257877349664955</v>
      </c>
      <c r="CJ578" s="33">
        <f t="shared" si="1302"/>
        <v>0.26625165167196951</v>
      </c>
      <c r="CK578" s="33">
        <f t="shared" si="1302"/>
        <v>1.9008280196148388</v>
      </c>
      <c r="CL578" s="33">
        <f t="shared" si="1302"/>
        <v>1.2891644529301811</v>
      </c>
      <c r="CM578" s="33">
        <f t="shared" si="1302"/>
        <v>0.87432685626947459</v>
      </c>
      <c r="CN578" s="33">
        <f t="shared" si="1302"/>
        <v>1.265272949649894</v>
      </c>
      <c r="CO578" s="33">
        <f t="shared" si="1302"/>
        <v>0.85812335104007886</v>
      </c>
      <c r="CP578" s="33">
        <f t="shared" si="1302"/>
        <v>0.58198959031251907</v>
      </c>
      <c r="CQ578" s="33">
        <f t="shared" si="1302"/>
        <v>0.84222013806390206</v>
      </c>
      <c r="CR578" s="33">
        <f t="shared" si="1302"/>
        <v>0.57120383976344036</v>
      </c>
      <c r="CS578" s="33">
        <f t="shared" si="1302"/>
        <v>0.38739732264124815</v>
      </c>
    </row>
    <row r="579" spans="2:97" ht="13.9" thickTop="1" thickBot="1" x14ac:dyDescent="0.4">
      <c r="H579" s="32">
        <f t="shared" ref="H579:H580" si="1303">H578</f>
        <v>1.0073395288688592E-9</v>
      </c>
      <c r="I579" s="32">
        <f t="shared" ref="I579:J579" si="1304">I574</f>
        <v>-0.40700172201625046</v>
      </c>
      <c r="J579" s="32">
        <f t="shared" si="1304"/>
        <v>0.35571993858054768</v>
      </c>
      <c r="K579" s="32">
        <f t="shared" si="1299"/>
        <v>-0.4070017216579197</v>
      </c>
      <c r="L579" s="32">
        <f>$CE$5-$CE$7*SUMPRODUCT($B$5:$CD$5,Q579:CS579)</f>
        <v>-1.2473250876610109E-7</v>
      </c>
      <c r="M579" s="32">
        <f>SUMPRODUCT($B$7:$CD$7, LN(Q579:CS579))</f>
        <v>-3263.3842564287188</v>
      </c>
      <c r="O579" s="48">
        <f t="shared" si="1300"/>
        <v>0.99999999999999989</v>
      </c>
      <c r="P579" s="39" t="s">
        <v>366</v>
      </c>
      <c r="Q579" s="32">
        <f t="shared" ref="Q579:AV579" si="1305">Q578/$O578</f>
        <v>2.6076684349721962E-2</v>
      </c>
      <c r="R579" s="32">
        <f t="shared" si="1305"/>
        <v>1.7685521344931621E-2</v>
      </c>
      <c r="S579" s="32">
        <f t="shared" si="1305"/>
        <v>1.1994533547566098E-2</v>
      </c>
      <c r="T579" s="32">
        <f t="shared" si="1305"/>
        <v>1.7357763555562213E-2</v>
      </c>
      <c r="U579" s="32">
        <f t="shared" si="1305"/>
        <v>1.1772244267912256E-2</v>
      </c>
      <c r="V579" s="32">
        <f t="shared" si="1305"/>
        <v>7.9840778254514182E-3</v>
      </c>
      <c r="W579" s="32">
        <f t="shared" si="1305"/>
        <v>1.155407457520634E-2</v>
      </c>
      <c r="X579" s="32">
        <f t="shared" si="1305"/>
        <v>7.8361125126293982E-3</v>
      </c>
      <c r="Y579" s="32">
        <f t="shared" si="1305"/>
        <v>5.3145458695890765E-3</v>
      </c>
      <c r="Z579" s="32">
        <f t="shared" si="1305"/>
        <v>3.4546225082244135E-2</v>
      </c>
      <c r="AA579" s="32">
        <f t="shared" si="1305"/>
        <v>2.3429665861080039E-2</v>
      </c>
      <c r="AB579" s="32">
        <f t="shared" si="1305"/>
        <v>1.5890281530180992E-2</v>
      </c>
      <c r="AC579" s="32">
        <f t="shared" si="1305"/>
        <v>2.299545443250418E-2</v>
      </c>
      <c r="AD579" s="32">
        <f t="shared" si="1305"/>
        <v>1.5595794110488255E-2</v>
      </c>
      <c r="AE579" s="32">
        <f t="shared" si="1305"/>
        <v>1.0577255372389387E-2</v>
      </c>
      <c r="AF579" s="32">
        <f t="shared" si="1305"/>
        <v>1.5306764293305115E-2</v>
      </c>
      <c r="AG579" s="32">
        <f t="shared" si="1305"/>
        <v>1.0381231869839738E-2</v>
      </c>
      <c r="AH579" s="32">
        <f t="shared" si="1305"/>
        <v>7.0406764663197164E-3</v>
      </c>
      <c r="AI579" s="32">
        <f t="shared" si="1305"/>
        <v>5.0264909232231647E-2</v>
      </c>
      <c r="AJ579" s="32">
        <f t="shared" si="1305"/>
        <v>3.4090266738116257E-2</v>
      </c>
      <c r="AK579" s="32">
        <f t="shared" si="1305"/>
        <v>2.312042942138063E-2</v>
      </c>
      <c r="AL579" s="32">
        <f t="shared" si="1305"/>
        <v>3.3458487202349237E-2</v>
      </c>
      <c r="AM579" s="32">
        <f t="shared" si="1305"/>
        <v>2.2691948932249056E-2</v>
      </c>
      <c r="AN579" s="32">
        <f t="shared" si="1305"/>
        <v>1.5389953025361058E-2</v>
      </c>
      <c r="AO579" s="32">
        <f t="shared" si="1305"/>
        <v>2.2271409278740394E-2</v>
      </c>
      <c r="AP579" s="32">
        <f t="shared" si="1305"/>
        <v>1.5104737968156257E-2</v>
      </c>
      <c r="AQ579" s="32">
        <f t="shared" si="1305"/>
        <v>1.0244215183295524E-2</v>
      </c>
      <c r="AR579" s="32">
        <f t="shared" si="1305"/>
        <v>1.6117431153201488E-2</v>
      </c>
      <c r="AS579" s="32">
        <f t="shared" si="1305"/>
        <v>1.0931035896381128E-2</v>
      </c>
      <c r="AT579" s="32">
        <f t="shared" si="1305"/>
        <v>7.4135601779343318E-3</v>
      </c>
      <c r="AU579" s="32">
        <f t="shared" si="1305"/>
        <v>1.0728455938966285E-2</v>
      </c>
      <c r="AV579" s="32">
        <f t="shared" si="1305"/>
        <v>7.2761680113204137E-3</v>
      </c>
      <c r="AW579" s="32">
        <f t="shared" ref="AW579:CB579" si="1306">AW578/$O578</f>
        <v>4.9347847658741126E-3</v>
      </c>
      <c r="AX579" s="32">
        <f t="shared" si="1306"/>
        <v>7.1413220717544716E-3</v>
      </c>
      <c r="AY579" s="32">
        <f t="shared" si="1306"/>
        <v>4.8433306258274982E-3</v>
      </c>
      <c r="AZ579" s="32">
        <f t="shared" si="1306"/>
        <v>3.2848051544768784E-3</v>
      </c>
      <c r="BA579" s="32">
        <f t="shared" si="1306"/>
        <v>2.1352269977989315E-2</v>
      </c>
      <c r="BB579" s="32">
        <f t="shared" si="1306"/>
        <v>1.448136662598744E-2</v>
      </c>
      <c r="BC579" s="32">
        <f t="shared" si="1306"/>
        <v>9.8214372323148502E-3</v>
      </c>
      <c r="BD579" s="32">
        <f t="shared" si="1306"/>
        <v>1.4212989990670333E-2</v>
      </c>
      <c r="BE579" s="32">
        <f t="shared" si="1306"/>
        <v>9.6394209664151485E-3</v>
      </c>
      <c r="BF579" s="32">
        <f t="shared" si="1306"/>
        <v>6.5375713786302034E-3</v>
      </c>
      <c r="BG579" s="32">
        <f t="shared" si="1306"/>
        <v>9.4607779258661165E-3</v>
      </c>
      <c r="BH579" s="32">
        <f t="shared" si="1306"/>
        <v>6.41641351728626E-3</v>
      </c>
      <c r="BI579" s="32">
        <f t="shared" si="1306"/>
        <v>4.3516889147405691E-3</v>
      </c>
      <c r="BJ579" s="32">
        <f t="shared" si="1306"/>
        <v>3.1067646603662374E-2</v>
      </c>
      <c r="BK579" s="32">
        <f t="shared" si="1306"/>
        <v>2.1070452047394654E-2</v>
      </c>
      <c r="BL579" s="32">
        <f t="shared" si="1306"/>
        <v>1.429023431176861E-2</v>
      </c>
      <c r="BM579" s="32">
        <f t="shared" si="1306"/>
        <v>2.0679962864216157E-2</v>
      </c>
      <c r="BN579" s="32">
        <f t="shared" si="1306"/>
        <v>1.4025399845413537E-2</v>
      </c>
      <c r="BO579" s="32">
        <f t="shared" si="1306"/>
        <v>9.5121950709161577E-3</v>
      </c>
      <c r="BP579" s="32">
        <f t="shared" si="1306"/>
        <v>1.3765473436759929E-2</v>
      </c>
      <c r="BQ579" s="32">
        <f t="shared" si="1306"/>
        <v>9.3359098504984077E-3</v>
      </c>
      <c r="BR579" s="32">
        <f t="shared" si="1306"/>
        <v>6.3317264848936749E-3</v>
      </c>
      <c r="BS579" s="32">
        <f t="shared" si="1306"/>
        <v>9.9618334713998825E-3</v>
      </c>
      <c r="BT579" s="32">
        <f t="shared" si="1306"/>
        <v>6.7562354220457241E-3</v>
      </c>
      <c r="BU579" s="32">
        <f t="shared" si="1306"/>
        <v>4.5821602227296481E-3</v>
      </c>
      <c r="BV579" s="32">
        <f t="shared" si="1306"/>
        <v>6.6310251586217603E-3</v>
      </c>
      <c r="BW579" s="32">
        <f t="shared" si="1306"/>
        <v>4.4972411142766367E-3</v>
      </c>
      <c r="BX579" s="32">
        <f t="shared" si="1306"/>
        <v>3.0500830800865046E-3</v>
      </c>
      <c r="BY579" s="32">
        <f t="shared" si="1306"/>
        <v>4.4138957733546418E-3</v>
      </c>
      <c r="BZ579" s="32">
        <f t="shared" si="1306"/>
        <v>2.9935572662173711E-3</v>
      </c>
      <c r="CA579" s="32">
        <f t="shared" si="1306"/>
        <v>2.0302665867689943E-3</v>
      </c>
      <c r="CB579" s="32">
        <f t="shared" si="1306"/>
        <v>1.3197373435955369E-2</v>
      </c>
      <c r="CC579" s="32">
        <f t="shared" ref="CC579:CS579" si="1307">CC578/$O578</f>
        <v>8.9506175888159189E-3</v>
      </c>
      <c r="CD579" s="32">
        <f t="shared" si="1307"/>
        <v>6.0704166332792272E-3</v>
      </c>
      <c r="CE579" s="32">
        <f t="shared" si="1307"/>
        <v>8.7847398305533949E-3</v>
      </c>
      <c r="CF579" s="32">
        <f t="shared" si="1307"/>
        <v>5.9579163401032448E-3</v>
      </c>
      <c r="CG579" s="32">
        <f t="shared" si="1307"/>
        <v>4.0407306078901967E-3</v>
      </c>
      <c r="CH579" s="32">
        <f t="shared" si="1307"/>
        <v>5.8475009641132253E-3</v>
      </c>
      <c r="CI579" s="32">
        <f t="shared" si="1307"/>
        <v>3.9658455702569154E-3</v>
      </c>
      <c r="CJ579" s="32">
        <f t="shared" si="1307"/>
        <v>2.6896842229955135E-3</v>
      </c>
      <c r="CK579" s="32">
        <f t="shared" si="1307"/>
        <v>1.9202236316207936E-2</v>
      </c>
      <c r="CL579" s="32">
        <f t="shared" si="1307"/>
        <v>1.3023187905571956E-2</v>
      </c>
      <c r="CM579" s="32">
        <f t="shared" si="1307"/>
        <v>8.8324828645442374E-3</v>
      </c>
      <c r="CN579" s="32">
        <f t="shared" si="1307"/>
        <v>1.2781835038714233E-2</v>
      </c>
      <c r="CO579" s="32">
        <f t="shared" si="1307"/>
        <v>8.668794443837554E-3</v>
      </c>
      <c r="CP579" s="32">
        <f t="shared" si="1307"/>
        <v>5.8792807826025754E-3</v>
      </c>
      <c r="CQ579" s="32">
        <f t="shared" si="1307"/>
        <v>8.5081395867940366E-3</v>
      </c>
      <c r="CR579" s="32">
        <f t="shared" si="1307"/>
        <v>5.770322723928206E-3</v>
      </c>
      <c r="CS579" s="32">
        <f t="shared" si="1307"/>
        <v>3.9135023583726572E-3</v>
      </c>
    </row>
    <row r="580" spans="2:97" ht="13.15" thickTop="1" x14ac:dyDescent="0.35">
      <c r="H580" s="34">
        <f t="shared" si="1303"/>
        <v>1.0073395288688592E-9</v>
      </c>
      <c r="I580" s="34">
        <f t="shared" ref="I580:J580" si="1308">I575</f>
        <v>-0.38829529368271404</v>
      </c>
      <c r="J580" s="34">
        <f t="shared" si="1308"/>
        <v>0.25572326434237563</v>
      </c>
      <c r="K580" s="34">
        <f t="shared" si="1299"/>
        <v>-0.38829529342511387</v>
      </c>
      <c r="L580" s="34">
        <f>$CE$6-$CE$7*SUMPRODUCT($B$6:$CD$6,Q579:CS579)</f>
        <v>-9.0315580791866523E-8</v>
      </c>
    </row>
    <row r="581" spans="2:97" ht="13.5" thickBot="1" x14ac:dyDescent="0.4">
      <c r="B581" s="39" t="s">
        <v>367</v>
      </c>
      <c r="D581" s="39" t="s">
        <v>368</v>
      </c>
      <c r="E581" s="39" t="s">
        <v>369</v>
      </c>
      <c r="F581" s="39" t="s">
        <v>370</v>
      </c>
      <c r="H581" s="39" t="s">
        <v>347</v>
      </c>
      <c r="I581" s="39" t="s">
        <v>371</v>
      </c>
      <c r="J581" s="39" t="s">
        <v>372</v>
      </c>
      <c r="K581" s="39" t="s">
        <v>349</v>
      </c>
      <c r="L581" s="39" t="s">
        <v>373</v>
      </c>
      <c r="M581" s="39" t="s">
        <v>374</v>
      </c>
      <c r="O581" s="45" t="s">
        <v>336</v>
      </c>
    </row>
    <row r="582" spans="2:97" ht="13.9" thickTop="1" thickBot="1" x14ac:dyDescent="0.4">
      <c r="B582" s="32">
        <f>1+B577</f>
        <v>5</v>
      </c>
      <c r="D582" s="32">
        <f>IF(F577,IF(M582&lt;0,D577,H582),E577)</f>
        <v>0</v>
      </c>
      <c r="E582" s="32">
        <f>IF(F577,IF(M582&lt;0,H582,E577),H582)</f>
        <v>5.0366976443442959E-10</v>
      </c>
      <c r="F582" s="32" t="b">
        <f>OR(F577,M582*M577&lt;=0)</f>
        <v>1</v>
      </c>
      <c r="H582" s="32">
        <f>IF(F577,(D577+E577)/2,2*H577)</f>
        <v>5.0366976443442959E-10</v>
      </c>
      <c r="I582" s="32">
        <f>I577</f>
        <v>-0.48114022951607738</v>
      </c>
      <c r="J582" s="32">
        <f>J577</f>
        <v>1</v>
      </c>
      <c r="K582" s="32">
        <f>I582+J582*H582</f>
        <v>-0.48114022901240761</v>
      </c>
      <c r="L582" s="32">
        <f>$CE$3-$CE$7*SUMPRODUCT($B$3:$CD$3,Q584:CS584)</f>
        <v>-1.0580961884443241E-7</v>
      </c>
      <c r="M582" s="32">
        <f>SUMPRODUCT(L582:L585,J582:J585)</f>
        <v>-1.8171791582851394E-7</v>
      </c>
      <c r="O582" s="46">
        <f>SUM(Q582:CS582)</f>
        <v>-1.2656551016011999</v>
      </c>
      <c r="P582" s="39" t="s">
        <v>363</v>
      </c>
      <c r="Q582" s="32">
        <f t="shared" ref="Q582:AV582" si="1309">SUMPRODUCT(B$3:B$6,$K582:$K585)</f>
        <v>0.9483044402845775</v>
      </c>
      <c r="R582" s="32">
        <f t="shared" si="1309"/>
        <v>0.5600091467306636</v>
      </c>
      <c r="S582" s="32">
        <f t="shared" si="1309"/>
        <v>0.17171385317674964</v>
      </c>
      <c r="T582" s="32">
        <f t="shared" si="1309"/>
        <v>0.54130271844749245</v>
      </c>
      <c r="U582" s="32">
        <f t="shared" si="1309"/>
        <v>0.15300742489357849</v>
      </c>
      <c r="V582" s="32">
        <f t="shared" si="1309"/>
        <v>-0.23528786866033546</v>
      </c>
      <c r="W582" s="32">
        <f t="shared" si="1309"/>
        <v>0.1343009966104074</v>
      </c>
      <c r="X582" s="32">
        <f t="shared" si="1309"/>
        <v>-0.25399429694350656</v>
      </c>
      <c r="Y582" s="32">
        <f t="shared" si="1309"/>
        <v>-0.64228959049742052</v>
      </c>
      <c r="Z582" s="32">
        <f t="shared" si="1309"/>
        <v>1.2295611295292881</v>
      </c>
      <c r="AA582" s="32">
        <f t="shared" si="1309"/>
        <v>0.84126583597537419</v>
      </c>
      <c r="AB582" s="32">
        <f t="shared" si="1309"/>
        <v>0.45297054242146023</v>
      </c>
      <c r="AC582" s="32">
        <f t="shared" si="1309"/>
        <v>0.82255940769220315</v>
      </c>
      <c r="AD582" s="32">
        <f t="shared" si="1309"/>
        <v>0.43426411413828914</v>
      </c>
      <c r="AE582" s="32">
        <f t="shared" si="1309"/>
        <v>4.5968820584375181E-2</v>
      </c>
      <c r="AF582" s="32">
        <f t="shared" si="1309"/>
        <v>0.41555768585511804</v>
      </c>
      <c r="AG582" s="32">
        <f t="shared" si="1309"/>
        <v>2.7262392301204086E-2</v>
      </c>
      <c r="AH582" s="32">
        <f t="shared" si="1309"/>
        <v>-0.36103290125270987</v>
      </c>
      <c r="AI582" s="32">
        <f t="shared" si="1309"/>
        <v>1.6045700485222358</v>
      </c>
      <c r="AJ582" s="32">
        <f t="shared" si="1309"/>
        <v>1.2162747549683219</v>
      </c>
      <c r="AK582" s="32">
        <f t="shared" si="1309"/>
        <v>0.82797946141440804</v>
      </c>
      <c r="AL582" s="32">
        <f t="shared" si="1309"/>
        <v>1.1975683266851507</v>
      </c>
      <c r="AM582" s="32">
        <f t="shared" si="1309"/>
        <v>0.80927303313123677</v>
      </c>
      <c r="AN582" s="32">
        <f t="shared" si="1309"/>
        <v>0.42097773957732282</v>
      </c>
      <c r="AO582" s="32">
        <f t="shared" si="1309"/>
        <v>0.79056660484806573</v>
      </c>
      <c r="AP582" s="32">
        <f t="shared" si="1309"/>
        <v>0.40227131129415172</v>
      </c>
      <c r="AQ582" s="32">
        <f t="shared" si="1309"/>
        <v>1.3976017740237767E-2</v>
      </c>
      <c r="AR582" s="32">
        <f t="shared" si="1309"/>
        <v>0.46716421127216989</v>
      </c>
      <c r="AS582" s="32">
        <f t="shared" si="1309"/>
        <v>7.8868917718255938E-2</v>
      </c>
      <c r="AT582" s="32">
        <f t="shared" si="1309"/>
        <v>-0.30942637583565802</v>
      </c>
      <c r="AU582" s="32">
        <f t="shared" si="1309"/>
        <v>6.0162489435084843E-2</v>
      </c>
      <c r="AV582" s="32">
        <f t="shared" si="1309"/>
        <v>-0.32813280411882911</v>
      </c>
      <c r="AW582" s="32">
        <f t="shared" ref="AW582:CB582" si="1310">SUMPRODUCT(AH$3:AH$6,$K582:$K585)</f>
        <v>-0.71642809767274307</v>
      </c>
      <c r="AX582" s="32">
        <f t="shared" si="1310"/>
        <v>-0.34683923240200015</v>
      </c>
      <c r="AY582" s="32">
        <f t="shared" si="1310"/>
        <v>-0.73513452595591411</v>
      </c>
      <c r="AZ582" s="32">
        <f t="shared" si="1310"/>
        <v>-1.123429819509828</v>
      </c>
      <c r="BA582" s="32">
        <f t="shared" si="1310"/>
        <v>0.74842090051688048</v>
      </c>
      <c r="BB582" s="32">
        <f t="shared" si="1310"/>
        <v>0.36012560696296658</v>
      </c>
      <c r="BC582" s="32">
        <f t="shared" si="1310"/>
        <v>-2.8169686590947374E-2</v>
      </c>
      <c r="BD582" s="32">
        <f t="shared" si="1310"/>
        <v>0.34141917867979554</v>
      </c>
      <c r="BE582" s="32">
        <f t="shared" si="1310"/>
        <v>-4.6876114874118441E-2</v>
      </c>
      <c r="BF582" s="32">
        <f t="shared" si="1310"/>
        <v>-0.43517140842803237</v>
      </c>
      <c r="BG582" s="32">
        <f t="shared" si="1310"/>
        <v>-6.5582543157289563E-2</v>
      </c>
      <c r="BH582" s="32">
        <f t="shared" si="1310"/>
        <v>-0.45387783671120352</v>
      </c>
      <c r="BI582" s="32">
        <f t="shared" si="1310"/>
        <v>-0.84217313026511742</v>
      </c>
      <c r="BJ582" s="32">
        <f t="shared" si="1310"/>
        <v>1.123429819509828</v>
      </c>
      <c r="BK582" s="32">
        <f t="shared" si="1310"/>
        <v>0.73513452595591411</v>
      </c>
      <c r="BL582" s="32">
        <f t="shared" si="1310"/>
        <v>0.34683923240200015</v>
      </c>
      <c r="BM582" s="32">
        <f t="shared" si="1310"/>
        <v>0.71642809767274307</v>
      </c>
      <c r="BN582" s="32">
        <f t="shared" si="1310"/>
        <v>0.32813280411882911</v>
      </c>
      <c r="BO582" s="32">
        <f t="shared" si="1310"/>
        <v>-6.0162489435084843E-2</v>
      </c>
      <c r="BP582" s="32">
        <f t="shared" si="1310"/>
        <v>0.30942637583565802</v>
      </c>
      <c r="BQ582" s="32">
        <f t="shared" si="1310"/>
        <v>-7.8868917718255938E-2</v>
      </c>
      <c r="BR582" s="32">
        <f t="shared" si="1310"/>
        <v>-0.46716421127216989</v>
      </c>
      <c r="BS582" s="32">
        <f t="shared" si="1310"/>
        <v>-1.3976017740237767E-2</v>
      </c>
      <c r="BT582" s="32">
        <f t="shared" si="1310"/>
        <v>-0.40227131129415172</v>
      </c>
      <c r="BU582" s="32">
        <f t="shared" si="1310"/>
        <v>-0.79056660484806573</v>
      </c>
      <c r="BV582" s="32">
        <f t="shared" si="1310"/>
        <v>-0.42097773957732282</v>
      </c>
      <c r="BW582" s="32">
        <f t="shared" si="1310"/>
        <v>-0.80927303313123677</v>
      </c>
      <c r="BX582" s="32">
        <f t="shared" si="1310"/>
        <v>-1.1975683266851507</v>
      </c>
      <c r="BY582" s="32">
        <f t="shared" si="1310"/>
        <v>-0.82797946141440804</v>
      </c>
      <c r="BZ582" s="32">
        <f t="shared" si="1310"/>
        <v>-1.2162747549683219</v>
      </c>
      <c r="CA582" s="32">
        <f t="shared" si="1310"/>
        <v>-1.6045700485222358</v>
      </c>
      <c r="CB582" s="32">
        <f t="shared" si="1310"/>
        <v>0.26728067150447293</v>
      </c>
      <c r="CC582" s="32">
        <f t="shared" ref="CC582:CS582" si="1311">SUMPRODUCT(BN$3:BN$6,$K582:$K585)</f>
        <v>-0.12101462204944102</v>
      </c>
      <c r="CD582" s="32">
        <f t="shared" si="1311"/>
        <v>-0.50930991560335492</v>
      </c>
      <c r="CE582" s="32">
        <f t="shared" si="1311"/>
        <v>-0.13972105033261212</v>
      </c>
      <c r="CF582" s="32">
        <f t="shared" si="1311"/>
        <v>-0.52801634388652607</v>
      </c>
      <c r="CG582" s="32">
        <f t="shared" si="1311"/>
        <v>-0.91631163744044009</v>
      </c>
      <c r="CH582" s="32">
        <f t="shared" si="1311"/>
        <v>-0.54672277216969722</v>
      </c>
      <c r="CI582" s="32">
        <f t="shared" si="1311"/>
        <v>-0.93501806572361112</v>
      </c>
      <c r="CJ582" s="32">
        <f t="shared" si="1311"/>
        <v>-1.323313359277525</v>
      </c>
      <c r="CK582" s="32">
        <f t="shared" si="1311"/>
        <v>0.64228959049742052</v>
      </c>
      <c r="CL582" s="32">
        <f t="shared" si="1311"/>
        <v>0.25399429694350656</v>
      </c>
      <c r="CM582" s="32">
        <f t="shared" si="1311"/>
        <v>-0.1343009966104074</v>
      </c>
      <c r="CN582" s="32">
        <f t="shared" si="1311"/>
        <v>0.23528786866033546</v>
      </c>
      <c r="CO582" s="32">
        <f t="shared" si="1311"/>
        <v>-0.15300742489357849</v>
      </c>
      <c r="CP582" s="32">
        <f t="shared" si="1311"/>
        <v>-0.54130271844749245</v>
      </c>
      <c r="CQ582" s="32">
        <f t="shared" si="1311"/>
        <v>-0.17171385317674964</v>
      </c>
      <c r="CR582" s="32">
        <f t="shared" si="1311"/>
        <v>-0.5600091467306636</v>
      </c>
      <c r="CS582" s="32">
        <f t="shared" si="1311"/>
        <v>-0.9483044402845775</v>
      </c>
    </row>
    <row r="583" spans="2:97" ht="13.9" thickTop="1" thickBot="1" x14ac:dyDescent="0.4">
      <c r="H583" s="33">
        <f>H582</f>
        <v>5.0366976443442959E-10</v>
      </c>
      <c r="I583" s="33">
        <f t="shared" ref="I583:J583" si="1312">I578</f>
        <v>0.32813280377542708</v>
      </c>
      <c r="J583" s="33">
        <f t="shared" si="1312"/>
        <v>0.68179999596923269</v>
      </c>
      <c r="K583" s="33">
        <f t="shared" ref="K583:K585" si="1313">I583+J583*H583</f>
        <v>0.32813280411882911</v>
      </c>
      <c r="L583" s="33">
        <f>$CE$4-$CE$7*SUMPRODUCT($B$4:$CD$4,Q584:CS584)</f>
        <v>-8.0519271250523161E-8</v>
      </c>
      <c r="M583" s="39" t="s">
        <v>375</v>
      </c>
      <c r="O583" s="47">
        <f t="shared" ref="O583:O584" si="1314">SUM(Q583:CS583)</f>
        <v>98.989929539856163</v>
      </c>
      <c r="P583" s="39" t="s">
        <v>365</v>
      </c>
      <c r="Q583" s="33">
        <f>EXP(Q582)</f>
        <v>2.5813291489396639</v>
      </c>
      <c r="R583" s="33">
        <f>EXP(R582)</f>
        <v>1.7506885132991747</v>
      </c>
      <c r="S583" s="33">
        <f t="shared" ref="S583:CD583" si="1315">EXP(S582)</f>
        <v>1.1873380315937825</v>
      </c>
      <c r="T583" s="33">
        <f t="shared" si="1315"/>
        <v>1.7182437927092269</v>
      </c>
      <c r="U583" s="33">
        <f t="shared" si="1315"/>
        <v>1.1653336313888125</v>
      </c>
      <c r="V583" s="33">
        <f t="shared" si="1315"/>
        <v>0.79034330181086676</v>
      </c>
      <c r="W583" s="33">
        <f t="shared" si="1315"/>
        <v>1.1437370288080211</v>
      </c>
      <c r="X583" s="33">
        <f t="shared" si="1315"/>
        <v>0.77569622587325926</v>
      </c>
      <c r="Y583" s="33">
        <f t="shared" si="1315"/>
        <v>0.526086521358063</v>
      </c>
      <c r="Z583" s="33">
        <f t="shared" si="1315"/>
        <v>3.4197283891013495</v>
      </c>
      <c r="AA583" s="33">
        <f t="shared" si="1315"/>
        <v>2.3193009740203268</v>
      </c>
      <c r="AB583" s="33">
        <f t="shared" si="1315"/>
        <v>1.5729778497131441</v>
      </c>
      <c r="AC583" s="33">
        <f t="shared" si="1315"/>
        <v>2.2763184151616547</v>
      </c>
      <c r="AD583" s="33">
        <f t="shared" si="1315"/>
        <v>1.5438265606971762</v>
      </c>
      <c r="AE583" s="33">
        <f t="shared" si="1315"/>
        <v>1.0470417642976424</v>
      </c>
      <c r="AF583" s="33">
        <f t="shared" si="1315"/>
        <v>1.5152155193722023</v>
      </c>
      <c r="AG583" s="33">
        <f t="shared" si="1315"/>
        <v>1.0276374115355256</v>
      </c>
      <c r="AH583" s="33">
        <f t="shared" si="1315"/>
        <v>0.69695606736194382</v>
      </c>
      <c r="AI583" s="33">
        <f t="shared" si="1315"/>
        <v>4.9757198246807173</v>
      </c>
      <c r="AJ583" s="33">
        <f t="shared" si="1315"/>
        <v>3.3745931029530727</v>
      </c>
      <c r="AK583" s="33">
        <f t="shared" si="1315"/>
        <v>2.288689679433304</v>
      </c>
      <c r="AL583" s="33">
        <f t="shared" si="1315"/>
        <v>3.3120532910457285</v>
      </c>
      <c r="AM583" s="33">
        <f t="shared" si="1315"/>
        <v>2.2462744258903564</v>
      </c>
      <c r="AN583" s="33">
        <f t="shared" si="1315"/>
        <v>1.5234503653822351</v>
      </c>
      <c r="AO583" s="33">
        <f t="shared" si="1315"/>
        <v>2.2046452351104295</v>
      </c>
      <c r="AP583" s="33">
        <f t="shared" si="1315"/>
        <v>1.4952169468945948</v>
      </c>
      <c r="AQ583" s="33">
        <f t="shared" si="1315"/>
        <v>1.0140741388574521</v>
      </c>
      <c r="AR583" s="33">
        <f t="shared" si="1315"/>
        <v>1.5954633749775757</v>
      </c>
      <c r="AS583" s="33">
        <f t="shared" si="1315"/>
        <v>1.0820624735555811</v>
      </c>
      <c r="AT583" s="33">
        <f t="shared" si="1315"/>
        <v>0.73386779981312888</v>
      </c>
      <c r="AU583" s="33">
        <f t="shared" si="1315"/>
        <v>1.0620090977844572</v>
      </c>
      <c r="AV583" s="33">
        <f t="shared" si="1315"/>
        <v>0.72026735888144855</v>
      </c>
      <c r="AW583" s="33">
        <f t="shared" si="1315"/>
        <v>0.48849399628716628</v>
      </c>
      <c r="AX583" s="33">
        <f t="shared" si="1315"/>
        <v>0.7069189687872397</v>
      </c>
      <c r="AY583" s="33">
        <f t="shared" si="1315"/>
        <v>0.47944095738332587</v>
      </c>
      <c r="AZ583" s="33">
        <f t="shared" si="1315"/>
        <v>0.32516263074816687</v>
      </c>
      <c r="BA583" s="33">
        <f t="shared" si="1315"/>
        <v>2.1136597010200955</v>
      </c>
      <c r="BB583" s="33">
        <f t="shared" si="1315"/>
        <v>1.4335094620224045</v>
      </c>
      <c r="BC583" s="33">
        <f t="shared" si="1315"/>
        <v>0.97222337953266691</v>
      </c>
      <c r="BD583" s="33">
        <f t="shared" si="1315"/>
        <v>1.406942877729968</v>
      </c>
      <c r="BE583" s="33">
        <f t="shared" si="1315"/>
        <v>0.95420560214946581</v>
      </c>
      <c r="BF583" s="33">
        <f t="shared" si="1315"/>
        <v>0.6471537299669794</v>
      </c>
      <c r="BG583" s="33">
        <f t="shared" si="1315"/>
        <v>0.93652174010780542</v>
      </c>
      <c r="BH583" s="33">
        <f t="shared" si="1315"/>
        <v>0.63516032178041815</v>
      </c>
      <c r="BI583" s="33">
        <f t="shared" si="1315"/>
        <v>0.4307733788622618</v>
      </c>
      <c r="BJ583" s="33">
        <f t="shared" si="1315"/>
        <v>3.0753841476159161</v>
      </c>
      <c r="BK583" s="33">
        <f t="shared" si="1315"/>
        <v>2.0857625628351841</v>
      </c>
      <c r="BL583" s="33">
        <f t="shared" si="1315"/>
        <v>1.4145892869667336</v>
      </c>
      <c r="BM583" s="33">
        <f t="shared" si="1315"/>
        <v>2.0471080660163112</v>
      </c>
      <c r="BN583" s="33">
        <f t="shared" si="1315"/>
        <v>1.3883733417448862</v>
      </c>
      <c r="BO583" s="33">
        <f t="shared" si="1315"/>
        <v>0.94161151922914843</v>
      </c>
      <c r="BP583" s="33">
        <f t="shared" si="1315"/>
        <v>1.3626432448114478</v>
      </c>
      <c r="BQ583" s="33">
        <f t="shared" si="1315"/>
        <v>0.92416105764584044</v>
      </c>
      <c r="BR583" s="33">
        <f t="shared" si="1315"/>
        <v>0.6267771580867878</v>
      </c>
      <c r="BS583" s="33">
        <f t="shared" si="1315"/>
        <v>0.98612119339389803</v>
      </c>
      <c r="BT583" s="33">
        <f t="shared" si="1315"/>
        <v>0.66879926827801994</v>
      </c>
      <c r="BU583" s="33">
        <f t="shared" si="1315"/>
        <v>0.45358771745872772</v>
      </c>
      <c r="BV583" s="33">
        <f t="shared" si="1315"/>
        <v>0.65640471309290016</v>
      </c>
      <c r="BW583" s="33">
        <f t="shared" si="1315"/>
        <v>0.44518158087635695</v>
      </c>
      <c r="BX583" s="33">
        <f t="shared" si="1315"/>
        <v>0.3019275090481004</v>
      </c>
      <c r="BY583" s="33">
        <f t="shared" si="1315"/>
        <v>0.43693123143178025</v>
      </c>
      <c r="BZ583" s="33">
        <f t="shared" si="1315"/>
        <v>0.29633202270368836</v>
      </c>
      <c r="CA583" s="33">
        <f t="shared" si="1315"/>
        <v>0.20097594624194265</v>
      </c>
      <c r="CB583" s="33">
        <f t="shared" si="1315"/>
        <v>1.3064070661150851</v>
      </c>
      <c r="CC583" s="33">
        <f t="shared" si="1315"/>
        <v>0.88602100405523043</v>
      </c>
      <c r="CD583" s="33">
        <f t="shared" si="1315"/>
        <v>0.60091011445729814</v>
      </c>
      <c r="CE583" s="33">
        <f t="shared" ref="CE583:CS583" si="1316">EXP(CE582)</f>
        <v>0.86960077641620659</v>
      </c>
      <c r="CF583" s="33">
        <f t="shared" si="1316"/>
        <v>0.58977371833935044</v>
      </c>
      <c r="CG583" s="33">
        <f t="shared" si="1316"/>
        <v>0.39999163786089392</v>
      </c>
      <c r="CH583" s="33">
        <f t="shared" si="1316"/>
        <v>0.57884370802771901</v>
      </c>
      <c r="CI583" s="33">
        <f t="shared" si="1316"/>
        <v>0.39257877324784185</v>
      </c>
      <c r="CJ583" s="33">
        <f t="shared" si="1316"/>
        <v>0.26625165146893193</v>
      </c>
      <c r="CK583" s="33">
        <f t="shared" si="1316"/>
        <v>1.9008280185900903</v>
      </c>
      <c r="CL583" s="33">
        <f t="shared" si="1316"/>
        <v>1.2891644520691399</v>
      </c>
      <c r="CM583" s="33">
        <f t="shared" si="1316"/>
        <v>0.87432685557289269</v>
      </c>
      <c r="CN583" s="33">
        <f t="shared" si="1316"/>
        <v>1.2652729487410841</v>
      </c>
      <c r="CO583" s="33">
        <f t="shared" si="1316"/>
        <v>0.85812335031318665</v>
      </c>
      <c r="CP583" s="33">
        <f t="shared" si="1316"/>
        <v>0.58198958974457182</v>
      </c>
      <c r="CQ583" s="33">
        <f t="shared" si="1316"/>
        <v>0.84222013730806233</v>
      </c>
      <c r="CR583" s="33">
        <f t="shared" si="1316"/>
        <v>0.57120383917724959</v>
      </c>
      <c r="CS583" s="33">
        <f t="shared" si="1316"/>
        <v>0.38739732219378975</v>
      </c>
    </row>
    <row r="584" spans="2:97" ht="13.9" thickTop="1" thickBot="1" x14ac:dyDescent="0.4">
      <c r="H584" s="32">
        <f t="shared" ref="H584:H585" si="1317">H583</f>
        <v>5.0366976443442959E-10</v>
      </c>
      <c r="I584" s="32">
        <f t="shared" ref="I584:J584" si="1318">I579</f>
        <v>-0.40700172201625046</v>
      </c>
      <c r="J584" s="32">
        <f t="shared" si="1318"/>
        <v>0.35571993858054768</v>
      </c>
      <c r="K584" s="32">
        <f t="shared" si="1313"/>
        <v>-0.40700172183708505</v>
      </c>
      <c r="L584" s="32">
        <f>$CE$5-$CE$7*SUMPRODUCT($B$5:$CD$5,Q584:CS584)</f>
        <v>-3.8844433447593474E-8</v>
      </c>
      <c r="M584" s="32">
        <f>SUMPRODUCT($B$7:$CD$7, LN(Q584:CS584))</f>
        <v>-3263.3842564287183</v>
      </c>
      <c r="O584" s="48">
        <f t="shared" si="1314"/>
        <v>1.0000000000000004</v>
      </c>
      <c r="P584" s="39" t="s">
        <v>366</v>
      </c>
      <c r="Q584" s="32">
        <f t="shared" ref="Q584:AV584" si="1319">Q583/$O583</f>
        <v>2.6076684375256044E-2</v>
      </c>
      <c r="R584" s="32">
        <f t="shared" si="1319"/>
        <v>1.7685521359971246E-2</v>
      </c>
      <c r="S584" s="32">
        <f t="shared" si="1319"/>
        <v>1.1994533556221256E-2</v>
      </c>
      <c r="T584" s="32">
        <f t="shared" si="1319"/>
        <v>1.7357763569448882E-2</v>
      </c>
      <c r="U584" s="32">
        <f t="shared" si="1319"/>
        <v>1.1772244275814097E-2</v>
      </c>
      <c r="V584" s="32">
        <f t="shared" si="1319"/>
        <v>7.98407782978219E-3</v>
      </c>
      <c r="W584" s="32">
        <f t="shared" si="1319"/>
        <v>1.1554074582379817E-2</v>
      </c>
      <c r="X584" s="32">
        <f t="shared" si="1319"/>
        <v>7.8361125164852444E-3</v>
      </c>
      <c r="Y584" s="32">
        <f t="shared" si="1319"/>
        <v>5.3145458715196433E-3</v>
      </c>
      <c r="Z584" s="32">
        <f t="shared" si="1319"/>
        <v>3.4546225105903015E-2</v>
      </c>
      <c r="AA584" s="32">
        <f t="shared" si="1319"/>
        <v>2.3429665874108035E-2</v>
      </c>
      <c r="AB584" s="32">
        <f t="shared" si="1319"/>
        <v>1.5890281536970065E-2</v>
      </c>
      <c r="AC584" s="32">
        <f t="shared" si="1319"/>
        <v>2.2995454444132563E-2</v>
      </c>
      <c r="AD584" s="32">
        <f t="shared" si="1319"/>
        <v>1.5595794116366026E-2</v>
      </c>
      <c r="AE584" s="32">
        <f t="shared" si="1319"/>
        <v>1.057725537501341E-2</v>
      </c>
      <c r="AF584" s="32">
        <f t="shared" si="1319"/>
        <v>1.5306764298303025E-2</v>
      </c>
      <c r="AG584" s="32">
        <f t="shared" si="1319"/>
        <v>1.0381231871892277E-2</v>
      </c>
      <c r="AH584" s="32">
        <f t="shared" si="1319"/>
        <v>7.0406764668049333E-3</v>
      </c>
      <c r="AI584" s="32">
        <f t="shared" si="1319"/>
        <v>5.0264909246928502E-2</v>
      </c>
      <c r="AJ584" s="32">
        <f t="shared" si="1319"/>
        <v>3.4090266743693011E-2</v>
      </c>
      <c r="AK584" s="32">
        <f t="shared" si="1319"/>
        <v>2.3120429422184934E-2</v>
      </c>
      <c r="AL584" s="32">
        <f t="shared" si="1319"/>
        <v>3.3458487206137484E-2</v>
      </c>
      <c r="AM584" s="32">
        <f t="shared" si="1319"/>
        <v>2.2691948931895568E-2</v>
      </c>
      <c r="AN584" s="32">
        <f t="shared" si="1319"/>
        <v>1.5389953023139093E-2</v>
      </c>
      <c r="AO584" s="32">
        <f t="shared" si="1319"/>
        <v>2.227140927727175E-2</v>
      </c>
      <c r="AP584" s="32">
        <f t="shared" si="1319"/>
        <v>1.5104737965214714E-2</v>
      </c>
      <c r="AQ584" s="32">
        <f t="shared" si="1319"/>
        <v>1.0244215179981081E-2</v>
      </c>
      <c r="AR584" s="32">
        <f t="shared" si="1319"/>
        <v>1.611743116086568E-2</v>
      </c>
      <c r="AS584" s="32">
        <f t="shared" si="1319"/>
        <v>1.0931035900171157E-2</v>
      </c>
      <c r="AT584" s="32">
        <f t="shared" si="1319"/>
        <v>7.4135601795499093E-3</v>
      </c>
      <c r="AU584" s="32">
        <f t="shared" si="1319"/>
        <v>1.0728455942145733E-2</v>
      </c>
      <c r="AV584" s="32">
        <f t="shared" si="1319"/>
        <v>7.2761680125395826E-3</v>
      </c>
      <c r="AW584" s="32">
        <f t="shared" ref="AW584:CB584" si="1320">AW583/$O583</f>
        <v>4.9347847660653667E-3</v>
      </c>
      <c r="AX584" s="32">
        <f t="shared" si="1320"/>
        <v>7.1413220725913742E-3</v>
      </c>
      <c r="AY584" s="32">
        <f t="shared" si="1320"/>
        <v>4.8433306257712741E-3</v>
      </c>
      <c r="AZ584" s="32">
        <f t="shared" si="1320"/>
        <v>3.2848051540156631E-3</v>
      </c>
      <c r="BA584" s="32">
        <f t="shared" si="1320"/>
        <v>2.1352269981857862E-2</v>
      </c>
      <c r="BB584" s="32">
        <f t="shared" si="1320"/>
        <v>1.4481366626745934E-2</v>
      </c>
      <c r="BC584" s="32">
        <f t="shared" si="1320"/>
        <v>9.8214372315642683E-3</v>
      </c>
      <c r="BD584" s="32">
        <f t="shared" si="1320"/>
        <v>1.421298999069893E-2</v>
      </c>
      <c r="BE584" s="32">
        <f t="shared" si="1320"/>
        <v>9.6394209651929838E-3</v>
      </c>
      <c r="BF584" s="32">
        <f t="shared" si="1320"/>
        <v>6.5375713769592787E-3</v>
      </c>
      <c r="BG584" s="32">
        <f t="shared" si="1320"/>
        <v>9.4607779241901082E-3</v>
      </c>
      <c r="BH584" s="32">
        <f t="shared" si="1320"/>
        <v>6.4164135153231376E-3</v>
      </c>
      <c r="BI584" s="32">
        <f t="shared" si="1320"/>
        <v>4.3516889128486572E-3</v>
      </c>
      <c r="BJ584" s="32">
        <f t="shared" si="1320"/>
        <v>3.1067646597098333E-2</v>
      </c>
      <c r="BK584" s="32">
        <f t="shared" si="1320"/>
        <v>2.1070452040228969E-2</v>
      </c>
      <c r="BL584" s="32">
        <f t="shared" si="1320"/>
        <v>1.4290234305068171E-2</v>
      </c>
      <c r="BM584" s="32">
        <f t="shared" si="1320"/>
        <v>2.0679962856141716E-2</v>
      </c>
      <c r="BN584" s="32">
        <f t="shared" si="1320"/>
        <v>1.4025399838130883E-2</v>
      </c>
      <c r="BO584" s="32">
        <f t="shared" si="1320"/>
        <v>9.5121950647518022E-3</v>
      </c>
      <c r="BP584" s="32">
        <f t="shared" si="1320"/>
        <v>1.3765473428918937E-2</v>
      </c>
      <c r="BQ584" s="32">
        <f t="shared" si="1320"/>
        <v>9.3359098439780869E-3</v>
      </c>
      <c r="BR584" s="32">
        <f t="shared" si="1320"/>
        <v>6.3317264796559887E-3</v>
      </c>
      <c r="BS584" s="32">
        <f t="shared" si="1320"/>
        <v>9.96183347111948E-3</v>
      </c>
      <c r="BT584" s="32">
        <f t="shared" si="1320"/>
        <v>6.7562354209853466E-3</v>
      </c>
      <c r="BU584" s="32">
        <f t="shared" si="1320"/>
        <v>4.5821602214203049E-3</v>
      </c>
      <c r="BV584" s="32">
        <f t="shared" si="1320"/>
        <v>6.6310251572470605E-3</v>
      </c>
      <c r="BW584" s="32">
        <f t="shared" si="1320"/>
        <v>4.4972411127650533E-3</v>
      </c>
      <c r="BX584" s="32">
        <f t="shared" si="1320"/>
        <v>3.05008307866848E-3</v>
      </c>
      <c r="BY584" s="32">
        <f t="shared" si="1320"/>
        <v>4.4138957716487641E-3</v>
      </c>
      <c r="BZ584" s="32">
        <f t="shared" si="1320"/>
        <v>2.9935572646748541E-3</v>
      </c>
      <c r="CA584" s="32">
        <f t="shared" si="1320"/>
        <v>2.0302665854613424E-3</v>
      </c>
      <c r="CB584" s="32">
        <f t="shared" si="1320"/>
        <v>1.3197373431699317E-2</v>
      </c>
      <c r="CC584" s="32">
        <f t="shared" ref="CC584:CS584" si="1321">CC583/$O583</f>
        <v>8.9506175847765719E-3</v>
      </c>
      <c r="CD584" s="32">
        <f t="shared" si="1321"/>
        <v>6.0704166297578244E-3</v>
      </c>
      <c r="CE584" s="32">
        <f t="shared" si="1321"/>
        <v>8.7847398261464617E-3</v>
      </c>
      <c r="CF584" s="32">
        <f t="shared" si="1321"/>
        <v>5.9579163363470298E-3</v>
      </c>
      <c r="CG584" s="32">
        <f t="shared" si="1321"/>
        <v>4.0407306048222402E-3</v>
      </c>
      <c r="CH584" s="32">
        <f t="shared" si="1321"/>
        <v>5.8475009601321121E-3</v>
      </c>
      <c r="CI584" s="32">
        <f t="shared" si="1321"/>
        <v>3.965845567046075E-3</v>
      </c>
      <c r="CJ584" s="32">
        <f t="shared" si="1321"/>
        <v>2.6896842204714513E-3</v>
      </c>
      <c r="CK584" s="32">
        <f t="shared" si="1321"/>
        <v>1.9202236302479261E-2</v>
      </c>
      <c r="CL584" s="32">
        <f t="shared" si="1321"/>
        <v>1.3023187894583616E-2</v>
      </c>
      <c r="CM584" s="32">
        <f t="shared" si="1321"/>
        <v>8.8324828559541886E-3</v>
      </c>
      <c r="CN584" s="32">
        <f t="shared" si="1321"/>
        <v>1.2781835027285773E-2</v>
      </c>
      <c r="CO584" s="32">
        <f t="shared" si="1321"/>
        <v>8.6687944349700917E-3</v>
      </c>
      <c r="CP584" s="32">
        <f t="shared" si="1321"/>
        <v>5.8792807758313052E-3</v>
      </c>
      <c r="CQ584" s="32">
        <f t="shared" si="1321"/>
        <v>8.5081395776623985E-3</v>
      </c>
      <c r="CR584" s="32">
        <f t="shared" si="1321"/>
        <v>5.7703227169917997E-3</v>
      </c>
      <c r="CS584" s="32">
        <f t="shared" si="1321"/>
        <v>3.9135023531642436E-3</v>
      </c>
    </row>
    <row r="585" spans="2:97" ht="13.15" thickTop="1" x14ac:dyDescent="0.35">
      <c r="H585" s="34">
        <f t="shared" si="1317"/>
        <v>5.0366976443442959E-10</v>
      </c>
      <c r="I585" s="34">
        <f t="shared" ref="I585:J585" si="1322">I580</f>
        <v>-0.38829529368271404</v>
      </c>
      <c r="J585" s="34">
        <f t="shared" si="1322"/>
        <v>0.25572326434237563</v>
      </c>
      <c r="K585" s="34">
        <f t="shared" si="1313"/>
        <v>-0.38829529355391396</v>
      </c>
      <c r="L585" s="34">
        <f>$CE$6-$CE$7*SUMPRODUCT($B$6:$CD$6,Q584:CS584)</f>
        <v>-2.8126180495746667E-8</v>
      </c>
    </row>
    <row r="586" spans="2:97" ht="13.5" thickBot="1" x14ac:dyDescent="0.4">
      <c r="B586" s="39" t="s">
        <v>367</v>
      </c>
      <c r="D586" s="39" t="s">
        <v>368</v>
      </c>
      <c r="E586" s="39" t="s">
        <v>369</v>
      </c>
      <c r="F586" s="39" t="s">
        <v>370</v>
      </c>
      <c r="H586" s="39" t="s">
        <v>347</v>
      </c>
      <c r="I586" s="39" t="s">
        <v>371</v>
      </c>
      <c r="J586" s="39" t="s">
        <v>372</v>
      </c>
      <c r="K586" s="39" t="s">
        <v>349</v>
      </c>
      <c r="L586" s="39" t="s">
        <v>373</v>
      </c>
      <c r="M586" s="39" t="s">
        <v>374</v>
      </c>
      <c r="O586" s="45" t="s">
        <v>336</v>
      </c>
    </row>
    <row r="587" spans="2:97" ht="13.9" thickTop="1" thickBot="1" x14ac:dyDescent="0.4">
      <c r="B587" s="32">
        <f>1+B582</f>
        <v>6</v>
      </c>
      <c r="D587" s="32">
        <f>IF(F582,IF(M587&lt;0,D582,H587),E582)</f>
        <v>2.518348822172148E-10</v>
      </c>
      <c r="E587" s="32">
        <f>IF(F582,IF(M587&lt;0,H587,E582),H587)</f>
        <v>5.0366976443442959E-10</v>
      </c>
      <c r="F587" s="32" t="b">
        <f>OR(F582,M587*M582&lt;=0)</f>
        <v>1</v>
      </c>
      <c r="H587" s="32">
        <f>IF(F582,(D582+E582)/2,2*H582)</f>
        <v>2.518348822172148E-10</v>
      </c>
      <c r="I587" s="32">
        <f>I582</f>
        <v>-0.48114022951607738</v>
      </c>
      <c r="J587" s="32">
        <f>J582</f>
        <v>1</v>
      </c>
      <c r="K587" s="32">
        <f>I587+J587*H587</f>
        <v>-0.48114022926424249</v>
      </c>
      <c r="L587" s="32">
        <f>$CE$3-$CE$7*SUMPRODUCT($B$3:$CD$3,Q589:CS589)</f>
        <v>1.1167344382556621E-8</v>
      </c>
      <c r="M587" s="32">
        <f>SUMPRODUCT(L587:L590,J587:J590)</f>
        <v>1.917853077305951E-8</v>
      </c>
      <c r="O587" s="46">
        <f>SUM(Q587:CS587)</f>
        <v>-1.2656551009389279</v>
      </c>
      <c r="P587" s="39" t="s">
        <v>363</v>
      </c>
      <c r="Q587" s="32">
        <f t="shared" ref="Q587:AV587" si="1323">SUMPRODUCT(B$3:B$6,$K587:$K590)</f>
        <v>0.9483044408620962</v>
      </c>
      <c r="R587" s="32">
        <f t="shared" si="1323"/>
        <v>0.56000914724378215</v>
      </c>
      <c r="S587" s="32">
        <f t="shared" si="1323"/>
        <v>0.17171385362546815</v>
      </c>
      <c r="T587" s="32">
        <f t="shared" si="1323"/>
        <v>0.54130271893542836</v>
      </c>
      <c r="U587" s="32">
        <f t="shared" si="1323"/>
        <v>0.15300742531711437</v>
      </c>
      <c r="V587" s="32">
        <f t="shared" si="1323"/>
        <v>-0.23528786830119963</v>
      </c>
      <c r="W587" s="32">
        <f t="shared" si="1323"/>
        <v>0.13430099700876058</v>
      </c>
      <c r="X587" s="32">
        <f t="shared" si="1323"/>
        <v>-0.25399429660955342</v>
      </c>
      <c r="Y587" s="32">
        <f t="shared" si="1323"/>
        <v>-0.64228959022786736</v>
      </c>
      <c r="Z587" s="32">
        <f t="shared" si="1323"/>
        <v>1.2295611299596345</v>
      </c>
      <c r="AA587" s="32">
        <f t="shared" si="1323"/>
        <v>0.84126583634132057</v>
      </c>
      <c r="AB587" s="32">
        <f t="shared" si="1323"/>
        <v>0.45297054272300658</v>
      </c>
      <c r="AC587" s="32">
        <f t="shared" si="1323"/>
        <v>0.82255940803296679</v>
      </c>
      <c r="AD587" s="32">
        <f t="shared" si="1323"/>
        <v>0.43426411441465274</v>
      </c>
      <c r="AE587" s="32">
        <f t="shared" si="1323"/>
        <v>4.5968820796338739E-2</v>
      </c>
      <c r="AF587" s="32">
        <f t="shared" si="1323"/>
        <v>0.41555768610629895</v>
      </c>
      <c r="AG587" s="32">
        <f t="shared" si="1323"/>
        <v>2.7262392487984954E-2</v>
      </c>
      <c r="AH587" s="32">
        <f t="shared" si="1323"/>
        <v>-0.36103290113032904</v>
      </c>
      <c r="AI587" s="32">
        <f t="shared" si="1323"/>
        <v>1.6045700487563523</v>
      </c>
      <c r="AJ587" s="32">
        <f t="shared" si="1323"/>
        <v>1.2162747551380384</v>
      </c>
      <c r="AK587" s="32">
        <f t="shared" si="1323"/>
        <v>0.82797946151972446</v>
      </c>
      <c r="AL587" s="32">
        <f t="shared" si="1323"/>
        <v>1.1975683268296846</v>
      </c>
      <c r="AM587" s="32">
        <f t="shared" si="1323"/>
        <v>0.80927303321137067</v>
      </c>
      <c r="AN587" s="32">
        <f t="shared" si="1323"/>
        <v>0.42097773959305668</v>
      </c>
      <c r="AO587" s="32">
        <f t="shared" si="1323"/>
        <v>0.79056660490301689</v>
      </c>
      <c r="AP587" s="32">
        <f t="shared" si="1323"/>
        <v>0.40227131128470289</v>
      </c>
      <c r="AQ587" s="32">
        <f t="shared" si="1323"/>
        <v>1.3976017666388896E-2</v>
      </c>
      <c r="AR587" s="32">
        <f t="shared" si="1323"/>
        <v>0.46716421159785365</v>
      </c>
      <c r="AS587" s="32">
        <f t="shared" si="1323"/>
        <v>7.8868917979539654E-2</v>
      </c>
      <c r="AT587" s="32">
        <f t="shared" si="1323"/>
        <v>-0.30942637563877434</v>
      </c>
      <c r="AU587" s="32">
        <f t="shared" si="1323"/>
        <v>6.016248967118587E-2</v>
      </c>
      <c r="AV587" s="32">
        <f t="shared" si="1323"/>
        <v>-0.32813280394712813</v>
      </c>
      <c r="AW587" s="32">
        <f t="shared" ref="AW587:CB587" si="1324">SUMPRODUCT(AH$3:AH$6,$K587:$K590)</f>
        <v>-0.71642809756544212</v>
      </c>
      <c r="AX587" s="32">
        <f t="shared" si="1324"/>
        <v>-0.34683923225548191</v>
      </c>
      <c r="AY587" s="32">
        <f t="shared" si="1324"/>
        <v>-0.73513452587379591</v>
      </c>
      <c r="AZ587" s="32">
        <f t="shared" si="1324"/>
        <v>-1.12342981949211</v>
      </c>
      <c r="BA587" s="32">
        <f t="shared" si="1324"/>
        <v>0.74842090069539213</v>
      </c>
      <c r="BB587" s="32">
        <f t="shared" si="1324"/>
        <v>0.36012560707707808</v>
      </c>
      <c r="BC587" s="32">
        <f t="shared" si="1324"/>
        <v>-2.8169686541235917E-2</v>
      </c>
      <c r="BD587" s="32">
        <f t="shared" si="1324"/>
        <v>0.3414191787687243</v>
      </c>
      <c r="BE587" s="32">
        <f t="shared" si="1324"/>
        <v>-4.6876114849589728E-2</v>
      </c>
      <c r="BF587" s="32">
        <f t="shared" si="1324"/>
        <v>-0.4351714084679037</v>
      </c>
      <c r="BG587" s="32">
        <f t="shared" si="1324"/>
        <v>-6.5582543157943485E-2</v>
      </c>
      <c r="BH587" s="32">
        <f t="shared" si="1324"/>
        <v>-0.45387783677625748</v>
      </c>
      <c r="BI587" s="32">
        <f t="shared" si="1324"/>
        <v>-0.84217313039457142</v>
      </c>
      <c r="BJ587" s="32">
        <f t="shared" si="1324"/>
        <v>1.12342981949211</v>
      </c>
      <c r="BK587" s="32">
        <f t="shared" si="1324"/>
        <v>0.73513452587379591</v>
      </c>
      <c r="BL587" s="32">
        <f t="shared" si="1324"/>
        <v>0.34683923225548191</v>
      </c>
      <c r="BM587" s="32">
        <f t="shared" si="1324"/>
        <v>0.71642809756544212</v>
      </c>
      <c r="BN587" s="32">
        <f t="shared" si="1324"/>
        <v>0.32813280394712813</v>
      </c>
      <c r="BO587" s="32">
        <f t="shared" si="1324"/>
        <v>-6.016248967118587E-2</v>
      </c>
      <c r="BP587" s="32">
        <f t="shared" si="1324"/>
        <v>0.30942637563877434</v>
      </c>
      <c r="BQ587" s="32">
        <f t="shared" si="1324"/>
        <v>-7.8868917979539654E-2</v>
      </c>
      <c r="BR587" s="32">
        <f t="shared" si="1324"/>
        <v>-0.46716421159785365</v>
      </c>
      <c r="BS587" s="32">
        <f t="shared" si="1324"/>
        <v>-1.3976017666388896E-2</v>
      </c>
      <c r="BT587" s="32">
        <f t="shared" si="1324"/>
        <v>-0.40227131128470289</v>
      </c>
      <c r="BU587" s="32">
        <f t="shared" si="1324"/>
        <v>-0.79056660490301689</v>
      </c>
      <c r="BV587" s="32">
        <f t="shared" si="1324"/>
        <v>-0.42097773959305668</v>
      </c>
      <c r="BW587" s="32">
        <f t="shared" si="1324"/>
        <v>-0.80927303321137067</v>
      </c>
      <c r="BX587" s="32">
        <f t="shared" si="1324"/>
        <v>-1.1975683268296846</v>
      </c>
      <c r="BY587" s="32">
        <f t="shared" si="1324"/>
        <v>-0.82797946151972446</v>
      </c>
      <c r="BZ587" s="32">
        <f t="shared" si="1324"/>
        <v>-1.2162747551380384</v>
      </c>
      <c r="CA587" s="32">
        <f t="shared" si="1324"/>
        <v>-1.6045700487563523</v>
      </c>
      <c r="CB587" s="32">
        <f t="shared" si="1324"/>
        <v>0.26728067143114953</v>
      </c>
      <c r="CC587" s="32">
        <f t="shared" ref="CC587:CS587" si="1325">SUMPRODUCT(BN$3:BN$6,$K587:$K590)</f>
        <v>-0.12101462218716447</v>
      </c>
      <c r="CD587" s="32">
        <f t="shared" si="1325"/>
        <v>-0.50930991580547846</v>
      </c>
      <c r="CE587" s="32">
        <f t="shared" si="1325"/>
        <v>-0.13972105049551825</v>
      </c>
      <c r="CF587" s="32">
        <f t="shared" si="1325"/>
        <v>-0.52801634411383225</v>
      </c>
      <c r="CG587" s="32">
        <f t="shared" si="1325"/>
        <v>-0.9163116377321463</v>
      </c>
      <c r="CH587" s="32">
        <f t="shared" si="1325"/>
        <v>-0.54672277242218614</v>
      </c>
      <c r="CI587" s="32">
        <f t="shared" si="1325"/>
        <v>-0.93501806604050008</v>
      </c>
      <c r="CJ587" s="32">
        <f t="shared" si="1325"/>
        <v>-1.323313359658814</v>
      </c>
      <c r="CK587" s="32">
        <f t="shared" si="1325"/>
        <v>0.64228959022786736</v>
      </c>
      <c r="CL587" s="32">
        <f t="shared" si="1325"/>
        <v>0.25399429660955342</v>
      </c>
      <c r="CM587" s="32">
        <f t="shared" si="1325"/>
        <v>-0.13430099700876058</v>
      </c>
      <c r="CN587" s="32">
        <f t="shared" si="1325"/>
        <v>0.23528786830119963</v>
      </c>
      <c r="CO587" s="32">
        <f t="shared" si="1325"/>
        <v>-0.15300742531711437</v>
      </c>
      <c r="CP587" s="32">
        <f t="shared" si="1325"/>
        <v>-0.54130271893542836</v>
      </c>
      <c r="CQ587" s="32">
        <f t="shared" si="1325"/>
        <v>-0.17171385362546815</v>
      </c>
      <c r="CR587" s="32">
        <f t="shared" si="1325"/>
        <v>-0.56000914724378215</v>
      </c>
      <c r="CS587" s="32">
        <f t="shared" si="1325"/>
        <v>-0.9483044408620962</v>
      </c>
    </row>
    <row r="588" spans="2:97" ht="13.9" thickTop="1" thickBot="1" x14ac:dyDescent="0.4">
      <c r="H588" s="33">
        <f>H587</f>
        <v>2.518348822172148E-10</v>
      </c>
      <c r="I588" s="33">
        <f t="shared" ref="I588:J588" si="1326">I583</f>
        <v>0.32813280377542708</v>
      </c>
      <c r="J588" s="33">
        <f t="shared" si="1326"/>
        <v>0.68179999596923269</v>
      </c>
      <c r="K588" s="33">
        <f t="shared" ref="K588:K590" si="1327">I588+J588*H588</f>
        <v>0.32813280394712813</v>
      </c>
      <c r="L588" s="33">
        <f>$CE$4-$CE$7*SUMPRODUCT($B$4:$CD$4,Q589:CS589)</f>
        <v>8.497721637468203E-9</v>
      </c>
      <c r="M588" s="39" t="s">
        <v>375</v>
      </c>
      <c r="O588" s="47">
        <f t="shared" ref="O588:O589" si="1328">SUM(Q588:CS588)</f>
        <v>98.989929548559601</v>
      </c>
      <c r="P588" s="39" t="s">
        <v>365</v>
      </c>
      <c r="Q588" s="33">
        <f>EXP(Q587)</f>
        <v>2.5813291504304297</v>
      </c>
      <c r="R588" s="33">
        <f>EXP(R587)</f>
        <v>1.7506885141974855</v>
      </c>
      <c r="S588" s="33">
        <f t="shared" ref="S588:CD588" si="1329">EXP(S587)</f>
        <v>1.187338032126563</v>
      </c>
      <c r="T588" s="33">
        <f t="shared" si="1329"/>
        <v>1.7182437935476198</v>
      </c>
      <c r="U588" s="33">
        <f t="shared" si="1329"/>
        <v>1.1653336318823733</v>
      </c>
      <c r="V588" s="33">
        <f t="shared" si="1329"/>
        <v>0.79034330209470738</v>
      </c>
      <c r="W588" s="33">
        <f t="shared" si="1329"/>
        <v>1.1437370292636324</v>
      </c>
      <c r="X588" s="33">
        <f t="shared" si="1329"/>
        <v>0.77569622613230549</v>
      </c>
      <c r="Y588" s="33">
        <f t="shared" si="1329"/>
        <v>0.52608652149987123</v>
      </c>
      <c r="Z588" s="33">
        <f t="shared" si="1329"/>
        <v>3.4197283905730176</v>
      </c>
      <c r="AA588" s="33">
        <f t="shared" si="1329"/>
        <v>2.3193009748690665</v>
      </c>
      <c r="AB588" s="33">
        <f t="shared" si="1329"/>
        <v>1.5729778501874701</v>
      </c>
      <c r="AC588" s="33">
        <f t="shared" si="1329"/>
        <v>2.2763184159373413</v>
      </c>
      <c r="AD588" s="33">
        <f t="shared" si="1329"/>
        <v>1.5438265611238338</v>
      </c>
      <c r="AE588" s="33">
        <f t="shared" si="1329"/>
        <v>1.0470417645195771</v>
      </c>
      <c r="AF588" s="33">
        <f t="shared" si="1329"/>
        <v>1.5152155197527957</v>
      </c>
      <c r="AG588" s="33">
        <f t="shared" si="1329"/>
        <v>1.0276374117274687</v>
      </c>
      <c r="AH588" s="33">
        <f t="shared" si="1329"/>
        <v>0.69695606744723793</v>
      </c>
      <c r="AI588" s="33">
        <f t="shared" si="1329"/>
        <v>4.9757198258456148</v>
      </c>
      <c r="AJ588" s="33">
        <f t="shared" si="1329"/>
        <v>3.3745931035257968</v>
      </c>
      <c r="AK588" s="33">
        <f t="shared" si="1329"/>
        <v>2.288689679674341</v>
      </c>
      <c r="AL588" s="33">
        <f t="shared" si="1329"/>
        <v>3.3120532915244327</v>
      </c>
      <c r="AM588" s="33">
        <f t="shared" si="1329"/>
        <v>2.2462744260703591</v>
      </c>
      <c r="AN588" s="33">
        <f t="shared" si="1329"/>
        <v>1.5234503654062048</v>
      </c>
      <c r="AO588" s="33">
        <f t="shared" si="1329"/>
        <v>2.2046452352315775</v>
      </c>
      <c r="AP588" s="33">
        <f t="shared" si="1329"/>
        <v>1.4952169468804668</v>
      </c>
      <c r="AQ588" s="33">
        <f t="shared" si="1329"/>
        <v>1.0140741387825638</v>
      </c>
      <c r="AR588" s="33">
        <f t="shared" si="1329"/>
        <v>1.5954633754971923</v>
      </c>
      <c r="AS588" s="33">
        <f t="shared" si="1329"/>
        <v>1.0820624738383064</v>
      </c>
      <c r="AT588" s="33">
        <f t="shared" si="1329"/>
        <v>0.73386779995761542</v>
      </c>
      <c r="AU588" s="33">
        <f t="shared" si="1329"/>
        <v>1.0620090980351986</v>
      </c>
      <c r="AV588" s="33">
        <f t="shared" si="1329"/>
        <v>0.72026735900511918</v>
      </c>
      <c r="AW588" s="33">
        <f t="shared" si="1329"/>
        <v>0.48849399633958218</v>
      </c>
      <c r="AX588" s="33">
        <f t="shared" si="1329"/>
        <v>0.70691896889081618</v>
      </c>
      <c r="AY588" s="33">
        <f t="shared" si="1329"/>
        <v>0.47944095742269671</v>
      </c>
      <c r="AZ588" s="33">
        <f t="shared" si="1329"/>
        <v>0.32516263075392809</v>
      </c>
      <c r="BA588" s="33">
        <f t="shared" si="1329"/>
        <v>2.1136597013974083</v>
      </c>
      <c r="BB588" s="33">
        <f t="shared" si="1329"/>
        <v>1.4335094621859845</v>
      </c>
      <c r="BC588" s="33">
        <f t="shared" si="1329"/>
        <v>0.97222337958099758</v>
      </c>
      <c r="BD588" s="33">
        <f t="shared" si="1329"/>
        <v>1.4069428778550856</v>
      </c>
      <c r="BE588" s="33">
        <f t="shared" si="1329"/>
        <v>0.9542056021728712</v>
      </c>
      <c r="BF588" s="33">
        <f t="shared" si="1329"/>
        <v>0.64715372994117648</v>
      </c>
      <c r="BG588" s="33">
        <f t="shared" si="1329"/>
        <v>0.93652174010719291</v>
      </c>
      <c r="BH588" s="33">
        <f t="shared" si="1329"/>
        <v>0.63516032173909842</v>
      </c>
      <c r="BI588" s="33">
        <f t="shared" si="1329"/>
        <v>0.43077337880649641</v>
      </c>
      <c r="BJ588" s="33">
        <f t="shared" si="1329"/>
        <v>3.0753841475614263</v>
      </c>
      <c r="BK588" s="33">
        <f t="shared" si="1329"/>
        <v>2.0857625626639051</v>
      </c>
      <c r="BL588" s="33">
        <f t="shared" si="1329"/>
        <v>1.4145892867594705</v>
      </c>
      <c r="BM588" s="33">
        <f t="shared" si="1329"/>
        <v>2.0471080657966545</v>
      </c>
      <c r="BN588" s="33">
        <f t="shared" si="1329"/>
        <v>1.3883733415065012</v>
      </c>
      <c r="BO588" s="33">
        <f t="shared" si="1329"/>
        <v>0.94161151900683293</v>
      </c>
      <c r="BP588" s="33">
        <f t="shared" si="1329"/>
        <v>1.3626432445431658</v>
      </c>
      <c r="BQ588" s="33">
        <f t="shared" si="1329"/>
        <v>0.92416105740437215</v>
      </c>
      <c r="BR588" s="33">
        <f t="shared" si="1329"/>
        <v>0.62677715788265664</v>
      </c>
      <c r="BS588" s="33">
        <f t="shared" si="1329"/>
        <v>0.98612119346672189</v>
      </c>
      <c r="BT588" s="33">
        <f t="shared" si="1329"/>
        <v>0.66879926828433933</v>
      </c>
      <c r="BU588" s="33">
        <f t="shared" si="1329"/>
        <v>0.45358771743380261</v>
      </c>
      <c r="BV588" s="33">
        <f t="shared" si="1329"/>
        <v>0.65640471308257242</v>
      </c>
      <c r="BW588" s="33">
        <f t="shared" si="1329"/>
        <v>0.44518158084068282</v>
      </c>
      <c r="BX588" s="33">
        <f t="shared" si="1329"/>
        <v>0.30192750900446164</v>
      </c>
      <c r="BY588" s="33">
        <f t="shared" si="1329"/>
        <v>0.43693123138576423</v>
      </c>
      <c r="BZ588" s="33">
        <f t="shared" si="1329"/>
        <v>0.29633202265339592</v>
      </c>
      <c r="CA588" s="33">
        <f t="shared" si="1329"/>
        <v>0.20097594619489084</v>
      </c>
      <c r="CB588" s="33">
        <f t="shared" si="1329"/>
        <v>1.3064070660192948</v>
      </c>
      <c r="CC588" s="33">
        <f t="shared" si="1329"/>
        <v>0.8860210039332046</v>
      </c>
      <c r="CD588" s="33">
        <f t="shared" si="1329"/>
        <v>0.60091011433584007</v>
      </c>
      <c r="CE588" s="33">
        <f t="shared" ref="CE588:CS588" si="1330">EXP(CE587)</f>
        <v>0.86960077627454324</v>
      </c>
      <c r="CF588" s="33">
        <f t="shared" si="1330"/>
        <v>0.58977371820529123</v>
      </c>
      <c r="CG588" s="33">
        <f t="shared" si="1330"/>
        <v>0.39999163774421387</v>
      </c>
      <c r="CH588" s="33">
        <f t="shared" si="1330"/>
        <v>0.57884370788156736</v>
      </c>
      <c r="CI588" s="33">
        <f t="shared" si="1330"/>
        <v>0.39257877312343797</v>
      </c>
      <c r="CJ588" s="33">
        <f t="shared" si="1330"/>
        <v>0.26625165136741308</v>
      </c>
      <c r="CK588" s="33">
        <f t="shared" si="1330"/>
        <v>1.900828018077716</v>
      </c>
      <c r="CL588" s="33">
        <f t="shared" si="1330"/>
        <v>1.2891644516386194</v>
      </c>
      <c r="CM588" s="33">
        <f t="shared" si="1330"/>
        <v>0.87432685522460174</v>
      </c>
      <c r="CN588" s="33">
        <f t="shared" si="1330"/>
        <v>1.2652729482866794</v>
      </c>
      <c r="CO588" s="33">
        <f t="shared" si="1330"/>
        <v>0.85812334994974071</v>
      </c>
      <c r="CP588" s="33">
        <f t="shared" si="1330"/>
        <v>0.5819895894605982</v>
      </c>
      <c r="CQ588" s="33">
        <f t="shared" si="1330"/>
        <v>0.84222013693014264</v>
      </c>
      <c r="CR588" s="33">
        <f t="shared" si="1330"/>
        <v>0.57120383888415438</v>
      </c>
      <c r="CS588" s="33">
        <f t="shared" si="1330"/>
        <v>0.38739732197006055</v>
      </c>
    </row>
    <row r="589" spans="2:97" ht="13.9" thickTop="1" thickBot="1" x14ac:dyDescent="0.4">
      <c r="H589" s="32">
        <f t="shared" ref="H589:H590" si="1331">H588</f>
        <v>2.518348822172148E-10</v>
      </c>
      <c r="I589" s="32">
        <f t="shared" ref="I589:J589" si="1332">I584</f>
        <v>-0.40700172201625046</v>
      </c>
      <c r="J589" s="32">
        <f t="shared" si="1332"/>
        <v>0.35571993858054768</v>
      </c>
      <c r="K589" s="32">
        <f t="shared" si="1327"/>
        <v>-0.40700172192666778</v>
      </c>
      <c r="L589" s="32">
        <f>$CE$5-$CE$7*SUMPRODUCT($B$5:$CD$5,Q589:CS589)</f>
        <v>4.0996610550791956E-9</v>
      </c>
      <c r="M589" s="32">
        <f>SUMPRODUCT($B$7:$CD$7, LN(Q589:CS589))</f>
        <v>-3263.3842564287188</v>
      </c>
      <c r="O589" s="48">
        <f t="shared" si="1328"/>
        <v>1.0000000000000007</v>
      </c>
      <c r="P589" s="39" t="s">
        <v>366</v>
      </c>
      <c r="Q589" s="32">
        <f t="shared" ref="Q589:AV589" si="1333">Q588/$O588</f>
        <v>2.6076684388023089E-2</v>
      </c>
      <c r="R589" s="32">
        <f t="shared" si="1333"/>
        <v>1.7685521367491061E-2</v>
      </c>
      <c r="S589" s="32">
        <f t="shared" si="1333"/>
        <v>1.1994533560548835E-2</v>
      </c>
      <c r="T589" s="32">
        <f t="shared" si="1333"/>
        <v>1.735776357639222E-2</v>
      </c>
      <c r="U589" s="32">
        <f t="shared" si="1333"/>
        <v>1.1772244279765021E-2</v>
      </c>
      <c r="V589" s="32">
        <f t="shared" si="1333"/>
        <v>7.9840778319475794E-3</v>
      </c>
      <c r="W589" s="32">
        <f t="shared" si="1333"/>
        <v>1.1554074585966558E-2</v>
      </c>
      <c r="X589" s="32">
        <f t="shared" si="1333"/>
        <v>7.8361125184131675E-3</v>
      </c>
      <c r="Y589" s="32">
        <f t="shared" si="1333"/>
        <v>5.3145458724849276E-3</v>
      </c>
      <c r="Z589" s="32">
        <f t="shared" si="1333"/>
        <v>3.4546225117732469E-2</v>
      </c>
      <c r="AA589" s="32">
        <f t="shared" si="1333"/>
        <v>2.3429665880622039E-2</v>
      </c>
      <c r="AB589" s="32">
        <f t="shared" si="1333"/>
        <v>1.5890281540364613E-2</v>
      </c>
      <c r="AC589" s="32">
        <f t="shared" si="1333"/>
        <v>2.2995454449946762E-2</v>
      </c>
      <c r="AD589" s="32">
        <f t="shared" si="1333"/>
        <v>1.5595794119304916E-2</v>
      </c>
      <c r="AE589" s="32">
        <f t="shared" si="1333"/>
        <v>1.0577255376325425E-2</v>
      </c>
      <c r="AF589" s="32">
        <f t="shared" si="1333"/>
        <v>1.5306764300801984E-2</v>
      </c>
      <c r="AG589" s="32">
        <f t="shared" si="1333"/>
        <v>1.0381231872918549E-2</v>
      </c>
      <c r="AH589" s="32">
        <f t="shared" si="1333"/>
        <v>7.0406764670475439E-3</v>
      </c>
      <c r="AI589" s="32">
        <f t="shared" si="1333"/>
        <v>5.0264909254276929E-2</v>
      </c>
      <c r="AJ589" s="32">
        <f t="shared" si="1333"/>
        <v>3.4090266746481392E-2</v>
      </c>
      <c r="AK589" s="32">
        <f t="shared" si="1333"/>
        <v>2.3120429422587095E-2</v>
      </c>
      <c r="AL589" s="32">
        <f t="shared" si="1333"/>
        <v>3.3458487208031622E-2</v>
      </c>
      <c r="AM589" s="32">
        <f t="shared" si="1333"/>
        <v>2.2691948931718827E-2</v>
      </c>
      <c r="AN589" s="32">
        <f t="shared" si="1333"/>
        <v>1.5389953022028113E-2</v>
      </c>
      <c r="AO589" s="32">
        <f t="shared" si="1333"/>
        <v>2.2271409276537434E-2</v>
      </c>
      <c r="AP589" s="32">
        <f t="shared" si="1333"/>
        <v>1.5104737963743946E-2</v>
      </c>
      <c r="AQ589" s="32">
        <f t="shared" si="1333"/>
        <v>1.024421517832386E-2</v>
      </c>
      <c r="AR589" s="32">
        <f t="shared" si="1333"/>
        <v>1.6117431164697781E-2</v>
      </c>
      <c r="AS589" s="32">
        <f t="shared" si="1333"/>
        <v>1.0931035902066176E-2</v>
      </c>
      <c r="AT589" s="32">
        <f t="shared" si="1333"/>
        <v>7.4135601803576989E-3</v>
      </c>
      <c r="AU589" s="32">
        <f t="shared" si="1333"/>
        <v>1.0728455943735459E-2</v>
      </c>
      <c r="AV589" s="32">
        <f t="shared" si="1333"/>
        <v>7.2761680131491696E-3</v>
      </c>
      <c r="AW589" s="32">
        <f t="shared" ref="AW589:CB589" si="1334">AW588/$O588</f>
        <v>4.934784766160996E-3</v>
      </c>
      <c r="AX589" s="32">
        <f t="shared" si="1334"/>
        <v>7.141322073009825E-3</v>
      </c>
      <c r="AY589" s="32">
        <f t="shared" si="1334"/>
        <v>4.843330625743162E-3</v>
      </c>
      <c r="AZ589" s="32">
        <f t="shared" si="1334"/>
        <v>3.284805153785055E-3</v>
      </c>
      <c r="BA589" s="32">
        <f t="shared" si="1334"/>
        <v>2.1352269983792145E-2</v>
      </c>
      <c r="BB589" s="32">
        <f t="shared" si="1334"/>
        <v>1.4481366627125188E-2</v>
      </c>
      <c r="BC589" s="32">
        <f t="shared" si="1334"/>
        <v>9.8214372311889817E-3</v>
      </c>
      <c r="BD589" s="32">
        <f t="shared" si="1334"/>
        <v>1.4212989990713232E-2</v>
      </c>
      <c r="BE589" s="32">
        <f t="shared" si="1334"/>
        <v>9.6394209645819049E-3</v>
      </c>
      <c r="BF589" s="32">
        <f t="shared" si="1334"/>
        <v>6.5375713761238168E-3</v>
      </c>
      <c r="BG589" s="32">
        <f t="shared" si="1334"/>
        <v>9.4607779233521049E-3</v>
      </c>
      <c r="BH589" s="32">
        <f t="shared" si="1334"/>
        <v>6.4164135143415773E-3</v>
      </c>
      <c r="BI589" s="32">
        <f t="shared" si="1334"/>
        <v>4.3516889119027012E-3</v>
      </c>
      <c r="BJ589" s="32">
        <f t="shared" si="1334"/>
        <v>3.106764659381633E-2</v>
      </c>
      <c r="BK589" s="32">
        <f t="shared" si="1334"/>
        <v>2.1070452036646134E-2</v>
      </c>
      <c r="BL589" s="32">
        <f t="shared" si="1334"/>
        <v>1.4290234301717959E-2</v>
      </c>
      <c r="BM589" s="32">
        <f t="shared" si="1334"/>
        <v>2.0679962852104505E-2</v>
      </c>
      <c r="BN589" s="32">
        <f t="shared" si="1334"/>
        <v>1.4025399834489562E-2</v>
      </c>
      <c r="BO589" s="32">
        <f t="shared" si="1334"/>
        <v>9.5121950616696271E-3</v>
      </c>
      <c r="BP589" s="32">
        <f t="shared" si="1334"/>
        <v>1.3765473424998448E-2</v>
      </c>
      <c r="BQ589" s="32">
        <f t="shared" si="1334"/>
        <v>9.3359098407179292E-3</v>
      </c>
      <c r="BR589" s="32">
        <f t="shared" si="1334"/>
        <v>6.331726477037147E-3</v>
      </c>
      <c r="BS589" s="32">
        <f t="shared" si="1334"/>
        <v>9.9618334709792797E-3</v>
      </c>
      <c r="BT589" s="32">
        <f t="shared" si="1334"/>
        <v>6.7562354204551605E-3</v>
      </c>
      <c r="BU589" s="32">
        <f t="shared" si="1334"/>
        <v>4.5821602207656359E-3</v>
      </c>
      <c r="BV589" s="32">
        <f t="shared" si="1334"/>
        <v>6.6310251565597136E-3</v>
      </c>
      <c r="BW589" s="32">
        <f t="shared" si="1334"/>
        <v>4.4972411120092638E-3</v>
      </c>
      <c r="BX589" s="32">
        <f t="shared" si="1334"/>
        <v>3.0500830779594686E-3</v>
      </c>
      <c r="BY589" s="32">
        <f t="shared" si="1334"/>
        <v>4.4138957707958284E-3</v>
      </c>
      <c r="BZ589" s="32">
        <f t="shared" si="1334"/>
        <v>2.9935572639035973E-3</v>
      </c>
      <c r="CA589" s="32">
        <f t="shared" si="1334"/>
        <v>2.0302665848075173E-3</v>
      </c>
      <c r="CB589" s="32">
        <f t="shared" si="1334"/>
        <v>1.3197373429571294E-2</v>
      </c>
      <c r="CC589" s="32">
        <f t="shared" ref="CC589:CS589" si="1335">CC588/$O588</f>
        <v>8.9506175827569028E-3</v>
      </c>
      <c r="CD589" s="32">
        <f t="shared" si="1335"/>
        <v>6.0704166279971243E-3</v>
      </c>
      <c r="CE589" s="32">
        <f t="shared" si="1335"/>
        <v>8.7847398239429986E-3</v>
      </c>
      <c r="CF589" s="32">
        <f t="shared" si="1335"/>
        <v>5.9579163344689236E-3</v>
      </c>
      <c r="CG589" s="32">
        <f t="shared" si="1335"/>
        <v>4.0407306032882624E-3</v>
      </c>
      <c r="CH589" s="32">
        <f t="shared" si="1335"/>
        <v>5.8475009581415559E-3</v>
      </c>
      <c r="CI589" s="32">
        <f t="shared" si="1335"/>
        <v>3.9658455654406552E-3</v>
      </c>
      <c r="CJ589" s="32">
        <f t="shared" si="1335"/>
        <v>2.6896842192094205E-3</v>
      </c>
      <c r="CK589" s="32">
        <f t="shared" si="1335"/>
        <v>1.9202236295614929E-2</v>
      </c>
      <c r="CL589" s="32">
        <f t="shared" si="1335"/>
        <v>1.3023187889089452E-2</v>
      </c>
      <c r="CM589" s="32">
        <f t="shared" si="1335"/>
        <v>8.8324828516591677E-3</v>
      </c>
      <c r="CN589" s="32">
        <f t="shared" si="1335"/>
        <v>1.2781835021571548E-2</v>
      </c>
      <c r="CO589" s="32">
        <f t="shared" si="1335"/>
        <v>8.6687944305363657E-3</v>
      </c>
      <c r="CP589" s="32">
        <f t="shared" si="1335"/>
        <v>5.8792807724456723E-3</v>
      </c>
      <c r="CQ589" s="32">
        <f t="shared" si="1335"/>
        <v>8.508139573096582E-3</v>
      </c>
      <c r="CR589" s="32">
        <f t="shared" si="1335"/>
        <v>5.7703227135235992E-3</v>
      </c>
      <c r="CS589" s="32">
        <f t="shared" si="1335"/>
        <v>3.9135023505600377E-3</v>
      </c>
    </row>
    <row r="590" spans="2:97" ht="13.15" thickTop="1" x14ac:dyDescent="0.35">
      <c r="H590" s="34">
        <f t="shared" si="1331"/>
        <v>2.518348822172148E-10</v>
      </c>
      <c r="I590" s="34">
        <f t="shared" ref="I590:J590" si="1336">I585</f>
        <v>-0.38829529368271404</v>
      </c>
      <c r="J590" s="34">
        <f t="shared" si="1336"/>
        <v>0.25572326434237563</v>
      </c>
      <c r="K590" s="34">
        <f t="shared" si="1327"/>
        <v>-0.388295293618314</v>
      </c>
      <c r="L590" s="34">
        <f>$CE$6-$CE$7*SUMPRODUCT($B$6:$CD$6,Q589:CS589)</f>
        <v>2.9684770197491162E-9</v>
      </c>
    </row>
    <row r="591" spans="2:97" ht="13.5" thickBot="1" x14ac:dyDescent="0.4">
      <c r="B591" s="39" t="s">
        <v>367</v>
      </c>
      <c r="D591" s="39" t="s">
        <v>368</v>
      </c>
      <c r="E591" s="39" t="s">
        <v>369</v>
      </c>
      <c r="F591" s="39" t="s">
        <v>370</v>
      </c>
      <c r="H591" s="39" t="s">
        <v>347</v>
      </c>
      <c r="I591" s="39" t="s">
        <v>371</v>
      </c>
      <c r="J591" s="39" t="s">
        <v>372</v>
      </c>
      <c r="K591" s="39" t="s">
        <v>349</v>
      </c>
      <c r="L591" s="39" t="s">
        <v>373</v>
      </c>
      <c r="M591" s="39" t="s">
        <v>374</v>
      </c>
      <c r="O591" s="45" t="s">
        <v>336</v>
      </c>
    </row>
    <row r="592" spans="2:97" ht="13.9" thickTop="1" thickBot="1" x14ac:dyDescent="0.4">
      <c r="B592" s="32">
        <f>1+B587</f>
        <v>7</v>
      </c>
      <c r="D592" s="32">
        <f>IF(F587,IF(M592&lt;0,D587,H592),E587)</f>
        <v>2.518348822172148E-10</v>
      </c>
      <c r="E592" s="32">
        <f>IF(F587,IF(M592&lt;0,H592,E587),H592)</f>
        <v>3.777523233258222E-10</v>
      </c>
      <c r="F592" s="32" t="b">
        <f>OR(F587,M592*M587&lt;=0)</f>
        <v>1</v>
      </c>
      <c r="H592" s="32">
        <f>IF(F587,(D587+E587)/2,2*H587)</f>
        <v>3.777523233258222E-10</v>
      </c>
      <c r="I592" s="32">
        <f>I587</f>
        <v>-0.48114022951607738</v>
      </c>
      <c r="J592" s="32">
        <f>J587</f>
        <v>1</v>
      </c>
      <c r="K592" s="32">
        <f>I592+J592*H592</f>
        <v>-0.48114022913832505</v>
      </c>
      <c r="L592" s="32">
        <f>$CE$3-$CE$7*SUMPRODUCT($B$3:$CD$3,Q594:CS594)</f>
        <v>-4.7321321972049191E-8</v>
      </c>
      <c r="M592" s="32">
        <f>SUMPRODUCT(L592:L595,J592:J595)</f>
        <v>-8.1269872219241347E-8</v>
      </c>
      <c r="O592" s="46">
        <f>SUM(Q592:CS592)</f>
        <v>-1.2656551012700565</v>
      </c>
      <c r="P592" s="39" t="s">
        <v>363</v>
      </c>
      <c r="Q592" s="32">
        <f t="shared" ref="Q592:AV592" si="1337">SUMPRODUCT(B$3:B$6,$K592:$K595)</f>
        <v>0.94830444057333674</v>
      </c>
      <c r="R592" s="32">
        <f t="shared" si="1337"/>
        <v>0.56000914698722282</v>
      </c>
      <c r="S592" s="32">
        <f t="shared" si="1337"/>
        <v>0.17171385340110884</v>
      </c>
      <c r="T592" s="32">
        <f t="shared" si="1337"/>
        <v>0.5413027186914604</v>
      </c>
      <c r="U592" s="32">
        <f t="shared" si="1337"/>
        <v>0.15300742510534643</v>
      </c>
      <c r="V592" s="32">
        <f t="shared" si="1337"/>
        <v>-0.23528786848076755</v>
      </c>
      <c r="W592" s="32">
        <f t="shared" si="1337"/>
        <v>0.13430099680958396</v>
      </c>
      <c r="X592" s="32">
        <f t="shared" si="1337"/>
        <v>-0.25399429677653002</v>
      </c>
      <c r="Y592" s="32">
        <f t="shared" si="1337"/>
        <v>-0.64228959036264399</v>
      </c>
      <c r="Z592" s="32">
        <f t="shared" si="1337"/>
        <v>1.2295611297444613</v>
      </c>
      <c r="AA592" s="32">
        <f t="shared" si="1337"/>
        <v>0.84126583615834738</v>
      </c>
      <c r="AB592" s="32">
        <f t="shared" si="1337"/>
        <v>0.4529705425722334</v>
      </c>
      <c r="AC592" s="32">
        <f t="shared" si="1337"/>
        <v>0.82255940786258486</v>
      </c>
      <c r="AD592" s="32">
        <f t="shared" si="1337"/>
        <v>0.43426411427647094</v>
      </c>
      <c r="AE592" s="32">
        <f t="shared" si="1337"/>
        <v>4.596882069035696E-2</v>
      </c>
      <c r="AF592" s="32">
        <f t="shared" si="1337"/>
        <v>0.41555768598070847</v>
      </c>
      <c r="AG592" s="32">
        <f t="shared" si="1337"/>
        <v>2.7262392394594492E-2</v>
      </c>
      <c r="AH592" s="32">
        <f t="shared" si="1337"/>
        <v>-0.36103290119151948</v>
      </c>
      <c r="AI592" s="32">
        <f t="shared" si="1337"/>
        <v>1.604570048639294</v>
      </c>
      <c r="AJ592" s="32">
        <f t="shared" si="1337"/>
        <v>1.2162747550531801</v>
      </c>
      <c r="AK592" s="32">
        <f t="shared" si="1337"/>
        <v>0.82797946146706614</v>
      </c>
      <c r="AL592" s="32">
        <f t="shared" si="1337"/>
        <v>1.1975683267574175</v>
      </c>
      <c r="AM592" s="32">
        <f t="shared" si="1337"/>
        <v>0.80927303317130361</v>
      </c>
      <c r="AN592" s="32">
        <f t="shared" si="1337"/>
        <v>0.42097773958518964</v>
      </c>
      <c r="AO592" s="32">
        <f t="shared" si="1337"/>
        <v>0.79056660487554109</v>
      </c>
      <c r="AP592" s="32">
        <f t="shared" si="1337"/>
        <v>0.40227131128942717</v>
      </c>
      <c r="AQ592" s="32">
        <f t="shared" si="1337"/>
        <v>1.3976017703313193E-2</v>
      </c>
      <c r="AR592" s="32">
        <f t="shared" si="1337"/>
        <v>0.4671642114350118</v>
      </c>
      <c r="AS592" s="32">
        <f t="shared" si="1337"/>
        <v>7.8868917848897824E-2</v>
      </c>
      <c r="AT592" s="32">
        <f t="shared" si="1337"/>
        <v>-0.30942637573721615</v>
      </c>
      <c r="AU592" s="32">
        <f t="shared" si="1337"/>
        <v>6.0162489553135357E-2</v>
      </c>
      <c r="AV592" s="32">
        <f t="shared" si="1337"/>
        <v>-0.32813280403297862</v>
      </c>
      <c r="AW592" s="32">
        <f t="shared" ref="AW592:CB592" si="1338">SUMPRODUCT(AH$3:AH$6,$K592:$K595)</f>
        <v>-0.71642809761909265</v>
      </c>
      <c r="AX592" s="32">
        <f t="shared" si="1338"/>
        <v>-0.34683923232874109</v>
      </c>
      <c r="AY592" s="32">
        <f t="shared" si="1338"/>
        <v>-0.73513452591485506</v>
      </c>
      <c r="AZ592" s="32">
        <f t="shared" si="1338"/>
        <v>-1.1234298195009691</v>
      </c>
      <c r="BA592" s="32">
        <f t="shared" si="1338"/>
        <v>0.74842090060613642</v>
      </c>
      <c r="BB592" s="32">
        <f t="shared" si="1338"/>
        <v>0.36012560702002239</v>
      </c>
      <c r="BC592" s="32">
        <f t="shared" si="1338"/>
        <v>-2.816968656609159E-2</v>
      </c>
      <c r="BD592" s="32">
        <f t="shared" si="1338"/>
        <v>0.34141917872425986</v>
      </c>
      <c r="BE592" s="32">
        <f t="shared" si="1338"/>
        <v>-4.6876114861854085E-2</v>
      </c>
      <c r="BF592" s="32">
        <f t="shared" si="1338"/>
        <v>-0.43517140844796809</v>
      </c>
      <c r="BG592" s="32">
        <f t="shared" si="1338"/>
        <v>-6.5582543157616524E-2</v>
      </c>
      <c r="BH592" s="32">
        <f t="shared" si="1338"/>
        <v>-0.4538778367437305</v>
      </c>
      <c r="BI592" s="32">
        <f t="shared" si="1338"/>
        <v>-0.84217313032984453</v>
      </c>
      <c r="BJ592" s="32">
        <f t="shared" si="1338"/>
        <v>1.1234298195009691</v>
      </c>
      <c r="BK592" s="32">
        <f t="shared" si="1338"/>
        <v>0.73513452591485506</v>
      </c>
      <c r="BL592" s="32">
        <f t="shared" si="1338"/>
        <v>0.34683923232874109</v>
      </c>
      <c r="BM592" s="32">
        <f t="shared" si="1338"/>
        <v>0.71642809761909265</v>
      </c>
      <c r="BN592" s="32">
        <f t="shared" si="1338"/>
        <v>0.32813280403297862</v>
      </c>
      <c r="BO592" s="32">
        <f t="shared" si="1338"/>
        <v>-6.0162489553135357E-2</v>
      </c>
      <c r="BP592" s="32">
        <f t="shared" si="1338"/>
        <v>0.30942637573721615</v>
      </c>
      <c r="BQ592" s="32">
        <f t="shared" si="1338"/>
        <v>-7.8868917848897824E-2</v>
      </c>
      <c r="BR592" s="32">
        <f t="shared" si="1338"/>
        <v>-0.4671642114350118</v>
      </c>
      <c r="BS592" s="32">
        <f t="shared" si="1338"/>
        <v>-1.3976017703313193E-2</v>
      </c>
      <c r="BT592" s="32">
        <f t="shared" si="1338"/>
        <v>-0.40227131128942717</v>
      </c>
      <c r="BU592" s="32">
        <f t="shared" si="1338"/>
        <v>-0.79056660487554109</v>
      </c>
      <c r="BV592" s="32">
        <f t="shared" si="1338"/>
        <v>-0.42097773958518964</v>
      </c>
      <c r="BW592" s="32">
        <f t="shared" si="1338"/>
        <v>-0.80927303317130361</v>
      </c>
      <c r="BX592" s="32">
        <f t="shared" si="1338"/>
        <v>-1.1975683267574175</v>
      </c>
      <c r="BY592" s="32">
        <f t="shared" si="1338"/>
        <v>-0.82797946146706614</v>
      </c>
      <c r="BZ592" s="32">
        <f t="shared" si="1338"/>
        <v>-1.2162747550531801</v>
      </c>
      <c r="CA592" s="32">
        <f t="shared" si="1338"/>
        <v>-1.604570048639294</v>
      </c>
      <c r="CB592" s="32">
        <f t="shared" si="1338"/>
        <v>0.26728067146781126</v>
      </c>
      <c r="CC592" s="32">
        <f t="shared" ref="CC592:CS592" si="1339">SUMPRODUCT(BN$3:BN$6,$K592:$K595)</f>
        <v>-0.12101462211830272</v>
      </c>
      <c r="CD592" s="32">
        <f t="shared" si="1339"/>
        <v>-0.50930991570441675</v>
      </c>
      <c r="CE592" s="32">
        <f t="shared" si="1339"/>
        <v>-0.13972105041406518</v>
      </c>
      <c r="CF592" s="32">
        <f t="shared" si="1339"/>
        <v>-0.52801634400017916</v>
      </c>
      <c r="CG592" s="32">
        <f t="shared" si="1339"/>
        <v>-0.91631163758629319</v>
      </c>
      <c r="CH592" s="32">
        <f t="shared" si="1339"/>
        <v>-0.54672277229594157</v>
      </c>
      <c r="CI592" s="32">
        <f t="shared" si="1339"/>
        <v>-0.9350180658820556</v>
      </c>
      <c r="CJ592" s="32">
        <f t="shared" si="1339"/>
        <v>-1.3233133594681696</v>
      </c>
      <c r="CK592" s="32">
        <f t="shared" si="1339"/>
        <v>0.64228959036264399</v>
      </c>
      <c r="CL592" s="32">
        <f t="shared" si="1339"/>
        <v>0.25399429677653002</v>
      </c>
      <c r="CM592" s="32">
        <f t="shared" si="1339"/>
        <v>-0.13430099680958396</v>
      </c>
      <c r="CN592" s="32">
        <f t="shared" si="1339"/>
        <v>0.23528786848076755</v>
      </c>
      <c r="CO592" s="32">
        <f t="shared" si="1339"/>
        <v>-0.15300742510534643</v>
      </c>
      <c r="CP592" s="32">
        <f t="shared" si="1339"/>
        <v>-0.5413027186914604</v>
      </c>
      <c r="CQ592" s="32">
        <f t="shared" si="1339"/>
        <v>-0.17171385340110884</v>
      </c>
      <c r="CR592" s="32">
        <f t="shared" si="1339"/>
        <v>-0.56000914698722282</v>
      </c>
      <c r="CS592" s="32">
        <f t="shared" si="1339"/>
        <v>-0.94830444057333674</v>
      </c>
    </row>
    <row r="593" spans="2:97" ht="13.9" thickTop="1" thickBot="1" x14ac:dyDescent="0.4">
      <c r="H593" s="33">
        <f>H592</f>
        <v>3.777523233258222E-10</v>
      </c>
      <c r="I593" s="33">
        <f t="shared" ref="I593:J593" si="1340">I588</f>
        <v>0.32813280377542708</v>
      </c>
      <c r="J593" s="33">
        <f t="shared" si="1340"/>
        <v>0.68179999596923269</v>
      </c>
      <c r="K593" s="33">
        <f t="shared" ref="K593:K595" si="1341">I593+J593*H593</f>
        <v>0.32813280403297862</v>
      </c>
      <c r="L593" s="33">
        <f>$CE$4-$CE$7*SUMPRODUCT($B$4:$CD$4,Q594:CS594)</f>
        <v>-3.6010732173963333E-8</v>
      </c>
      <c r="M593" s="39" t="s">
        <v>375</v>
      </c>
      <c r="O593" s="47">
        <f t="shared" ref="O593:O594" si="1342">SUM(Q593:CS593)</f>
        <v>98.989929544207911</v>
      </c>
      <c r="P593" s="39" t="s">
        <v>365</v>
      </c>
      <c r="Q593" s="33">
        <f>EXP(Q592)</f>
        <v>2.5813291496850463</v>
      </c>
      <c r="R593" s="33">
        <f>EXP(R592)</f>
        <v>1.7506885137483299</v>
      </c>
      <c r="S593" s="33">
        <f t="shared" ref="S593:CD593" si="1343">EXP(S592)</f>
        <v>1.1873380318601727</v>
      </c>
      <c r="T593" s="33">
        <f t="shared" si="1343"/>
        <v>1.7182437931284233</v>
      </c>
      <c r="U593" s="33">
        <f t="shared" si="1343"/>
        <v>1.1653336316355929</v>
      </c>
      <c r="V593" s="33">
        <f t="shared" si="1343"/>
        <v>0.79034330195278713</v>
      </c>
      <c r="W593" s="33">
        <f t="shared" si="1343"/>
        <v>1.1437370290358266</v>
      </c>
      <c r="X593" s="33">
        <f t="shared" si="1343"/>
        <v>0.77569622600278232</v>
      </c>
      <c r="Y593" s="33">
        <f t="shared" si="1343"/>
        <v>0.52608652142896706</v>
      </c>
      <c r="Z593" s="33">
        <f t="shared" si="1343"/>
        <v>3.4197283898371835</v>
      </c>
      <c r="AA593" s="33">
        <f t="shared" si="1343"/>
        <v>2.3193009744446966</v>
      </c>
      <c r="AB593" s="33">
        <f t="shared" si="1343"/>
        <v>1.5729778499503071</v>
      </c>
      <c r="AC593" s="33">
        <f t="shared" si="1343"/>
        <v>2.2763184155494978</v>
      </c>
      <c r="AD593" s="33">
        <f t="shared" si="1343"/>
        <v>1.5438265609105049</v>
      </c>
      <c r="AE593" s="33">
        <f t="shared" si="1343"/>
        <v>1.0470417644086096</v>
      </c>
      <c r="AF593" s="33">
        <f t="shared" si="1343"/>
        <v>1.515215519562499</v>
      </c>
      <c r="AG593" s="33">
        <f t="shared" si="1343"/>
        <v>1.0276374116314972</v>
      </c>
      <c r="AH593" s="33">
        <f t="shared" si="1343"/>
        <v>0.69695606740459082</v>
      </c>
      <c r="AI593" s="33">
        <f t="shared" si="1343"/>
        <v>4.9757198252631651</v>
      </c>
      <c r="AJ593" s="33">
        <f t="shared" si="1343"/>
        <v>3.3745931032394343</v>
      </c>
      <c r="AK593" s="33">
        <f t="shared" si="1343"/>
        <v>2.2886896795538223</v>
      </c>
      <c r="AL593" s="33">
        <f t="shared" si="1343"/>
        <v>3.3120532912850806</v>
      </c>
      <c r="AM593" s="33">
        <f t="shared" si="1343"/>
        <v>2.2462744259803573</v>
      </c>
      <c r="AN593" s="33">
        <f t="shared" si="1343"/>
        <v>1.5234503653942197</v>
      </c>
      <c r="AO593" s="33">
        <f t="shared" si="1343"/>
        <v>2.2046452351710033</v>
      </c>
      <c r="AP593" s="33">
        <f t="shared" si="1343"/>
        <v>1.4952169468875307</v>
      </c>
      <c r="AQ593" s="33">
        <f t="shared" si="1343"/>
        <v>1.0140741388200079</v>
      </c>
      <c r="AR593" s="33">
        <f t="shared" si="1343"/>
        <v>1.5954633752373841</v>
      </c>
      <c r="AS593" s="33">
        <f t="shared" si="1343"/>
        <v>1.0820624736969437</v>
      </c>
      <c r="AT593" s="33">
        <f t="shared" si="1343"/>
        <v>0.73386779988537221</v>
      </c>
      <c r="AU593" s="33">
        <f t="shared" si="1343"/>
        <v>1.062009097909828</v>
      </c>
      <c r="AV593" s="33">
        <f t="shared" si="1343"/>
        <v>0.72026735894328386</v>
      </c>
      <c r="AW593" s="33">
        <f t="shared" si="1343"/>
        <v>0.4884939963133742</v>
      </c>
      <c r="AX593" s="33">
        <f t="shared" si="1343"/>
        <v>0.70691896883902794</v>
      </c>
      <c r="AY593" s="33">
        <f t="shared" si="1343"/>
        <v>0.47944095740301124</v>
      </c>
      <c r="AZ593" s="33">
        <f t="shared" si="1343"/>
        <v>0.32516263075104745</v>
      </c>
      <c r="BA593" s="33">
        <f t="shared" si="1343"/>
        <v>2.1136597012087521</v>
      </c>
      <c r="BB593" s="33">
        <f t="shared" si="1343"/>
        <v>1.4335094621041946</v>
      </c>
      <c r="BC593" s="33">
        <f t="shared" si="1343"/>
        <v>0.97222337955683236</v>
      </c>
      <c r="BD593" s="33">
        <f t="shared" si="1343"/>
        <v>1.4069428777925268</v>
      </c>
      <c r="BE593" s="33">
        <f t="shared" si="1343"/>
        <v>0.95420560216116856</v>
      </c>
      <c r="BF593" s="33">
        <f t="shared" si="1343"/>
        <v>0.64715372995407794</v>
      </c>
      <c r="BG593" s="33">
        <f t="shared" si="1343"/>
        <v>0.93652174010749911</v>
      </c>
      <c r="BH593" s="33">
        <f t="shared" si="1343"/>
        <v>0.63516032175975823</v>
      </c>
      <c r="BI593" s="33">
        <f t="shared" si="1343"/>
        <v>0.43077337883437905</v>
      </c>
      <c r="BJ593" s="33">
        <f t="shared" si="1343"/>
        <v>3.0753841475886716</v>
      </c>
      <c r="BK593" s="33">
        <f t="shared" si="1343"/>
        <v>2.0857625627495446</v>
      </c>
      <c r="BL593" s="33">
        <f t="shared" si="1343"/>
        <v>1.4145892868631023</v>
      </c>
      <c r="BM593" s="33">
        <f t="shared" si="1343"/>
        <v>2.0471080659064826</v>
      </c>
      <c r="BN593" s="33">
        <f t="shared" si="1343"/>
        <v>1.3883733416256936</v>
      </c>
      <c r="BO593" s="33">
        <f t="shared" si="1343"/>
        <v>0.94161151911799068</v>
      </c>
      <c r="BP593" s="33">
        <f t="shared" si="1343"/>
        <v>1.3626432446773067</v>
      </c>
      <c r="BQ593" s="33">
        <f t="shared" si="1343"/>
        <v>0.92416105752510624</v>
      </c>
      <c r="BR593" s="33">
        <f t="shared" si="1343"/>
        <v>0.62677715798472222</v>
      </c>
      <c r="BS593" s="33">
        <f t="shared" si="1343"/>
        <v>0.98612119343031013</v>
      </c>
      <c r="BT593" s="33">
        <f t="shared" si="1343"/>
        <v>0.66879926828117964</v>
      </c>
      <c r="BU593" s="33">
        <f t="shared" si="1343"/>
        <v>0.45358771744626525</v>
      </c>
      <c r="BV593" s="33">
        <f t="shared" si="1343"/>
        <v>0.6564047130877364</v>
      </c>
      <c r="BW593" s="33">
        <f t="shared" si="1343"/>
        <v>0.44518158085851994</v>
      </c>
      <c r="BX593" s="33">
        <f t="shared" si="1343"/>
        <v>0.30192750902628107</v>
      </c>
      <c r="BY593" s="33">
        <f t="shared" si="1343"/>
        <v>0.43693123140877227</v>
      </c>
      <c r="BZ593" s="33">
        <f t="shared" si="1343"/>
        <v>0.29633202267854214</v>
      </c>
      <c r="CA593" s="33">
        <f t="shared" si="1343"/>
        <v>0.20097594621841677</v>
      </c>
      <c r="CB593" s="33">
        <f t="shared" si="1343"/>
        <v>1.3064070660671898</v>
      </c>
      <c r="CC593" s="33">
        <f t="shared" si="1343"/>
        <v>0.88602100399421757</v>
      </c>
      <c r="CD593" s="33">
        <f t="shared" si="1343"/>
        <v>0.60091011439656905</v>
      </c>
      <c r="CE593" s="33">
        <f t="shared" ref="CE593:CS593" si="1344">EXP(CE592)</f>
        <v>0.86960077634537492</v>
      </c>
      <c r="CF593" s="33">
        <f t="shared" si="1344"/>
        <v>0.58977371827232083</v>
      </c>
      <c r="CG593" s="33">
        <f t="shared" si="1344"/>
        <v>0.39999163780255392</v>
      </c>
      <c r="CH593" s="33">
        <f t="shared" si="1344"/>
        <v>0.57884370795464324</v>
      </c>
      <c r="CI593" s="33">
        <f t="shared" si="1344"/>
        <v>0.39257877318563994</v>
      </c>
      <c r="CJ593" s="33">
        <f t="shared" si="1344"/>
        <v>0.26625165141817247</v>
      </c>
      <c r="CK593" s="33">
        <f t="shared" si="1344"/>
        <v>1.9008280183339032</v>
      </c>
      <c r="CL593" s="33">
        <f t="shared" si="1344"/>
        <v>1.2891644518538796</v>
      </c>
      <c r="CM593" s="33">
        <f t="shared" si="1344"/>
        <v>0.87432685539874722</v>
      </c>
      <c r="CN593" s="33">
        <f t="shared" si="1344"/>
        <v>1.2652729485138816</v>
      </c>
      <c r="CO593" s="33">
        <f t="shared" si="1344"/>
        <v>0.85812335013146368</v>
      </c>
      <c r="CP593" s="33">
        <f t="shared" si="1344"/>
        <v>0.58198958960258496</v>
      </c>
      <c r="CQ593" s="33">
        <f t="shared" si="1344"/>
        <v>0.8422201371191026</v>
      </c>
      <c r="CR593" s="33">
        <f t="shared" si="1344"/>
        <v>0.57120383903070204</v>
      </c>
      <c r="CS593" s="33">
        <f t="shared" si="1344"/>
        <v>0.38739732208192518</v>
      </c>
    </row>
    <row r="594" spans="2:97" ht="13.9" thickTop="1" thickBot="1" x14ac:dyDescent="0.4">
      <c r="H594" s="32">
        <f t="shared" ref="H594:H595" si="1345">H593</f>
        <v>3.777523233258222E-10</v>
      </c>
      <c r="I594" s="32">
        <f t="shared" ref="I594:J594" si="1346">I589</f>
        <v>-0.40700172201625046</v>
      </c>
      <c r="J594" s="32">
        <f t="shared" si="1346"/>
        <v>0.35571993858054768</v>
      </c>
      <c r="K594" s="32">
        <f t="shared" si="1341"/>
        <v>-0.40700172188187644</v>
      </c>
      <c r="L594" s="32">
        <f>$CE$5-$CE$7*SUMPRODUCT($B$5:$CD$5,Q594:CS594)</f>
        <v>-1.7372371985402424E-8</v>
      </c>
      <c r="M594" s="32">
        <f>SUMPRODUCT($B$7:$CD$7, LN(Q594:CS594))</f>
        <v>-3263.384256428717</v>
      </c>
      <c r="O594" s="48">
        <f t="shared" si="1342"/>
        <v>0.99999999999999978</v>
      </c>
      <c r="P594" s="39" t="s">
        <v>366</v>
      </c>
      <c r="Q594" s="32">
        <f t="shared" ref="Q594:AV594" si="1347">Q593/$O593</f>
        <v>2.6076684381639556E-2</v>
      </c>
      <c r="R594" s="32">
        <f t="shared" si="1347"/>
        <v>1.7685521363731145E-2</v>
      </c>
      <c r="S594" s="32">
        <f t="shared" si="1347"/>
        <v>1.1994533558385043E-2</v>
      </c>
      <c r="T594" s="32">
        <f t="shared" si="1347"/>
        <v>1.7357763572920546E-2</v>
      </c>
      <c r="U594" s="32">
        <f t="shared" si="1347"/>
        <v>1.1772244277789556E-2</v>
      </c>
      <c r="V594" s="32">
        <f t="shared" si="1347"/>
        <v>7.984077830864883E-3</v>
      </c>
      <c r="W594" s="32">
        <f t="shared" si="1347"/>
        <v>1.1554074584173183E-2</v>
      </c>
      <c r="X594" s="32">
        <f t="shared" si="1347"/>
        <v>7.8361125174492025E-3</v>
      </c>
      <c r="Y594" s="32">
        <f t="shared" si="1347"/>
        <v>5.3145458720022841E-3</v>
      </c>
      <c r="Z594" s="32">
        <f t="shared" si="1347"/>
        <v>3.4546225111817735E-2</v>
      </c>
      <c r="AA594" s="32">
        <f t="shared" si="1347"/>
        <v>2.342966587736503E-2</v>
      </c>
      <c r="AB594" s="32">
        <f t="shared" si="1347"/>
        <v>1.5890281538667336E-2</v>
      </c>
      <c r="AC594" s="32">
        <f t="shared" si="1347"/>
        <v>2.2995454447039654E-2</v>
      </c>
      <c r="AD594" s="32">
        <f t="shared" si="1347"/>
        <v>1.5595794117835465E-2</v>
      </c>
      <c r="AE594" s="32">
        <f t="shared" si="1347"/>
        <v>1.0577255375669413E-2</v>
      </c>
      <c r="AF594" s="32">
        <f t="shared" si="1347"/>
        <v>1.5306764299552501E-2</v>
      </c>
      <c r="AG594" s="32">
        <f t="shared" si="1347"/>
        <v>1.0381231872405411E-2</v>
      </c>
      <c r="AH594" s="32">
        <f t="shared" si="1347"/>
        <v>7.0406764669262364E-3</v>
      </c>
      <c r="AI594" s="32">
        <f t="shared" si="1347"/>
        <v>5.0264909250602695E-2</v>
      </c>
      <c r="AJ594" s="32">
        <f t="shared" si="1347"/>
        <v>3.4090266745087187E-2</v>
      </c>
      <c r="AK594" s="32">
        <f t="shared" si="1347"/>
        <v>2.3120429422386006E-2</v>
      </c>
      <c r="AL594" s="32">
        <f t="shared" si="1347"/>
        <v>3.3458487207084546E-2</v>
      </c>
      <c r="AM594" s="32">
        <f t="shared" si="1347"/>
        <v>2.2691948931807187E-2</v>
      </c>
      <c r="AN594" s="32">
        <f t="shared" si="1347"/>
        <v>1.5389953022583596E-2</v>
      </c>
      <c r="AO594" s="32">
        <f t="shared" si="1347"/>
        <v>2.2271409276904585E-2</v>
      </c>
      <c r="AP594" s="32">
        <f t="shared" si="1347"/>
        <v>1.5104737964479325E-2</v>
      </c>
      <c r="AQ594" s="32">
        <f t="shared" si="1347"/>
        <v>1.0244215179152466E-2</v>
      </c>
      <c r="AR594" s="32">
        <f t="shared" si="1347"/>
        <v>1.6117431162781727E-2</v>
      </c>
      <c r="AS594" s="32">
        <f t="shared" si="1347"/>
        <v>1.0931035901118664E-2</v>
      </c>
      <c r="AT594" s="32">
        <f t="shared" si="1347"/>
        <v>7.4135601799538023E-3</v>
      </c>
      <c r="AU594" s="32">
        <f t="shared" si="1347"/>
        <v>1.0728455942940593E-2</v>
      </c>
      <c r="AV594" s="32">
        <f t="shared" si="1347"/>
        <v>7.2761680128443744E-3</v>
      </c>
      <c r="AW594" s="32">
        <f t="shared" ref="AW594:CB594" si="1348">AW593/$O593</f>
        <v>4.9347847661131801E-3</v>
      </c>
      <c r="AX594" s="32">
        <f t="shared" si="1348"/>
        <v>7.1413220728005974E-3</v>
      </c>
      <c r="AY594" s="32">
        <f t="shared" si="1348"/>
        <v>4.8433306257572159E-3</v>
      </c>
      <c r="AZ594" s="32">
        <f t="shared" si="1348"/>
        <v>3.2848051539003578E-3</v>
      </c>
      <c r="BA594" s="32">
        <f t="shared" si="1348"/>
        <v>2.1352269982824999E-2</v>
      </c>
      <c r="BB594" s="32">
        <f t="shared" si="1348"/>
        <v>1.4481366626935558E-2</v>
      </c>
      <c r="BC594" s="32">
        <f t="shared" si="1348"/>
        <v>9.8214372313766233E-3</v>
      </c>
      <c r="BD594" s="32">
        <f t="shared" si="1348"/>
        <v>1.4212989990706077E-2</v>
      </c>
      <c r="BE594" s="32">
        <f t="shared" si="1348"/>
        <v>9.6394209648874418E-3</v>
      </c>
      <c r="BF594" s="32">
        <f t="shared" si="1348"/>
        <v>6.537571376541546E-3</v>
      </c>
      <c r="BG594" s="32">
        <f t="shared" si="1348"/>
        <v>9.4607779237711031E-3</v>
      </c>
      <c r="BH594" s="32">
        <f t="shared" si="1348"/>
        <v>6.4164135148323549E-3</v>
      </c>
      <c r="BI594" s="32">
        <f t="shared" si="1348"/>
        <v>4.351688912375677E-3</v>
      </c>
      <c r="BJ594" s="32">
        <f t="shared" si="1348"/>
        <v>3.1067646595457327E-2</v>
      </c>
      <c r="BK594" s="32">
        <f t="shared" si="1348"/>
        <v>2.1070452038437545E-2</v>
      </c>
      <c r="BL594" s="32">
        <f t="shared" si="1348"/>
        <v>1.4290234303393063E-2</v>
      </c>
      <c r="BM594" s="32">
        <f t="shared" si="1348"/>
        <v>2.0679962854123102E-2</v>
      </c>
      <c r="BN594" s="32">
        <f t="shared" si="1348"/>
        <v>1.4025399836310218E-2</v>
      </c>
      <c r="BO594" s="32">
        <f t="shared" si="1348"/>
        <v>9.512195063210712E-3</v>
      </c>
      <c r="BP594" s="32">
        <f t="shared" si="1348"/>
        <v>1.3765473426958687E-2</v>
      </c>
      <c r="BQ594" s="32">
        <f t="shared" si="1348"/>
        <v>9.3359098423480055E-3</v>
      </c>
      <c r="BR594" s="32">
        <f t="shared" si="1348"/>
        <v>6.3317264783465657E-3</v>
      </c>
      <c r="BS594" s="32">
        <f t="shared" si="1348"/>
        <v>9.9618334710493781E-3</v>
      </c>
      <c r="BT594" s="32">
        <f t="shared" si="1348"/>
        <v>6.7562354207202522E-3</v>
      </c>
      <c r="BU594" s="32">
        <f t="shared" si="1348"/>
        <v>4.5821602210929704E-3</v>
      </c>
      <c r="BV594" s="32">
        <f t="shared" si="1348"/>
        <v>6.6310251569033866E-3</v>
      </c>
      <c r="BW594" s="32">
        <f t="shared" si="1348"/>
        <v>4.4972411123871577E-3</v>
      </c>
      <c r="BX594" s="32">
        <f t="shared" si="1348"/>
        <v>3.0500830783139741E-3</v>
      </c>
      <c r="BY594" s="32">
        <f t="shared" si="1348"/>
        <v>4.4138957712222954E-3</v>
      </c>
      <c r="BZ594" s="32">
        <f t="shared" si="1348"/>
        <v>2.9935572642892246E-3</v>
      </c>
      <c r="CA594" s="32">
        <f t="shared" si="1348"/>
        <v>2.0302665851344294E-3</v>
      </c>
      <c r="CB594" s="32">
        <f t="shared" si="1348"/>
        <v>1.31973734306353E-2</v>
      </c>
      <c r="CC594" s="32">
        <f t="shared" ref="CC594:CS594" si="1349">CC593/$O593</f>
        <v>8.9506175837667356E-3</v>
      </c>
      <c r="CD594" s="32">
        <f t="shared" si="1349"/>
        <v>6.0704166288774722E-3</v>
      </c>
      <c r="CE594" s="32">
        <f t="shared" si="1349"/>
        <v>8.7847398250447285E-3</v>
      </c>
      <c r="CF594" s="32">
        <f t="shared" si="1349"/>
        <v>5.9579163354079754E-3</v>
      </c>
      <c r="CG594" s="32">
        <f t="shared" si="1349"/>
        <v>4.0407306040552505E-3</v>
      </c>
      <c r="CH594" s="32">
        <f t="shared" si="1349"/>
        <v>5.8475009591368327E-3</v>
      </c>
      <c r="CI594" s="32">
        <f t="shared" si="1349"/>
        <v>3.9658455662433638E-3</v>
      </c>
      <c r="CJ594" s="32">
        <f t="shared" si="1349"/>
        <v>2.6896842198404348E-3</v>
      </c>
      <c r="CK594" s="32">
        <f t="shared" si="1349"/>
        <v>1.920223629904709E-2</v>
      </c>
      <c r="CL594" s="32">
        <f t="shared" si="1349"/>
        <v>1.302318789183653E-2</v>
      </c>
      <c r="CM594" s="32">
        <f t="shared" si="1349"/>
        <v>8.8324828538066755E-3</v>
      </c>
      <c r="CN594" s="32">
        <f t="shared" si="1349"/>
        <v>1.2781835024428655E-2</v>
      </c>
      <c r="CO594" s="32">
        <f t="shared" si="1349"/>
        <v>8.6687944327532261E-3</v>
      </c>
      <c r="CP594" s="32">
        <f t="shared" si="1349"/>
        <v>5.8792807741384866E-3</v>
      </c>
      <c r="CQ594" s="32">
        <f t="shared" si="1349"/>
        <v>8.5081395753794885E-3</v>
      </c>
      <c r="CR594" s="32">
        <f t="shared" si="1349"/>
        <v>5.7703227152576982E-3</v>
      </c>
      <c r="CS594" s="32">
        <f t="shared" si="1349"/>
        <v>3.9135023518621402E-3</v>
      </c>
    </row>
    <row r="595" spans="2:97" ht="13.15" thickTop="1" x14ac:dyDescent="0.35">
      <c r="H595" s="34">
        <f t="shared" si="1345"/>
        <v>3.777523233258222E-10</v>
      </c>
      <c r="I595" s="34">
        <f t="shared" ref="I595:J595" si="1350">I590</f>
        <v>-0.38829529368271404</v>
      </c>
      <c r="J595" s="34">
        <f t="shared" si="1350"/>
        <v>0.25572326434237563</v>
      </c>
      <c r="K595" s="34">
        <f t="shared" si="1341"/>
        <v>-0.38829529358611398</v>
      </c>
      <c r="L595" s="34">
        <f>$CE$6-$CE$7*SUMPRODUCT($B$6:$CD$6,Q594:CS594)</f>
        <v>-1.2578965424836497E-8</v>
      </c>
    </row>
    <row r="596" spans="2:97" ht="13.5" thickBot="1" x14ac:dyDescent="0.4">
      <c r="B596" s="39" t="s">
        <v>367</v>
      </c>
      <c r="D596" s="39" t="s">
        <v>368</v>
      </c>
      <c r="E596" s="39" t="s">
        <v>369</v>
      </c>
      <c r="F596" s="39" t="s">
        <v>370</v>
      </c>
      <c r="H596" s="39" t="s">
        <v>347</v>
      </c>
      <c r="I596" s="39" t="s">
        <v>371</v>
      </c>
      <c r="J596" s="39" t="s">
        <v>372</v>
      </c>
      <c r="K596" s="39" t="s">
        <v>349</v>
      </c>
      <c r="L596" s="39" t="s">
        <v>373</v>
      </c>
      <c r="M596" s="39" t="s">
        <v>374</v>
      </c>
      <c r="O596" s="45" t="s">
        <v>336</v>
      </c>
    </row>
    <row r="597" spans="2:97" ht="13.9" thickTop="1" thickBot="1" x14ac:dyDescent="0.4">
      <c r="B597" s="32">
        <f>1+B592</f>
        <v>8</v>
      </c>
      <c r="D597" s="32">
        <f>IF(F592,IF(M597&lt;0,D592,H597),E592)</f>
        <v>2.518348822172148E-10</v>
      </c>
      <c r="E597" s="32">
        <f>IF(F592,IF(M597&lt;0,H597,E592),H597)</f>
        <v>3.147936027715185E-10</v>
      </c>
      <c r="F597" s="32" t="b">
        <f>OR(F592,M597*M592&lt;=0)</f>
        <v>1</v>
      </c>
      <c r="H597" s="32">
        <f>IF(F592,(D592+E592)/2,2*H592)</f>
        <v>3.147936027715185E-10</v>
      </c>
      <c r="I597" s="32">
        <f>I592</f>
        <v>-0.48114022951607738</v>
      </c>
      <c r="J597" s="32">
        <f>J592</f>
        <v>1</v>
      </c>
      <c r="K597" s="32">
        <f>I597+J597*H597</f>
        <v>-0.4811402292012838</v>
      </c>
      <c r="L597" s="32">
        <f>$CE$3-$CE$7*SUMPRODUCT($B$3:$CD$3,Q599:CS599)</f>
        <v>-1.8077116692438722E-8</v>
      </c>
      <c r="M597" s="32">
        <f>SUMPRODUCT(L597:L600,J597:J600)</f>
        <v>-3.1045803939661703E-8</v>
      </c>
      <c r="O597" s="46">
        <f>SUM(Q597:CS597)</f>
        <v>-1.2656551011044939</v>
      </c>
      <c r="P597" s="39" t="s">
        <v>363</v>
      </c>
      <c r="Q597" s="32">
        <f t="shared" ref="Q597:AV597" si="1351">SUMPRODUCT(B$3:B$6,$K597:$K600)</f>
        <v>0.94830444071771658</v>
      </c>
      <c r="R597" s="32">
        <f t="shared" si="1351"/>
        <v>0.56000914711550254</v>
      </c>
      <c r="S597" s="32">
        <f t="shared" si="1351"/>
        <v>0.17171385351328855</v>
      </c>
      <c r="T597" s="32">
        <f t="shared" si="1351"/>
        <v>0.54130271881344449</v>
      </c>
      <c r="U597" s="32">
        <f t="shared" si="1351"/>
        <v>0.15300742521123045</v>
      </c>
      <c r="V597" s="32">
        <f t="shared" si="1351"/>
        <v>-0.23528786839098353</v>
      </c>
      <c r="W597" s="32">
        <f t="shared" si="1351"/>
        <v>0.13430099690917235</v>
      </c>
      <c r="X597" s="32">
        <f t="shared" si="1351"/>
        <v>-0.25399429669304163</v>
      </c>
      <c r="Y597" s="32">
        <f t="shared" si="1351"/>
        <v>-0.64228959029525567</v>
      </c>
      <c r="Z597" s="32">
        <f t="shared" si="1351"/>
        <v>1.2295611298520479</v>
      </c>
      <c r="AA597" s="32">
        <f t="shared" si="1351"/>
        <v>0.84126583624983398</v>
      </c>
      <c r="AB597" s="32">
        <f t="shared" si="1351"/>
        <v>0.45297054264761999</v>
      </c>
      <c r="AC597" s="32">
        <f t="shared" si="1351"/>
        <v>0.82255940794777582</v>
      </c>
      <c r="AD597" s="32">
        <f t="shared" si="1351"/>
        <v>0.43426411434556189</v>
      </c>
      <c r="AE597" s="32">
        <f t="shared" si="1351"/>
        <v>4.5968820743347905E-2</v>
      </c>
      <c r="AF597" s="32">
        <f t="shared" si="1351"/>
        <v>0.41555768604350379</v>
      </c>
      <c r="AG597" s="32">
        <f t="shared" si="1351"/>
        <v>2.7262392441289807E-2</v>
      </c>
      <c r="AH597" s="32">
        <f t="shared" si="1351"/>
        <v>-0.36103290116092418</v>
      </c>
      <c r="AI597" s="32">
        <f t="shared" si="1351"/>
        <v>1.6045700486978232</v>
      </c>
      <c r="AJ597" s="32">
        <f t="shared" si="1351"/>
        <v>1.2162747550956092</v>
      </c>
      <c r="AK597" s="32">
        <f t="shared" si="1351"/>
        <v>0.8279794614933953</v>
      </c>
      <c r="AL597" s="32">
        <f t="shared" si="1351"/>
        <v>1.1975683267935511</v>
      </c>
      <c r="AM597" s="32">
        <f t="shared" si="1351"/>
        <v>0.80927303319133714</v>
      </c>
      <c r="AN597" s="32">
        <f t="shared" si="1351"/>
        <v>0.42097773958912316</v>
      </c>
      <c r="AO597" s="32">
        <f t="shared" si="1351"/>
        <v>0.79056660488927899</v>
      </c>
      <c r="AP597" s="32">
        <f t="shared" si="1351"/>
        <v>0.40227131128706506</v>
      </c>
      <c r="AQ597" s="32">
        <f t="shared" si="1351"/>
        <v>1.3976017684851072E-2</v>
      </c>
      <c r="AR597" s="32">
        <f t="shared" si="1351"/>
        <v>0.46716421151643273</v>
      </c>
      <c r="AS597" s="32">
        <f t="shared" si="1351"/>
        <v>7.8868917914218739E-2</v>
      </c>
      <c r="AT597" s="32">
        <f t="shared" si="1351"/>
        <v>-0.30942637568799525</v>
      </c>
      <c r="AU597" s="32">
        <f t="shared" si="1351"/>
        <v>6.0162489612160641E-2</v>
      </c>
      <c r="AV597" s="32">
        <f t="shared" si="1351"/>
        <v>-0.32813280399005335</v>
      </c>
      <c r="AW597" s="32">
        <f t="shared" ref="AW597:CB597" si="1352">SUMPRODUCT(AH$3:AH$6,$K597:$K600)</f>
        <v>-0.71642809759226733</v>
      </c>
      <c r="AX597" s="32">
        <f t="shared" si="1352"/>
        <v>-0.34683923229211139</v>
      </c>
      <c r="AY597" s="32">
        <f t="shared" si="1352"/>
        <v>-0.73513452589432537</v>
      </c>
      <c r="AZ597" s="32">
        <f t="shared" si="1352"/>
        <v>-1.1234298194965393</v>
      </c>
      <c r="BA597" s="32">
        <f t="shared" si="1352"/>
        <v>0.74842090065076416</v>
      </c>
      <c r="BB597" s="32">
        <f t="shared" si="1352"/>
        <v>0.36012560704855018</v>
      </c>
      <c r="BC597" s="32">
        <f t="shared" si="1352"/>
        <v>-2.8169686553663809E-2</v>
      </c>
      <c r="BD597" s="32">
        <f t="shared" si="1352"/>
        <v>0.34141917874649208</v>
      </c>
      <c r="BE597" s="32">
        <f t="shared" si="1352"/>
        <v>-4.6876114855721907E-2</v>
      </c>
      <c r="BF597" s="32">
        <f t="shared" si="1352"/>
        <v>-0.43517140845793589</v>
      </c>
      <c r="BG597" s="32">
        <f t="shared" si="1352"/>
        <v>-6.5582543157780004E-2</v>
      </c>
      <c r="BH597" s="32">
        <f t="shared" si="1352"/>
        <v>-0.45387783675999399</v>
      </c>
      <c r="BI597" s="32">
        <f t="shared" si="1352"/>
        <v>-0.84217313036220798</v>
      </c>
      <c r="BJ597" s="32">
        <f t="shared" si="1352"/>
        <v>1.1234298194965393</v>
      </c>
      <c r="BK597" s="32">
        <f t="shared" si="1352"/>
        <v>0.73513452589432537</v>
      </c>
      <c r="BL597" s="32">
        <f t="shared" si="1352"/>
        <v>0.34683923229211139</v>
      </c>
      <c r="BM597" s="32">
        <f t="shared" si="1352"/>
        <v>0.71642809759226733</v>
      </c>
      <c r="BN597" s="32">
        <f t="shared" si="1352"/>
        <v>0.32813280399005335</v>
      </c>
      <c r="BO597" s="32">
        <f t="shared" si="1352"/>
        <v>-6.0162489612160641E-2</v>
      </c>
      <c r="BP597" s="32">
        <f t="shared" si="1352"/>
        <v>0.30942637568799525</v>
      </c>
      <c r="BQ597" s="32">
        <f t="shared" si="1352"/>
        <v>-7.8868917914218739E-2</v>
      </c>
      <c r="BR597" s="32">
        <f t="shared" si="1352"/>
        <v>-0.46716421151643273</v>
      </c>
      <c r="BS597" s="32">
        <f t="shared" si="1352"/>
        <v>-1.3976017684851072E-2</v>
      </c>
      <c r="BT597" s="32">
        <f t="shared" si="1352"/>
        <v>-0.40227131128706506</v>
      </c>
      <c r="BU597" s="32">
        <f t="shared" si="1352"/>
        <v>-0.79056660488927899</v>
      </c>
      <c r="BV597" s="32">
        <f t="shared" si="1352"/>
        <v>-0.42097773958912316</v>
      </c>
      <c r="BW597" s="32">
        <f t="shared" si="1352"/>
        <v>-0.80927303319133714</v>
      </c>
      <c r="BX597" s="32">
        <f t="shared" si="1352"/>
        <v>-1.1975683267935511</v>
      </c>
      <c r="BY597" s="32">
        <f t="shared" si="1352"/>
        <v>-0.8279794614933953</v>
      </c>
      <c r="BZ597" s="32">
        <f t="shared" si="1352"/>
        <v>-1.2162747550956092</v>
      </c>
      <c r="CA597" s="32">
        <f t="shared" si="1352"/>
        <v>-1.6045700486978232</v>
      </c>
      <c r="CB597" s="32">
        <f t="shared" si="1352"/>
        <v>0.26728067144948037</v>
      </c>
      <c r="CC597" s="32">
        <f t="shared" ref="CC597:CS597" si="1353">SUMPRODUCT(BN$3:BN$6,$K597:$K600)</f>
        <v>-0.12101462215273362</v>
      </c>
      <c r="CD597" s="32">
        <f t="shared" si="1353"/>
        <v>-0.50930991575494766</v>
      </c>
      <c r="CE597" s="32">
        <f t="shared" si="1353"/>
        <v>-0.13972105045479172</v>
      </c>
      <c r="CF597" s="32">
        <f t="shared" si="1353"/>
        <v>-0.5280163440570057</v>
      </c>
      <c r="CG597" s="32">
        <f t="shared" si="1353"/>
        <v>-0.91631163765921975</v>
      </c>
      <c r="CH597" s="32">
        <f t="shared" si="1353"/>
        <v>-0.54672277235906375</v>
      </c>
      <c r="CI597" s="32">
        <f t="shared" si="1353"/>
        <v>-0.93501806596127779</v>
      </c>
      <c r="CJ597" s="32">
        <f t="shared" si="1353"/>
        <v>-1.3233133595634918</v>
      </c>
      <c r="CK597" s="32">
        <f t="shared" si="1353"/>
        <v>0.64228959029525567</v>
      </c>
      <c r="CL597" s="32">
        <f t="shared" si="1353"/>
        <v>0.25399429669304163</v>
      </c>
      <c r="CM597" s="32">
        <f t="shared" si="1353"/>
        <v>-0.13430099690917235</v>
      </c>
      <c r="CN597" s="32">
        <f t="shared" si="1353"/>
        <v>0.23528786839098353</v>
      </c>
      <c r="CO597" s="32">
        <f t="shared" si="1353"/>
        <v>-0.15300742521123045</v>
      </c>
      <c r="CP597" s="32">
        <f t="shared" si="1353"/>
        <v>-0.54130271881344449</v>
      </c>
      <c r="CQ597" s="32">
        <f t="shared" si="1353"/>
        <v>-0.17171385351328855</v>
      </c>
      <c r="CR597" s="32">
        <f t="shared" si="1353"/>
        <v>-0.56000914711550254</v>
      </c>
      <c r="CS597" s="32">
        <f t="shared" si="1353"/>
        <v>-0.94830444071771658</v>
      </c>
    </row>
    <row r="598" spans="2:97" ht="13.9" thickTop="1" thickBot="1" x14ac:dyDescent="0.4">
      <c r="H598" s="33">
        <f>H597</f>
        <v>3.147936027715185E-10</v>
      </c>
      <c r="I598" s="33">
        <f t="shared" ref="I598:J598" si="1354">I593</f>
        <v>0.32813280377542708</v>
      </c>
      <c r="J598" s="33">
        <f t="shared" si="1354"/>
        <v>0.68179999596923269</v>
      </c>
      <c r="K598" s="33">
        <f t="shared" ref="K598:K600" si="1355">I598+J598*H598</f>
        <v>0.32813280399005335</v>
      </c>
      <c r="L598" s="33">
        <f>$CE$4-$CE$7*SUMPRODUCT($B$4:$CD$4,Q599:CS599)</f>
        <v>-1.3756448424828704E-8</v>
      </c>
      <c r="M598" s="39" t="s">
        <v>375</v>
      </c>
      <c r="O598" s="47">
        <f t="shared" ref="O598:O599" si="1356">SUM(Q598:CS598)</f>
        <v>98.989929546383792</v>
      </c>
      <c r="P598" s="39" t="s">
        <v>365</v>
      </c>
      <c r="Q598" s="33">
        <f>EXP(Q597)</f>
        <v>2.5813291500577384</v>
      </c>
      <c r="R598" s="33">
        <f>EXP(R597)</f>
        <v>1.7506885139729078</v>
      </c>
      <c r="S598" s="33">
        <f t="shared" ref="S598:CD598" si="1357">EXP(S597)</f>
        <v>1.187338031993368</v>
      </c>
      <c r="T598" s="33">
        <f t="shared" si="1357"/>
        <v>1.7182437933380217</v>
      </c>
      <c r="U598" s="33">
        <f t="shared" si="1357"/>
        <v>1.1653336317589831</v>
      </c>
      <c r="V598" s="33">
        <f t="shared" si="1357"/>
        <v>0.79034330202374725</v>
      </c>
      <c r="W598" s="33">
        <f t="shared" si="1357"/>
        <v>1.1437370291497295</v>
      </c>
      <c r="X598" s="33">
        <f t="shared" si="1357"/>
        <v>0.77569622606754396</v>
      </c>
      <c r="Y598" s="33">
        <f t="shared" si="1357"/>
        <v>0.52608652146441914</v>
      </c>
      <c r="Z598" s="33">
        <f t="shared" si="1357"/>
        <v>3.4197283902051003</v>
      </c>
      <c r="AA598" s="33">
        <f t="shared" si="1357"/>
        <v>2.3193009746568816</v>
      </c>
      <c r="AB598" s="33">
        <f t="shared" si="1357"/>
        <v>1.5729778500688885</v>
      </c>
      <c r="AC598" s="33">
        <f t="shared" si="1357"/>
        <v>2.2763184157434195</v>
      </c>
      <c r="AD598" s="33">
        <f t="shared" si="1357"/>
        <v>1.5438265610171693</v>
      </c>
      <c r="AE598" s="33">
        <f t="shared" si="1357"/>
        <v>1.0470417644640935</v>
      </c>
      <c r="AF598" s="33">
        <f t="shared" si="1357"/>
        <v>1.5152155196576473</v>
      </c>
      <c r="AG598" s="33">
        <f t="shared" si="1357"/>
        <v>1.0276374116794831</v>
      </c>
      <c r="AH598" s="33">
        <f t="shared" si="1357"/>
        <v>0.69695606742591443</v>
      </c>
      <c r="AI598" s="33">
        <f t="shared" si="1357"/>
        <v>4.97571982555439</v>
      </c>
      <c r="AJ598" s="33">
        <f t="shared" si="1357"/>
        <v>3.3745931033826153</v>
      </c>
      <c r="AK598" s="33">
        <f t="shared" si="1357"/>
        <v>2.2886896796140817</v>
      </c>
      <c r="AL598" s="33">
        <f t="shared" si="1357"/>
        <v>3.3120532914047565</v>
      </c>
      <c r="AM598" s="33">
        <f t="shared" si="1357"/>
        <v>2.2462744260253582</v>
      </c>
      <c r="AN598" s="33">
        <f t="shared" si="1357"/>
        <v>1.5234503654002123</v>
      </c>
      <c r="AO598" s="33">
        <f t="shared" si="1357"/>
        <v>2.2046452352012902</v>
      </c>
      <c r="AP598" s="33">
        <f t="shared" si="1357"/>
        <v>1.4952169468839989</v>
      </c>
      <c r="AQ598" s="33">
        <f t="shared" si="1357"/>
        <v>1.0140741388012857</v>
      </c>
      <c r="AR598" s="33">
        <f t="shared" si="1357"/>
        <v>1.5954633753672882</v>
      </c>
      <c r="AS598" s="33">
        <f t="shared" si="1357"/>
        <v>1.082062473767625</v>
      </c>
      <c r="AT598" s="33">
        <f t="shared" si="1357"/>
        <v>0.73386779992149387</v>
      </c>
      <c r="AU598" s="33">
        <f t="shared" si="1357"/>
        <v>1.0620090979725134</v>
      </c>
      <c r="AV598" s="33">
        <f t="shared" si="1357"/>
        <v>0.72026735897420158</v>
      </c>
      <c r="AW598" s="33">
        <f t="shared" si="1357"/>
        <v>0.48849399632647822</v>
      </c>
      <c r="AX598" s="33">
        <f t="shared" si="1357"/>
        <v>0.70691896886492211</v>
      </c>
      <c r="AY598" s="33">
        <f t="shared" si="1357"/>
        <v>0.47944095741285403</v>
      </c>
      <c r="AZ598" s="33">
        <f t="shared" si="1357"/>
        <v>0.32516263075248786</v>
      </c>
      <c r="BA598" s="33">
        <f t="shared" si="1357"/>
        <v>2.1136597013030802</v>
      </c>
      <c r="BB598" s="33">
        <f t="shared" si="1357"/>
        <v>1.4335094621450895</v>
      </c>
      <c r="BC598" s="33">
        <f t="shared" si="1357"/>
        <v>0.97222337956891491</v>
      </c>
      <c r="BD598" s="33">
        <f t="shared" si="1357"/>
        <v>1.4069428778238062</v>
      </c>
      <c r="BE598" s="33">
        <f t="shared" si="1357"/>
        <v>0.95420560216701988</v>
      </c>
      <c r="BF598" s="33">
        <f t="shared" si="1357"/>
        <v>0.64715372994762721</v>
      </c>
      <c r="BG598" s="33">
        <f t="shared" si="1357"/>
        <v>0.93652174010734601</v>
      </c>
      <c r="BH598" s="33">
        <f t="shared" si="1357"/>
        <v>0.63516032174942838</v>
      </c>
      <c r="BI598" s="33">
        <f t="shared" si="1357"/>
        <v>0.43077337882043776</v>
      </c>
      <c r="BJ598" s="33">
        <f t="shared" si="1357"/>
        <v>3.0753841475750483</v>
      </c>
      <c r="BK598" s="33">
        <f t="shared" si="1357"/>
        <v>2.0857625627067247</v>
      </c>
      <c r="BL598" s="33">
        <f t="shared" si="1357"/>
        <v>1.4145892868112862</v>
      </c>
      <c r="BM598" s="33">
        <f t="shared" si="1357"/>
        <v>2.0471080658515683</v>
      </c>
      <c r="BN598" s="33">
        <f t="shared" si="1357"/>
        <v>1.3883733415660973</v>
      </c>
      <c r="BO598" s="33">
        <f t="shared" si="1357"/>
        <v>0.94161151906241181</v>
      </c>
      <c r="BP598" s="33">
        <f t="shared" si="1357"/>
        <v>1.3626432446102361</v>
      </c>
      <c r="BQ598" s="33">
        <f t="shared" si="1357"/>
        <v>0.9241610574647392</v>
      </c>
      <c r="BR598" s="33">
        <f t="shared" si="1357"/>
        <v>0.62677715793368949</v>
      </c>
      <c r="BS598" s="33">
        <f t="shared" si="1357"/>
        <v>0.98612119344851601</v>
      </c>
      <c r="BT598" s="33">
        <f t="shared" si="1357"/>
        <v>0.66879926828275948</v>
      </c>
      <c r="BU598" s="33">
        <f t="shared" si="1357"/>
        <v>0.4535877174400339</v>
      </c>
      <c r="BV598" s="33">
        <f t="shared" si="1357"/>
        <v>0.65640471308515447</v>
      </c>
      <c r="BW598" s="33">
        <f t="shared" si="1357"/>
        <v>0.44518158084960141</v>
      </c>
      <c r="BX598" s="33">
        <f t="shared" si="1357"/>
        <v>0.30192750901537135</v>
      </c>
      <c r="BY598" s="33">
        <f t="shared" si="1357"/>
        <v>0.43693123139726825</v>
      </c>
      <c r="BZ598" s="33">
        <f t="shared" si="1357"/>
        <v>0.29633202266596903</v>
      </c>
      <c r="CA598" s="33">
        <f t="shared" si="1357"/>
        <v>0.20097594620665379</v>
      </c>
      <c r="CB598" s="33">
        <f t="shared" si="1357"/>
        <v>1.3064070660432423</v>
      </c>
      <c r="CC598" s="33">
        <f t="shared" si="1357"/>
        <v>0.88602100396371108</v>
      </c>
      <c r="CD598" s="33">
        <f t="shared" si="1357"/>
        <v>0.60091011436620456</v>
      </c>
      <c r="CE598" s="33">
        <f t="shared" ref="CE598:CS598" si="1358">EXP(CE597)</f>
        <v>0.86960077630995913</v>
      </c>
      <c r="CF598" s="33">
        <f t="shared" si="1358"/>
        <v>0.58977371823880609</v>
      </c>
      <c r="CG598" s="33">
        <f t="shared" si="1358"/>
        <v>0.39999163777338387</v>
      </c>
      <c r="CH598" s="33">
        <f t="shared" si="1358"/>
        <v>0.57884370791810535</v>
      </c>
      <c r="CI598" s="33">
        <f t="shared" si="1358"/>
        <v>0.39257877315453898</v>
      </c>
      <c r="CJ598" s="33">
        <f t="shared" si="1358"/>
        <v>0.26625165139279278</v>
      </c>
      <c r="CK598" s="33">
        <f t="shared" si="1358"/>
        <v>1.9008280182058097</v>
      </c>
      <c r="CL598" s="33">
        <f t="shared" si="1358"/>
        <v>1.2891644517462493</v>
      </c>
      <c r="CM598" s="33">
        <f t="shared" si="1358"/>
        <v>0.87432685531167442</v>
      </c>
      <c r="CN598" s="33">
        <f t="shared" si="1358"/>
        <v>1.2652729484002805</v>
      </c>
      <c r="CO598" s="33">
        <f t="shared" si="1358"/>
        <v>0.85812335004060214</v>
      </c>
      <c r="CP598" s="33">
        <f t="shared" si="1358"/>
        <v>0.58198958953159152</v>
      </c>
      <c r="CQ598" s="33">
        <f t="shared" si="1358"/>
        <v>0.84222013702462251</v>
      </c>
      <c r="CR598" s="33">
        <f t="shared" si="1358"/>
        <v>0.5712038389574281</v>
      </c>
      <c r="CS598" s="33">
        <f t="shared" si="1358"/>
        <v>0.38739732202599281</v>
      </c>
    </row>
    <row r="599" spans="2:97" ht="13.9" thickTop="1" thickBot="1" x14ac:dyDescent="0.4">
      <c r="H599" s="32">
        <f t="shared" ref="H599:H600" si="1359">H598</f>
        <v>3.147936027715185E-10</v>
      </c>
      <c r="I599" s="32">
        <f t="shared" ref="I599:J599" si="1360">I594</f>
        <v>-0.40700172201625046</v>
      </c>
      <c r="J599" s="32">
        <f t="shared" si="1360"/>
        <v>0.35571993858054768</v>
      </c>
      <c r="K599" s="32">
        <f t="shared" si="1355"/>
        <v>-0.40700172190427208</v>
      </c>
      <c r="L599" s="32">
        <f>$CE$5-$CE$7*SUMPRODUCT($B$5:$CD$5,Q599:CS599)</f>
        <v>-6.6364691519993357E-9</v>
      </c>
      <c r="M599" s="32">
        <f>SUMPRODUCT($B$7:$CD$7, LN(Q599:CS599))</f>
        <v>-3263.3842564287183</v>
      </c>
      <c r="O599" s="48">
        <f t="shared" si="1356"/>
        <v>0.99999999999999967</v>
      </c>
      <c r="P599" s="39" t="s">
        <v>366</v>
      </c>
      <c r="Q599" s="32">
        <f t="shared" ref="Q599:AV599" si="1361">Q598/$O598</f>
        <v>2.6076684384831315E-2</v>
      </c>
      <c r="R599" s="32">
        <f t="shared" si="1361"/>
        <v>1.7685521365611096E-2</v>
      </c>
      <c r="S599" s="32">
        <f t="shared" si="1361"/>
        <v>1.1994533559466936E-2</v>
      </c>
      <c r="T599" s="32">
        <f t="shared" si="1361"/>
        <v>1.7357763574656376E-2</v>
      </c>
      <c r="U599" s="32">
        <f t="shared" si="1361"/>
        <v>1.1772244278777285E-2</v>
      </c>
      <c r="V599" s="32">
        <f t="shared" si="1361"/>
        <v>7.9840778314062277E-3</v>
      </c>
      <c r="W599" s="32">
        <f t="shared" si="1361"/>
        <v>1.1554074585069865E-2</v>
      </c>
      <c r="X599" s="32">
        <f t="shared" si="1361"/>
        <v>7.8361125179311833E-3</v>
      </c>
      <c r="Y599" s="32">
        <f t="shared" si="1361"/>
        <v>5.3145458722436041E-3</v>
      </c>
      <c r="Z599" s="32">
        <f t="shared" si="1361"/>
        <v>3.4546225114775085E-2</v>
      </c>
      <c r="AA599" s="32">
        <f t="shared" si="1361"/>
        <v>2.3429665878993526E-2</v>
      </c>
      <c r="AB599" s="32">
        <f t="shared" si="1361"/>
        <v>1.5890281539515966E-2</v>
      </c>
      <c r="AC599" s="32">
        <f t="shared" si="1361"/>
        <v>2.2995454448493199E-2</v>
      </c>
      <c r="AD599" s="32">
        <f t="shared" si="1361"/>
        <v>1.5595794118570185E-2</v>
      </c>
      <c r="AE599" s="32">
        <f t="shared" si="1361"/>
        <v>1.0577255375997416E-2</v>
      </c>
      <c r="AF599" s="32">
        <f t="shared" si="1361"/>
        <v>1.5306764300177238E-2</v>
      </c>
      <c r="AG599" s="32">
        <f t="shared" si="1361"/>
        <v>1.0381231872661979E-2</v>
      </c>
      <c r="AH599" s="32">
        <f t="shared" si="1361"/>
        <v>7.0406764669868884E-3</v>
      </c>
      <c r="AI599" s="32">
        <f t="shared" si="1361"/>
        <v>5.0264909252439795E-2</v>
      </c>
      <c r="AJ599" s="32">
        <f t="shared" si="1361"/>
        <v>3.4090266745784269E-2</v>
      </c>
      <c r="AK599" s="32">
        <f t="shared" si="1361"/>
        <v>2.312042942248654E-2</v>
      </c>
      <c r="AL599" s="32">
        <f t="shared" si="1361"/>
        <v>3.345848720755807E-2</v>
      </c>
      <c r="AM599" s="32">
        <f t="shared" si="1361"/>
        <v>2.2691948931763E-2</v>
      </c>
      <c r="AN599" s="32">
        <f t="shared" si="1361"/>
        <v>1.5389953022305849E-2</v>
      </c>
      <c r="AO599" s="32">
        <f t="shared" si="1361"/>
        <v>2.2271409276720999E-2</v>
      </c>
      <c r="AP599" s="32">
        <f t="shared" si="1361"/>
        <v>1.5104737964111631E-2</v>
      </c>
      <c r="AQ599" s="32">
        <f t="shared" si="1361"/>
        <v>1.0244215178738159E-2</v>
      </c>
      <c r="AR599" s="32">
        <f t="shared" si="1361"/>
        <v>1.6117431163739749E-2</v>
      </c>
      <c r="AS599" s="32">
        <f t="shared" si="1361"/>
        <v>1.0931035901592416E-2</v>
      </c>
      <c r="AT599" s="32">
        <f t="shared" si="1361"/>
        <v>7.4135601801557484E-3</v>
      </c>
      <c r="AU599" s="32">
        <f t="shared" si="1361"/>
        <v>1.0728455943338024E-2</v>
      </c>
      <c r="AV599" s="32">
        <f t="shared" si="1361"/>
        <v>7.2761680129967699E-3</v>
      </c>
      <c r="AW599" s="32">
        <f t="shared" ref="AW599:CB599" si="1362">AW598/$O598</f>
        <v>4.9347847661370863E-3</v>
      </c>
      <c r="AX599" s="32">
        <f t="shared" si="1362"/>
        <v>7.1413220729052091E-3</v>
      </c>
      <c r="AY599" s="32">
        <f t="shared" si="1362"/>
        <v>4.8433306257501876E-3</v>
      </c>
      <c r="AZ599" s="32">
        <f t="shared" si="1362"/>
        <v>3.2848051538427064E-3</v>
      </c>
      <c r="BA599" s="32">
        <f t="shared" si="1362"/>
        <v>2.1352269983308563E-2</v>
      </c>
      <c r="BB599" s="32">
        <f t="shared" si="1362"/>
        <v>1.4481366627030366E-2</v>
      </c>
      <c r="BC599" s="32">
        <f t="shared" si="1362"/>
        <v>9.821437231282799E-3</v>
      </c>
      <c r="BD599" s="32">
        <f t="shared" si="1362"/>
        <v>1.421298999070965E-2</v>
      </c>
      <c r="BE599" s="32">
        <f t="shared" si="1362"/>
        <v>9.6394209647346699E-3</v>
      </c>
      <c r="BF599" s="32">
        <f t="shared" si="1362"/>
        <v>6.5375713763326793E-3</v>
      </c>
      <c r="BG599" s="32">
        <f t="shared" si="1362"/>
        <v>9.4607779235616005E-3</v>
      </c>
      <c r="BH599" s="32">
        <f t="shared" si="1362"/>
        <v>6.4164135145869643E-3</v>
      </c>
      <c r="BI599" s="32">
        <f t="shared" si="1362"/>
        <v>4.3516889121391882E-3</v>
      </c>
      <c r="BJ599" s="32">
        <f t="shared" si="1362"/>
        <v>3.1067646594636813E-2</v>
      </c>
      <c r="BK599" s="32">
        <f t="shared" si="1362"/>
        <v>2.1070452037541831E-2</v>
      </c>
      <c r="BL599" s="32">
        <f t="shared" si="1362"/>
        <v>1.4290234302555502E-2</v>
      </c>
      <c r="BM599" s="32">
        <f t="shared" si="1362"/>
        <v>2.0679962853113795E-2</v>
      </c>
      <c r="BN599" s="32">
        <f t="shared" si="1362"/>
        <v>1.4025399835399884E-2</v>
      </c>
      <c r="BO599" s="32">
        <f t="shared" si="1362"/>
        <v>9.5121950624401652E-3</v>
      </c>
      <c r="BP599" s="32">
        <f t="shared" si="1362"/>
        <v>1.3765473425978562E-2</v>
      </c>
      <c r="BQ599" s="32">
        <f t="shared" si="1362"/>
        <v>9.3359098415329647E-3</v>
      </c>
      <c r="BR599" s="32">
        <f t="shared" si="1362"/>
        <v>6.3317264776918541E-3</v>
      </c>
      <c r="BS599" s="32">
        <f t="shared" si="1362"/>
        <v>9.9618334710143263E-3</v>
      </c>
      <c r="BT599" s="32">
        <f t="shared" si="1362"/>
        <v>6.7562354205877037E-3</v>
      </c>
      <c r="BU599" s="32">
        <f t="shared" si="1362"/>
        <v>4.5821602209293009E-3</v>
      </c>
      <c r="BV599" s="32">
        <f t="shared" si="1362"/>
        <v>6.6310251567315483E-3</v>
      </c>
      <c r="BW599" s="32">
        <f t="shared" si="1362"/>
        <v>4.497241112198209E-3</v>
      </c>
      <c r="BX599" s="32">
        <f t="shared" si="1362"/>
        <v>3.0500830781367205E-3</v>
      </c>
      <c r="BY599" s="32">
        <f t="shared" si="1362"/>
        <v>4.4138957710090606E-3</v>
      </c>
      <c r="BZ599" s="32">
        <f t="shared" si="1362"/>
        <v>2.9935572640964097E-3</v>
      </c>
      <c r="CA599" s="32">
        <f t="shared" si="1362"/>
        <v>2.0302665849709725E-3</v>
      </c>
      <c r="CB599" s="32">
        <f t="shared" si="1362"/>
        <v>1.3197373430103292E-2</v>
      </c>
      <c r="CC599" s="32">
        <f t="shared" ref="CC599:CS599" si="1363">CC598/$O598</f>
        <v>8.9506175832618148E-3</v>
      </c>
      <c r="CD599" s="32">
        <f t="shared" si="1363"/>
        <v>6.0704166284372956E-3</v>
      </c>
      <c r="CE599" s="32">
        <f t="shared" si="1363"/>
        <v>8.7847398244938601E-3</v>
      </c>
      <c r="CF599" s="32">
        <f t="shared" si="1363"/>
        <v>5.9579163349384482E-3</v>
      </c>
      <c r="CG599" s="32">
        <f t="shared" si="1363"/>
        <v>4.0407306036717551E-3</v>
      </c>
      <c r="CH599" s="32">
        <f t="shared" si="1363"/>
        <v>5.8475009586391926E-3</v>
      </c>
      <c r="CI599" s="32">
        <f t="shared" si="1363"/>
        <v>3.9658455658420086E-3</v>
      </c>
      <c r="CJ599" s="32">
        <f t="shared" si="1363"/>
        <v>2.6896842195249268E-3</v>
      </c>
      <c r="CK599" s="32">
        <f t="shared" si="1363"/>
        <v>1.9202236297331005E-2</v>
      </c>
      <c r="CL599" s="32">
        <f t="shared" si="1363"/>
        <v>1.3023187890462983E-2</v>
      </c>
      <c r="CM599" s="32">
        <f t="shared" si="1363"/>
        <v>8.8324828527329181E-3</v>
      </c>
      <c r="CN599" s="32">
        <f t="shared" si="1363"/>
        <v>1.2781835023000097E-2</v>
      </c>
      <c r="CO599" s="32">
        <f t="shared" si="1363"/>
        <v>8.6687944316447933E-3</v>
      </c>
      <c r="CP599" s="32">
        <f t="shared" si="1363"/>
        <v>5.8792807732920768E-3</v>
      </c>
      <c r="CQ599" s="32">
        <f t="shared" si="1363"/>
        <v>8.5081395742380318E-3</v>
      </c>
      <c r="CR599" s="32">
        <f t="shared" si="1363"/>
        <v>5.7703227143906461E-3</v>
      </c>
      <c r="CS599" s="32">
        <f t="shared" si="1363"/>
        <v>3.9135023512110872E-3</v>
      </c>
    </row>
    <row r="600" spans="2:97" ht="13.15" thickTop="1" x14ac:dyDescent="0.35">
      <c r="H600" s="34">
        <f t="shared" si="1359"/>
        <v>3.147936027715185E-10</v>
      </c>
      <c r="I600" s="34">
        <f t="shared" ref="I600:J600" si="1364">I595</f>
        <v>-0.38829529368271404</v>
      </c>
      <c r="J600" s="34">
        <f t="shared" si="1364"/>
        <v>0.25572326434237563</v>
      </c>
      <c r="K600" s="34">
        <f t="shared" si="1355"/>
        <v>-0.38829529360221399</v>
      </c>
      <c r="L600" s="34">
        <f>$CE$6-$CE$7*SUMPRODUCT($B$6:$CD$6,Q599:CS599)</f>
        <v>-4.8052584133984055E-9</v>
      </c>
    </row>
    <row r="601" spans="2:97" ht="13.5" thickBot="1" x14ac:dyDescent="0.4">
      <c r="B601" s="39" t="s">
        <v>367</v>
      </c>
      <c r="D601" s="39" t="s">
        <v>368</v>
      </c>
      <c r="E601" s="39" t="s">
        <v>369</v>
      </c>
      <c r="F601" s="39" t="s">
        <v>370</v>
      </c>
      <c r="H601" s="39" t="s">
        <v>347</v>
      </c>
      <c r="I601" s="39" t="s">
        <v>371</v>
      </c>
      <c r="J601" s="39" t="s">
        <v>372</v>
      </c>
      <c r="K601" s="39" t="s">
        <v>349</v>
      </c>
      <c r="L601" s="39" t="s">
        <v>373</v>
      </c>
      <c r="M601" s="39" t="s">
        <v>374</v>
      </c>
      <c r="O601" s="45" t="s">
        <v>336</v>
      </c>
    </row>
    <row r="602" spans="2:97" ht="13.9" thickTop="1" thickBot="1" x14ac:dyDescent="0.4">
      <c r="B602" s="32">
        <f>1+B597</f>
        <v>9</v>
      </c>
      <c r="D602" s="32">
        <f>IF(F597,IF(M602&lt;0,D597,H602),E597)</f>
        <v>2.518348822172148E-10</v>
      </c>
      <c r="E602" s="32">
        <f>IF(F597,IF(M602&lt;0,H602,E597),H602)</f>
        <v>2.8331424249436665E-10</v>
      </c>
      <c r="F602" s="32" t="b">
        <f>OR(F597,M602*M597&lt;=0)</f>
        <v>1</v>
      </c>
      <c r="H602" s="32">
        <f>IF(F597,(D597+E597)/2,2*H597)</f>
        <v>2.8331424249436665E-10</v>
      </c>
      <c r="I602" s="32">
        <f>I597</f>
        <v>-0.48114022951607738</v>
      </c>
      <c r="J602" s="32">
        <f>J597</f>
        <v>1</v>
      </c>
      <c r="K602" s="32">
        <f>I602+J602*H602</f>
        <v>-0.48114022923276312</v>
      </c>
      <c r="L602" s="32">
        <f>$CE$3-$CE$7*SUMPRODUCT($B$3:$CD$3,Q604:CS604)</f>
        <v>-3.4549145766504807E-9</v>
      </c>
      <c r="M602" s="32">
        <f>SUMPRODUCT(L602:L605,J602:J605)</f>
        <v>-5.9336278276200578E-9</v>
      </c>
      <c r="O602" s="46">
        <f>SUM(Q602:CS602)</f>
        <v>-1.265655101021707</v>
      </c>
      <c r="P602" s="39" t="s">
        <v>363</v>
      </c>
      <c r="Q602" s="32">
        <f t="shared" ref="Q602:AV602" si="1365">SUMPRODUCT(B$3:B$6,$K602:$K605)</f>
        <v>0.94830444078990617</v>
      </c>
      <c r="R602" s="32">
        <f t="shared" si="1365"/>
        <v>0.56000914717964223</v>
      </c>
      <c r="S602" s="32">
        <f t="shared" si="1365"/>
        <v>0.17171385356937824</v>
      </c>
      <c r="T602" s="32">
        <f t="shared" si="1365"/>
        <v>0.54130271887443637</v>
      </c>
      <c r="U602" s="32">
        <f t="shared" si="1365"/>
        <v>0.15300742526417238</v>
      </c>
      <c r="V602" s="32">
        <f t="shared" si="1365"/>
        <v>-0.23528786834609161</v>
      </c>
      <c r="W602" s="32">
        <f t="shared" si="1365"/>
        <v>0.13430099695896647</v>
      </c>
      <c r="X602" s="32">
        <f t="shared" si="1365"/>
        <v>-0.25399429665129752</v>
      </c>
      <c r="Y602" s="32">
        <f t="shared" si="1365"/>
        <v>-0.64228959026156152</v>
      </c>
      <c r="Z602" s="32">
        <f t="shared" si="1365"/>
        <v>1.2295611299058411</v>
      </c>
      <c r="AA602" s="32">
        <f t="shared" si="1365"/>
        <v>0.84126583629557716</v>
      </c>
      <c r="AB602" s="32">
        <f t="shared" si="1365"/>
        <v>0.45297054268531317</v>
      </c>
      <c r="AC602" s="32">
        <f t="shared" si="1365"/>
        <v>0.82255940799037131</v>
      </c>
      <c r="AD602" s="32">
        <f t="shared" si="1365"/>
        <v>0.43426411438010731</v>
      </c>
      <c r="AE602" s="32">
        <f t="shared" si="1365"/>
        <v>4.5968820769843322E-2</v>
      </c>
      <c r="AF602" s="32">
        <f t="shared" si="1365"/>
        <v>0.4155576860749014</v>
      </c>
      <c r="AG602" s="32">
        <f t="shared" si="1365"/>
        <v>2.7262392464637408E-2</v>
      </c>
      <c r="AH602" s="32">
        <f t="shared" si="1365"/>
        <v>-0.36103290114562658</v>
      </c>
      <c r="AI602" s="32">
        <f t="shared" si="1365"/>
        <v>1.6045700487270875</v>
      </c>
      <c r="AJ602" s="32">
        <f t="shared" si="1365"/>
        <v>1.2162747551168236</v>
      </c>
      <c r="AK602" s="32">
        <f t="shared" si="1365"/>
        <v>0.82797946150655966</v>
      </c>
      <c r="AL602" s="32">
        <f t="shared" si="1365"/>
        <v>1.1975683268116177</v>
      </c>
      <c r="AM602" s="32">
        <f t="shared" si="1365"/>
        <v>0.8092730332013538</v>
      </c>
      <c r="AN602" s="32">
        <f t="shared" si="1365"/>
        <v>0.42097773959108981</v>
      </c>
      <c r="AO602" s="32">
        <f t="shared" si="1365"/>
        <v>0.79056660489614794</v>
      </c>
      <c r="AP602" s="32">
        <f t="shared" si="1365"/>
        <v>0.40227131128588389</v>
      </c>
      <c r="AQ602" s="32">
        <f t="shared" si="1365"/>
        <v>1.3976017675619901E-2</v>
      </c>
      <c r="AR602" s="32">
        <f t="shared" si="1365"/>
        <v>0.46716421155714316</v>
      </c>
      <c r="AS602" s="32">
        <f t="shared" si="1365"/>
        <v>7.8868917946879169E-2</v>
      </c>
      <c r="AT602" s="32">
        <f t="shared" si="1365"/>
        <v>-0.30942637566338482</v>
      </c>
      <c r="AU602" s="32">
        <f t="shared" si="1365"/>
        <v>6.0162489641673256E-2</v>
      </c>
      <c r="AV602" s="32">
        <f t="shared" si="1365"/>
        <v>-0.32813280396859074</v>
      </c>
      <c r="AW602" s="32">
        <f t="shared" ref="AW602:CB602" si="1366">SUMPRODUCT(AH$3:AH$6,$K602:$K605)</f>
        <v>-0.71642809757885473</v>
      </c>
      <c r="AX602" s="32">
        <f t="shared" si="1366"/>
        <v>-0.3468392322737967</v>
      </c>
      <c r="AY602" s="32">
        <f t="shared" si="1366"/>
        <v>-0.7351345258840607</v>
      </c>
      <c r="AZ602" s="32">
        <f t="shared" si="1366"/>
        <v>-1.1234298194943246</v>
      </c>
      <c r="BA602" s="32">
        <f t="shared" si="1366"/>
        <v>0.74842090067307809</v>
      </c>
      <c r="BB602" s="32">
        <f t="shared" si="1366"/>
        <v>0.3601256070628141</v>
      </c>
      <c r="BC602" s="32">
        <f t="shared" si="1366"/>
        <v>-2.816968654744989E-2</v>
      </c>
      <c r="BD602" s="32">
        <f t="shared" si="1366"/>
        <v>0.34141917875760819</v>
      </c>
      <c r="BE602" s="32">
        <f t="shared" si="1366"/>
        <v>-4.6876114852655817E-2</v>
      </c>
      <c r="BF602" s="32">
        <f t="shared" si="1366"/>
        <v>-0.4351714084629198</v>
      </c>
      <c r="BG602" s="32">
        <f t="shared" si="1366"/>
        <v>-6.5582543157861717E-2</v>
      </c>
      <c r="BH602" s="32">
        <f t="shared" si="1366"/>
        <v>-0.45387783676812571</v>
      </c>
      <c r="BI602" s="32">
        <f t="shared" si="1366"/>
        <v>-0.8421731303783897</v>
      </c>
      <c r="BJ602" s="32">
        <f t="shared" si="1366"/>
        <v>1.1234298194943246</v>
      </c>
      <c r="BK602" s="32">
        <f t="shared" si="1366"/>
        <v>0.7351345258840607</v>
      </c>
      <c r="BL602" s="32">
        <f t="shared" si="1366"/>
        <v>0.3468392322737967</v>
      </c>
      <c r="BM602" s="32">
        <f t="shared" si="1366"/>
        <v>0.71642809757885473</v>
      </c>
      <c r="BN602" s="32">
        <f t="shared" si="1366"/>
        <v>0.32813280396859074</v>
      </c>
      <c r="BO602" s="32">
        <f t="shared" si="1366"/>
        <v>-6.0162489641673256E-2</v>
      </c>
      <c r="BP602" s="32">
        <f t="shared" si="1366"/>
        <v>0.30942637566338482</v>
      </c>
      <c r="BQ602" s="32">
        <f t="shared" si="1366"/>
        <v>-7.8868917946879169E-2</v>
      </c>
      <c r="BR602" s="32">
        <f t="shared" si="1366"/>
        <v>-0.46716421155714316</v>
      </c>
      <c r="BS602" s="32">
        <f t="shared" si="1366"/>
        <v>-1.3976017675619901E-2</v>
      </c>
      <c r="BT602" s="32">
        <f t="shared" si="1366"/>
        <v>-0.40227131128588389</v>
      </c>
      <c r="BU602" s="32">
        <f t="shared" si="1366"/>
        <v>-0.79056660489614794</v>
      </c>
      <c r="BV602" s="32">
        <f t="shared" si="1366"/>
        <v>-0.42097773959108981</v>
      </c>
      <c r="BW602" s="32">
        <f t="shared" si="1366"/>
        <v>-0.8092730332013538</v>
      </c>
      <c r="BX602" s="32">
        <f t="shared" si="1366"/>
        <v>-1.1975683268116177</v>
      </c>
      <c r="BY602" s="32">
        <f t="shared" si="1366"/>
        <v>-0.82797946150655966</v>
      </c>
      <c r="BZ602" s="32">
        <f t="shared" si="1366"/>
        <v>-1.2162747551168236</v>
      </c>
      <c r="CA602" s="32">
        <f t="shared" si="1366"/>
        <v>-1.6045700487270875</v>
      </c>
      <c r="CB602" s="32">
        <f t="shared" si="1366"/>
        <v>0.26728067144031492</v>
      </c>
      <c r="CC602" s="32">
        <f t="shared" ref="CC602:CS602" si="1367">SUMPRODUCT(BN$3:BN$6,$K602:$K605)</f>
        <v>-0.12101462216994907</v>
      </c>
      <c r="CD602" s="32">
        <f t="shared" si="1367"/>
        <v>-0.50930991578021301</v>
      </c>
      <c r="CE602" s="32">
        <f t="shared" si="1367"/>
        <v>-0.13972105047515498</v>
      </c>
      <c r="CF602" s="32">
        <f t="shared" si="1367"/>
        <v>-0.52801634408541898</v>
      </c>
      <c r="CG602" s="32">
        <f t="shared" si="1367"/>
        <v>-0.91631163769568302</v>
      </c>
      <c r="CH602" s="32">
        <f t="shared" si="1367"/>
        <v>-0.54672277239062494</v>
      </c>
      <c r="CI602" s="32">
        <f t="shared" si="1367"/>
        <v>-0.93501806600088888</v>
      </c>
      <c r="CJ602" s="32">
        <f t="shared" si="1367"/>
        <v>-1.3233133596111528</v>
      </c>
      <c r="CK602" s="32">
        <f t="shared" si="1367"/>
        <v>0.64228959026156152</v>
      </c>
      <c r="CL602" s="32">
        <f t="shared" si="1367"/>
        <v>0.25399429665129752</v>
      </c>
      <c r="CM602" s="32">
        <f t="shared" si="1367"/>
        <v>-0.13430099695896647</v>
      </c>
      <c r="CN602" s="32">
        <f t="shared" si="1367"/>
        <v>0.23528786834609161</v>
      </c>
      <c r="CO602" s="32">
        <f t="shared" si="1367"/>
        <v>-0.15300742526417238</v>
      </c>
      <c r="CP602" s="32">
        <f t="shared" si="1367"/>
        <v>-0.54130271887443637</v>
      </c>
      <c r="CQ602" s="32">
        <f t="shared" si="1367"/>
        <v>-0.17171385356937824</v>
      </c>
      <c r="CR602" s="32">
        <f t="shared" si="1367"/>
        <v>-0.56000914717964223</v>
      </c>
      <c r="CS602" s="32">
        <f t="shared" si="1367"/>
        <v>-0.94830444078990617</v>
      </c>
    </row>
    <row r="603" spans="2:97" ht="13.9" thickTop="1" thickBot="1" x14ac:dyDescent="0.4">
      <c r="H603" s="33">
        <f>H602</f>
        <v>2.8331424249436665E-10</v>
      </c>
      <c r="I603" s="33">
        <f t="shared" ref="I603:J603" si="1368">I598</f>
        <v>0.32813280377542708</v>
      </c>
      <c r="J603" s="33">
        <f t="shared" si="1368"/>
        <v>0.68179999596923269</v>
      </c>
      <c r="K603" s="33">
        <f t="shared" ref="K603:K605" si="1369">I603+J603*H603</f>
        <v>0.32813280396859074</v>
      </c>
      <c r="L603" s="33">
        <f>$CE$4-$CE$7*SUMPRODUCT($B$4:$CD$4,Q604:CS604)</f>
        <v>-2.6293491828255355E-9</v>
      </c>
      <c r="M603" s="39" t="s">
        <v>375</v>
      </c>
      <c r="O603" s="47">
        <f t="shared" ref="O603:O604" si="1370">SUM(Q603:CS603)</f>
        <v>98.989929547471689</v>
      </c>
      <c r="P603" s="39" t="s">
        <v>365</v>
      </c>
      <c r="Q603" s="33">
        <f>EXP(Q602)</f>
        <v>2.5813291502440836</v>
      </c>
      <c r="R603" s="33">
        <f>EXP(R602)</f>
        <v>1.7506885140851964</v>
      </c>
      <c r="S603" s="33">
        <f t="shared" ref="S603:CD603" si="1371">EXP(S602)</f>
        <v>1.1873380320599654</v>
      </c>
      <c r="T603" s="33">
        <f t="shared" si="1371"/>
        <v>1.7182437934428207</v>
      </c>
      <c r="U603" s="33">
        <f t="shared" si="1371"/>
        <v>1.1653336318206782</v>
      </c>
      <c r="V603" s="33">
        <f t="shared" si="1371"/>
        <v>0.79034330205922732</v>
      </c>
      <c r="W603" s="33">
        <f t="shared" si="1371"/>
        <v>1.1437370292066811</v>
      </c>
      <c r="X603" s="33">
        <f t="shared" si="1371"/>
        <v>0.77569622609992472</v>
      </c>
      <c r="Y603" s="33">
        <f t="shared" si="1371"/>
        <v>0.52608652148214519</v>
      </c>
      <c r="Z603" s="33">
        <f t="shared" si="1371"/>
        <v>3.4197283903890585</v>
      </c>
      <c r="AA603" s="33">
        <f t="shared" si="1371"/>
        <v>2.3193009747629736</v>
      </c>
      <c r="AB603" s="33">
        <f t="shared" si="1371"/>
        <v>1.572977850128179</v>
      </c>
      <c r="AC603" s="33">
        <f t="shared" si="1371"/>
        <v>2.2763184158403802</v>
      </c>
      <c r="AD603" s="33">
        <f t="shared" si="1371"/>
        <v>1.5438265610705015</v>
      </c>
      <c r="AE603" s="33">
        <f t="shared" si="1371"/>
        <v>1.0470417644918353</v>
      </c>
      <c r="AF603" s="33">
        <f t="shared" si="1371"/>
        <v>1.5152155197052215</v>
      </c>
      <c r="AG603" s="33">
        <f t="shared" si="1371"/>
        <v>1.0276374117034759</v>
      </c>
      <c r="AH603" s="33">
        <f t="shared" si="1371"/>
        <v>0.69695606743657612</v>
      </c>
      <c r="AI603" s="33">
        <f t="shared" si="1371"/>
        <v>4.9757198257000015</v>
      </c>
      <c r="AJ603" s="33">
        <f t="shared" si="1371"/>
        <v>3.3745931034542052</v>
      </c>
      <c r="AK603" s="33">
        <f t="shared" si="1371"/>
        <v>2.2886896796442109</v>
      </c>
      <c r="AL603" s="33">
        <f t="shared" si="1371"/>
        <v>3.3120532914645944</v>
      </c>
      <c r="AM603" s="33">
        <f t="shared" si="1371"/>
        <v>2.2462744260478584</v>
      </c>
      <c r="AN603" s="33">
        <f t="shared" si="1371"/>
        <v>1.5234503654032083</v>
      </c>
      <c r="AO603" s="33">
        <f t="shared" si="1371"/>
        <v>2.2046452352164341</v>
      </c>
      <c r="AP603" s="33">
        <f t="shared" si="1371"/>
        <v>1.4952169468822327</v>
      </c>
      <c r="AQ603" s="33">
        <f t="shared" si="1371"/>
        <v>1.0140741387919248</v>
      </c>
      <c r="AR603" s="33">
        <f t="shared" si="1371"/>
        <v>1.5954633754322403</v>
      </c>
      <c r="AS603" s="33">
        <f t="shared" si="1371"/>
        <v>1.0820624738029656</v>
      </c>
      <c r="AT603" s="33">
        <f t="shared" si="1371"/>
        <v>0.73386779993955464</v>
      </c>
      <c r="AU603" s="33">
        <f t="shared" si="1371"/>
        <v>1.0620090980038561</v>
      </c>
      <c r="AV603" s="33">
        <f t="shared" si="1371"/>
        <v>0.72026735898966043</v>
      </c>
      <c r="AW603" s="33">
        <f t="shared" si="1371"/>
        <v>0.4884939963330302</v>
      </c>
      <c r="AX603" s="33">
        <f t="shared" si="1371"/>
        <v>0.70691896887786909</v>
      </c>
      <c r="AY603" s="33">
        <f t="shared" si="1371"/>
        <v>0.47944095741777532</v>
      </c>
      <c r="AZ603" s="33">
        <f t="shared" si="1371"/>
        <v>0.32516263075320795</v>
      </c>
      <c r="BA603" s="33">
        <f t="shared" si="1371"/>
        <v>2.1136597013502443</v>
      </c>
      <c r="BB603" s="33">
        <f t="shared" si="1371"/>
        <v>1.4335094621655369</v>
      </c>
      <c r="BC603" s="33">
        <f t="shared" si="1371"/>
        <v>0.97222337957495619</v>
      </c>
      <c r="BD603" s="33">
        <f t="shared" si="1371"/>
        <v>1.4069428778394459</v>
      </c>
      <c r="BE603" s="33">
        <f t="shared" si="1371"/>
        <v>0.95420560216994554</v>
      </c>
      <c r="BF603" s="33">
        <f t="shared" si="1371"/>
        <v>0.6471537299444019</v>
      </c>
      <c r="BG603" s="33">
        <f t="shared" si="1371"/>
        <v>0.93652174010726952</v>
      </c>
      <c r="BH603" s="33">
        <f t="shared" si="1371"/>
        <v>0.6351603217442634</v>
      </c>
      <c r="BI603" s="33">
        <f t="shared" si="1371"/>
        <v>0.43077337881346711</v>
      </c>
      <c r="BJ603" s="33">
        <f t="shared" si="1371"/>
        <v>3.0753841475682373</v>
      </c>
      <c r="BK603" s="33">
        <f t="shared" si="1371"/>
        <v>2.0857625626853147</v>
      </c>
      <c r="BL603" s="33">
        <f t="shared" si="1371"/>
        <v>1.4145892867853784</v>
      </c>
      <c r="BM603" s="33">
        <f t="shared" si="1371"/>
        <v>2.0471080658241116</v>
      </c>
      <c r="BN603" s="33">
        <f t="shared" si="1371"/>
        <v>1.3883733415362991</v>
      </c>
      <c r="BO603" s="33">
        <f t="shared" si="1371"/>
        <v>0.94161151903462237</v>
      </c>
      <c r="BP603" s="33">
        <f t="shared" si="1371"/>
        <v>1.3626432445767009</v>
      </c>
      <c r="BQ603" s="33">
        <f t="shared" si="1371"/>
        <v>0.92416105743455568</v>
      </c>
      <c r="BR603" s="33">
        <f t="shared" si="1371"/>
        <v>0.62677715790817301</v>
      </c>
      <c r="BS603" s="33">
        <f t="shared" si="1371"/>
        <v>0.98612119345761906</v>
      </c>
      <c r="BT603" s="33">
        <f t="shared" si="1371"/>
        <v>0.66879926828354941</v>
      </c>
      <c r="BU603" s="33">
        <f t="shared" si="1371"/>
        <v>0.45358771743691823</v>
      </c>
      <c r="BV603" s="33">
        <f t="shared" si="1371"/>
        <v>0.6564047130838635</v>
      </c>
      <c r="BW603" s="33">
        <f t="shared" si="1371"/>
        <v>0.44518158084514214</v>
      </c>
      <c r="BX603" s="33">
        <f t="shared" si="1371"/>
        <v>0.30192750900991655</v>
      </c>
      <c r="BY603" s="33">
        <f t="shared" si="1371"/>
        <v>0.43693123139151635</v>
      </c>
      <c r="BZ603" s="33">
        <f t="shared" si="1371"/>
        <v>0.29633202265968256</v>
      </c>
      <c r="CA603" s="33">
        <f t="shared" si="1371"/>
        <v>0.20097594620077236</v>
      </c>
      <c r="CB603" s="33">
        <f t="shared" si="1371"/>
        <v>1.3064070660312685</v>
      </c>
      <c r="CC603" s="33">
        <f t="shared" si="1371"/>
        <v>0.88602100394845784</v>
      </c>
      <c r="CD603" s="33">
        <f t="shared" si="1371"/>
        <v>0.60091011435102237</v>
      </c>
      <c r="CE603" s="33">
        <f t="shared" ref="CE603:CS603" si="1372">EXP(CE602)</f>
        <v>0.86960077629225119</v>
      </c>
      <c r="CF603" s="33">
        <f t="shared" si="1372"/>
        <v>0.58977371822204872</v>
      </c>
      <c r="CG603" s="33">
        <f t="shared" si="1372"/>
        <v>0.39999163775879887</v>
      </c>
      <c r="CH603" s="33">
        <f t="shared" si="1372"/>
        <v>0.57884370789983641</v>
      </c>
      <c r="CI603" s="33">
        <f t="shared" si="1372"/>
        <v>0.39257877313898848</v>
      </c>
      <c r="CJ603" s="33">
        <f t="shared" si="1372"/>
        <v>0.26625165138010298</v>
      </c>
      <c r="CK603" s="33">
        <f t="shared" si="1372"/>
        <v>1.9008280181417627</v>
      </c>
      <c r="CL603" s="33">
        <f t="shared" si="1372"/>
        <v>1.2891644516924343</v>
      </c>
      <c r="CM603" s="33">
        <f t="shared" si="1372"/>
        <v>0.87432685526813814</v>
      </c>
      <c r="CN603" s="33">
        <f t="shared" si="1372"/>
        <v>1.2652729483434799</v>
      </c>
      <c r="CO603" s="33">
        <f t="shared" si="1372"/>
        <v>0.85812334999517137</v>
      </c>
      <c r="CP603" s="33">
        <f t="shared" si="1372"/>
        <v>0.58198958949609481</v>
      </c>
      <c r="CQ603" s="33">
        <f t="shared" si="1372"/>
        <v>0.84222013697738263</v>
      </c>
      <c r="CR603" s="33">
        <f t="shared" si="1372"/>
        <v>0.5712038389207913</v>
      </c>
      <c r="CS603" s="33">
        <f t="shared" si="1372"/>
        <v>0.38739732199802673</v>
      </c>
    </row>
    <row r="604" spans="2:97" ht="13.9" thickTop="1" thickBot="1" x14ac:dyDescent="0.4">
      <c r="H604" s="32">
        <f t="shared" ref="H604:H605" si="1373">H603</f>
        <v>2.8331424249436665E-10</v>
      </c>
      <c r="I604" s="32">
        <f t="shared" ref="I604:J604" si="1374">I599</f>
        <v>-0.40700172201625046</v>
      </c>
      <c r="J604" s="32">
        <f t="shared" si="1374"/>
        <v>0.35571993858054768</v>
      </c>
      <c r="K604" s="32">
        <f t="shared" si="1369"/>
        <v>-0.40700172191546991</v>
      </c>
      <c r="L604" s="32">
        <f>$CE$5-$CE$7*SUMPRODUCT($B$5:$CD$5,Q604:CS604)</f>
        <v>-1.2683472050412092E-9</v>
      </c>
      <c r="M604" s="32">
        <f>SUMPRODUCT($B$7:$CD$7, LN(Q604:CS604))</f>
        <v>-3263.3842564287179</v>
      </c>
      <c r="O604" s="48">
        <f t="shared" si="1370"/>
        <v>1.0000000000000004</v>
      </c>
      <c r="P604" s="39" t="s">
        <v>366</v>
      </c>
      <c r="Q604" s="32">
        <f t="shared" ref="Q604:AV604" si="1375">Q603/$O603</f>
        <v>2.6076684386427202E-2</v>
      </c>
      <c r="R604" s="32">
        <f t="shared" si="1375"/>
        <v>1.7685521366551077E-2</v>
      </c>
      <c r="S604" s="32">
        <f t="shared" si="1375"/>
        <v>1.1994533560007885E-2</v>
      </c>
      <c r="T604" s="32">
        <f t="shared" si="1375"/>
        <v>1.73577635755243E-2</v>
      </c>
      <c r="U604" s="32">
        <f t="shared" si="1375"/>
        <v>1.1772244279271154E-2</v>
      </c>
      <c r="V604" s="32">
        <f t="shared" si="1375"/>
        <v>7.9840778316769053E-3</v>
      </c>
      <c r="W604" s="32">
        <f t="shared" si="1375"/>
        <v>1.1554074585518213E-2</v>
      </c>
      <c r="X604" s="32">
        <f t="shared" si="1375"/>
        <v>7.8361125181721763E-3</v>
      </c>
      <c r="Y604" s="32">
        <f t="shared" si="1375"/>
        <v>5.3145458723642663E-3</v>
      </c>
      <c r="Z604" s="32">
        <f t="shared" si="1375"/>
        <v>3.4546225116253777E-2</v>
      </c>
      <c r="AA604" s="32">
        <f t="shared" si="1375"/>
        <v>2.3429665879807781E-2</v>
      </c>
      <c r="AB604" s="32">
        <f t="shared" si="1375"/>
        <v>1.5890281539940286E-2</v>
      </c>
      <c r="AC604" s="32">
        <f t="shared" si="1375"/>
        <v>2.2995454449219979E-2</v>
      </c>
      <c r="AD604" s="32">
        <f t="shared" si="1375"/>
        <v>1.5595794118937552E-2</v>
      </c>
      <c r="AE604" s="32">
        <f t="shared" si="1375"/>
        <v>1.0577255376161422E-2</v>
      </c>
      <c r="AF604" s="32">
        <f t="shared" si="1375"/>
        <v>1.5306764300489613E-2</v>
      </c>
      <c r="AG604" s="32">
        <f t="shared" si="1375"/>
        <v>1.0381231872790265E-2</v>
      </c>
      <c r="AH604" s="32">
        <f t="shared" si="1375"/>
        <v>7.0406764670172166E-3</v>
      </c>
      <c r="AI604" s="32">
        <f t="shared" si="1375"/>
        <v>5.0264909253358359E-2</v>
      </c>
      <c r="AJ604" s="32">
        <f t="shared" si="1375"/>
        <v>3.4090266746132823E-2</v>
      </c>
      <c r="AK604" s="32">
        <f t="shared" si="1375"/>
        <v>2.3120429422536816E-2</v>
      </c>
      <c r="AL604" s="32">
        <f t="shared" si="1375"/>
        <v>3.3458487207794846E-2</v>
      </c>
      <c r="AM604" s="32">
        <f t="shared" si="1375"/>
        <v>2.2691948931740914E-2</v>
      </c>
      <c r="AN604" s="32">
        <f t="shared" si="1375"/>
        <v>1.538995302216698E-2</v>
      </c>
      <c r="AO604" s="32">
        <f t="shared" si="1375"/>
        <v>2.2271409276629222E-2</v>
      </c>
      <c r="AP604" s="32">
        <f t="shared" si="1375"/>
        <v>1.5104737963927788E-2</v>
      </c>
      <c r="AQ604" s="32">
        <f t="shared" si="1375"/>
        <v>1.024421517853101E-2</v>
      </c>
      <c r="AR604" s="32">
        <f t="shared" si="1375"/>
        <v>1.6117431164218765E-2</v>
      </c>
      <c r="AS604" s="32">
        <f t="shared" si="1375"/>
        <v>1.0931035901829296E-2</v>
      </c>
      <c r="AT604" s="32">
        <f t="shared" si="1375"/>
        <v>7.4135601802567241E-3</v>
      </c>
      <c r="AU604" s="32">
        <f t="shared" si="1375"/>
        <v>1.0728455943536743E-2</v>
      </c>
      <c r="AV604" s="32">
        <f t="shared" si="1375"/>
        <v>7.276168013072971E-3</v>
      </c>
      <c r="AW604" s="32">
        <f t="shared" ref="AW604:CB604" si="1376">AW603/$O603</f>
        <v>4.934784766149042E-3</v>
      </c>
      <c r="AX604" s="32">
        <f t="shared" si="1376"/>
        <v>7.1413220729575171E-3</v>
      </c>
      <c r="AY604" s="32">
        <f t="shared" si="1376"/>
        <v>4.8433306257466748E-3</v>
      </c>
      <c r="AZ604" s="32">
        <f t="shared" si="1376"/>
        <v>3.2848051538138805E-3</v>
      </c>
      <c r="BA604" s="32">
        <f t="shared" si="1376"/>
        <v>2.1352269983550356E-2</v>
      </c>
      <c r="BB604" s="32">
        <f t="shared" si="1376"/>
        <v>1.4481366627077778E-2</v>
      </c>
      <c r="BC604" s="32">
        <f t="shared" si="1376"/>
        <v>9.8214372312358904E-3</v>
      </c>
      <c r="BD604" s="32">
        <f t="shared" si="1376"/>
        <v>1.4212989990711442E-2</v>
      </c>
      <c r="BE604" s="32">
        <f t="shared" si="1376"/>
        <v>9.6394209646582883E-3</v>
      </c>
      <c r="BF604" s="32">
        <f t="shared" si="1376"/>
        <v>6.5375713762282489E-3</v>
      </c>
      <c r="BG604" s="32">
        <f t="shared" si="1376"/>
        <v>9.4607779234568545E-3</v>
      </c>
      <c r="BH604" s="32">
        <f t="shared" si="1376"/>
        <v>6.4164135144642708E-3</v>
      </c>
      <c r="BI604" s="32">
        <f t="shared" si="1376"/>
        <v>4.3516889120209451E-3</v>
      </c>
      <c r="BJ604" s="32">
        <f t="shared" si="1376"/>
        <v>3.1067646594226575E-2</v>
      </c>
      <c r="BK604" s="32">
        <f t="shared" si="1376"/>
        <v>2.1070452037093984E-2</v>
      </c>
      <c r="BL604" s="32">
        <f t="shared" si="1376"/>
        <v>1.4290234302136733E-2</v>
      </c>
      <c r="BM604" s="32">
        <f t="shared" si="1376"/>
        <v>2.0679962852609153E-2</v>
      </c>
      <c r="BN604" s="32">
        <f t="shared" si="1376"/>
        <v>1.4025399834944722E-2</v>
      </c>
      <c r="BO604" s="32">
        <f t="shared" si="1376"/>
        <v>9.512195062054897E-3</v>
      </c>
      <c r="BP604" s="32">
        <f t="shared" si="1376"/>
        <v>1.3765473425488506E-2</v>
      </c>
      <c r="BQ604" s="32">
        <f t="shared" si="1376"/>
        <v>9.3359098411254469E-3</v>
      </c>
      <c r="BR604" s="32">
        <f t="shared" si="1376"/>
        <v>6.3317264773645006E-3</v>
      </c>
      <c r="BS604" s="32">
        <f t="shared" si="1376"/>
        <v>9.9618334709968056E-3</v>
      </c>
      <c r="BT604" s="32">
        <f t="shared" si="1376"/>
        <v>6.756235420521433E-3</v>
      </c>
      <c r="BU604" s="32">
        <f t="shared" si="1376"/>
        <v>4.5821602208474688E-3</v>
      </c>
      <c r="BV604" s="32">
        <f t="shared" si="1376"/>
        <v>6.6310251566456318E-3</v>
      </c>
      <c r="BW604" s="32">
        <f t="shared" si="1376"/>
        <v>4.4972411121037368E-3</v>
      </c>
      <c r="BX604" s="32">
        <f t="shared" si="1376"/>
        <v>3.0500830780480952E-3</v>
      </c>
      <c r="BY604" s="32">
        <f t="shared" si="1376"/>
        <v>4.4138957709024462E-3</v>
      </c>
      <c r="BZ604" s="32">
        <f t="shared" si="1376"/>
        <v>2.9935572640000046E-3</v>
      </c>
      <c r="CA604" s="32">
        <f t="shared" si="1376"/>
        <v>2.0302665848892453E-3</v>
      </c>
      <c r="CB604" s="32">
        <f t="shared" si="1376"/>
        <v>1.3197373429837294E-2</v>
      </c>
      <c r="CC604" s="32">
        <f t="shared" ref="CC604:CS604" si="1377">CC603/$O603</f>
        <v>8.9506175830093588E-3</v>
      </c>
      <c r="CD604" s="32">
        <f t="shared" si="1377"/>
        <v>6.0704166282172112E-3</v>
      </c>
      <c r="CE604" s="32">
        <f t="shared" si="1377"/>
        <v>8.7847398242184294E-3</v>
      </c>
      <c r="CF604" s="32">
        <f t="shared" si="1377"/>
        <v>5.9579163347036872E-3</v>
      </c>
      <c r="CG604" s="32">
        <f t="shared" si="1377"/>
        <v>4.0407306034800092E-3</v>
      </c>
      <c r="CH604" s="32">
        <f t="shared" si="1377"/>
        <v>5.8475009583903751E-3</v>
      </c>
      <c r="CI604" s="32">
        <f t="shared" si="1377"/>
        <v>3.9658455656413323E-3</v>
      </c>
      <c r="CJ604" s="32">
        <f t="shared" si="1377"/>
        <v>2.6896842193671745E-3</v>
      </c>
      <c r="CK604" s="32">
        <f t="shared" si="1377"/>
        <v>1.9202236296472969E-2</v>
      </c>
      <c r="CL604" s="32">
        <f t="shared" si="1377"/>
        <v>1.3023187889776218E-2</v>
      </c>
      <c r="CM604" s="32">
        <f t="shared" si="1377"/>
        <v>8.8324828521960438E-3</v>
      </c>
      <c r="CN604" s="32">
        <f t="shared" si="1377"/>
        <v>1.2781835022285824E-2</v>
      </c>
      <c r="CO604" s="32">
        <f t="shared" si="1377"/>
        <v>8.6687944310905787E-3</v>
      </c>
      <c r="CP604" s="32">
        <f t="shared" si="1377"/>
        <v>5.8792807728688746E-3</v>
      </c>
      <c r="CQ604" s="32">
        <f t="shared" si="1377"/>
        <v>8.5081395736673077E-3</v>
      </c>
      <c r="CR604" s="32">
        <f t="shared" si="1377"/>
        <v>5.7703227139571239E-3</v>
      </c>
      <c r="CS604" s="32">
        <f t="shared" si="1377"/>
        <v>3.9135023508855629E-3</v>
      </c>
    </row>
    <row r="605" spans="2:97" ht="13.15" thickTop="1" x14ac:dyDescent="0.35">
      <c r="H605" s="34">
        <f t="shared" si="1373"/>
        <v>2.8331424249436665E-10</v>
      </c>
      <c r="I605" s="34">
        <f t="shared" ref="I605:J605" si="1378">I600</f>
        <v>-0.38829529368271404</v>
      </c>
      <c r="J605" s="34">
        <f t="shared" si="1378"/>
        <v>0.25572326434237563</v>
      </c>
      <c r="K605" s="34">
        <f t="shared" si="1369"/>
        <v>-0.38829529361026399</v>
      </c>
      <c r="L605" s="34">
        <f>$CE$6-$CE$7*SUMPRODUCT($B$6:$CD$6,Q604:CS604)</f>
        <v>-9.1836227511521429E-10</v>
      </c>
    </row>
    <row r="606" spans="2:97" ht="13.5" thickBot="1" x14ac:dyDescent="0.4">
      <c r="B606" s="39" t="s">
        <v>367</v>
      </c>
      <c r="D606" s="39" t="s">
        <v>368</v>
      </c>
      <c r="E606" s="39" t="s">
        <v>369</v>
      </c>
      <c r="F606" s="39" t="s">
        <v>370</v>
      </c>
      <c r="H606" s="39" t="s">
        <v>347</v>
      </c>
      <c r="I606" s="39" t="s">
        <v>371</v>
      </c>
      <c r="J606" s="39" t="s">
        <v>372</v>
      </c>
      <c r="K606" s="39" t="s">
        <v>349</v>
      </c>
      <c r="L606" s="39" t="s">
        <v>373</v>
      </c>
      <c r="M606" s="39" t="s">
        <v>374</v>
      </c>
      <c r="O606" s="45" t="s">
        <v>336</v>
      </c>
    </row>
    <row r="607" spans="2:97" ht="13.9" thickTop="1" thickBot="1" x14ac:dyDescent="0.4">
      <c r="B607" s="32">
        <f>1+B602</f>
        <v>10</v>
      </c>
      <c r="D607" s="32">
        <f>IF(F602,IF(M607&lt;0,D602,H607),E602)</f>
        <v>2.6757456235579072E-10</v>
      </c>
      <c r="E607" s="32">
        <f>IF(F602,IF(M607&lt;0,H607,E602),H607)</f>
        <v>2.8331424249436665E-10</v>
      </c>
      <c r="F607" s="32" t="b">
        <f>OR(F602,M607*M602&lt;=0)</f>
        <v>1</v>
      </c>
      <c r="H607" s="32">
        <f>IF(F602,(D602+E602)/2,2*H602)</f>
        <v>2.6757456235579072E-10</v>
      </c>
      <c r="I607" s="32">
        <f>I602</f>
        <v>-0.48114022951607738</v>
      </c>
      <c r="J607" s="32">
        <f>J602</f>
        <v>1</v>
      </c>
      <c r="K607" s="32">
        <f>I607+J607*H607</f>
        <v>-0.4811402292485028</v>
      </c>
      <c r="L607" s="32">
        <f>$CE$3-$CE$7*SUMPRODUCT($B$3:$CD$3,Q609:CS609)</f>
        <v>3.8561438486794941E-9</v>
      </c>
      <c r="M607" s="32">
        <f>SUMPRODUCT(L607:L610,J607:J610)</f>
        <v>6.6223747288061182E-9</v>
      </c>
      <c r="O607" s="46">
        <f>SUM(Q607:CS607)</f>
        <v>-1.265655100980313</v>
      </c>
      <c r="P607" s="39" t="s">
        <v>363</v>
      </c>
      <c r="Q607" s="32">
        <f t="shared" ref="Q607:AV607" si="1379">SUMPRODUCT(B$3:B$6,$K607:$K610)</f>
        <v>0.94830444082600129</v>
      </c>
      <c r="R607" s="32">
        <f t="shared" si="1379"/>
        <v>0.56000914721171224</v>
      </c>
      <c r="S607" s="32">
        <f t="shared" si="1379"/>
        <v>0.17171385359742325</v>
      </c>
      <c r="T607" s="32">
        <f t="shared" si="1379"/>
        <v>0.54130271890493242</v>
      </c>
      <c r="U607" s="32">
        <f t="shared" si="1379"/>
        <v>0.15300742529064337</v>
      </c>
      <c r="V607" s="32">
        <f t="shared" si="1379"/>
        <v>-0.23528786832364562</v>
      </c>
      <c r="W607" s="32">
        <f t="shared" si="1379"/>
        <v>0.1343009969838635</v>
      </c>
      <c r="X607" s="32">
        <f t="shared" si="1379"/>
        <v>-0.2539942966304255</v>
      </c>
      <c r="Y607" s="32">
        <f t="shared" si="1379"/>
        <v>-0.64228959024471455</v>
      </c>
      <c r="Z607" s="32">
        <f t="shared" si="1379"/>
        <v>1.2295611299327378</v>
      </c>
      <c r="AA607" s="32">
        <f t="shared" si="1379"/>
        <v>0.84126583631844887</v>
      </c>
      <c r="AB607" s="32">
        <f t="shared" si="1379"/>
        <v>0.45297054270415987</v>
      </c>
      <c r="AC607" s="32">
        <f t="shared" si="1379"/>
        <v>0.82255940801166905</v>
      </c>
      <c r="AD607" s="32">
        <f t="shared" si="1379"/>
        <v>0.43426411439738005</v>
      </c>
      <c r="AE607" s="32">
        <f t="shared" si="1379"/>
        <v>4.5968820783091058E-2</v>
      </c>
      <c r="AF607" s="32">
        <f t="shared" si="1379"/>
        <v>0.41555768609060018</v>
      </c>
      <c r="AG607" s="32">
        <f t="shared" si="1379"/>
        <v>2.7262392476311181E-2</v>
      </c>
      <c r="AH607" s="32">
        <f t="shared" si="1379"/>
        <v>-0.36103290113797781</v>
      </c>
      <c r="AI607" s="32">
        <f t="shared" si="1379"/>
        <v>1.60457004874172</v>
      </c>
      <c r="AJ607" s="32">
        <f t="shared" si="1379"/>
        <v>1.2162747551274311</v>
      </c>
      <c r="AK607" s="32">
        <f t="shared" si="1379"/>
        <v>0.82797946151314217</v>
      </c>
      <c r="AL607" s="32">
        <f t="shared" si="1379"/>
        <v>1.1975683268206512</v>
      </c>
      <c r="AM607" s="32">
        <f t="shared" si="1379"/>
        <v>0.80927303320636224</v>
      </c>
      <c r="AN607" s="32">
        <f t="shared" si="1379"/>
        <v>0.42097773959207324</v>
      </c>
      <c r="AO607" s="32">
        <f t="shared" si="1379"/>
        <v>0.7905666048995823</v>
      </c>
      <c r="AP607" s="32">
        <f t="shared" si="1379"/>
        <v>0.40227131128529336</v>
      </c>
      <c r="AQ607" s="32">
        <f t="shared" si="1379"/>
        <v>1.397601767100437E-2</v>
      </c>
      <c r="AR607" s="32">
        <f t="shared" si="1379"/>
        <v>0.46716421157749843</v>
      </c>
      <c r="AS607" s="32">
        <f t="shared" si="1379"/>
        <v>7.8868917963209439E-2</v>
      </c>
      <c r="AT607" s="32">
        <f t="shared" si="1379"/>
        <v>-0.30942637565107955</v>
      </c>
      <c r="AU607" s="32">
        <f t="shared" si="1379"/>
        <v>6.0162489656429563E-2</v>
      </c>
      <c r="AV607" s="32">
        <f t="shared" si="1379"/>
        <v>-0.32813280395785943</v>
      </c>
      <c r="AW607" s="32">
        <f t="shared" ref="AW607:CB607" si="1380">SUMPRODUCT(AH$3:AH$6,$K607:$K610)</f>
        <v>-0.71642809757214843</v>
      </c>
      <c r="AX607" s="32">
        <f t="shared" si="1380"/>
        <v>-0.34683923226463936</v>
      </c>
      <c r="AY607" s="32">
        <f t="shared" si="1380"/>
        <v>-0.73513452587892836</v>
      </c>
      <c r="AZ607" s="32">
        <f t="shared" si="1380"/>
        <v>-1.1234298194932173</v>
      </c>
      <c r="BA607" s="32">
        <f t="shared" si="1380"/>
        <v>0.74842090068423506</v>
      </c>
      <c r="BB607" s="32">
        <f t="shared" si="1380"/>
        <v>0.36012560706994612</v>
      </c>
      <c r="BC607" s="32">
        <f t="shared" si="1380"/>
        <v>-2.8169686544342876E-2</v>
      </c>
      <c r="BD607" s="32">
        <f t="shared" si="1380"/>
        <v>0.34141917876316624</v>
      </c>
      <c r="BE607" s="32">
        <f t="shared" si="1380"/>
        <v>-4.6876114851122773E-2</v>
      </c>
      <c r="BF607" s="32">
        <f t="shared" si="1380"/>
        <v>-0.43517140846541175</v>
      </c>
      <c r="BG607" s="32">
        <f t="shared" si="1380"/>
        <v>-6.5582543157902629E-2</v>
      </c>
      <c r="BH607" s="32">
        <f t="shared" si="1380"/>
        <v>-0.45387783677219162</v>
      </c>
      <c r="BI607" s="32">
        <f t="shared" si="1380"/>
        <v>-0.84217313038648056</v>
      </c>
      <c r="BJ607" s="32">
        <f t="shared" si="1380"/>
        <v>1.1234298194932173</v>
      </c>
      <c r="BK607" s="32">
        <f t="shared" si="1380"/>
        <v>0.73513452587892836</v>
      </c>
      <c r="BL607" s="32">
        <f t="shared" si="1380"/>
        <v>0.34683923226463936</v>
      </c>
      <c r="BM607" s="32">
        <f t="shared" si="1380"/>
        <v>0.71642809757214843</v>
      </c>
      <c r="BN607" s="32">
        <f t="shared" si="1380"/>
        <v>0.32813280395785943</v>
      </c>
      <c r="BO607" s="32">
        <f t="shared" si="1380"/>
        <v>-6.0162489656429563E-2</v>
      </c>
      <c r="BP607" s="32">
        <f t="shared" si="1380"/>
        <v>0.30942637565107955</v>
      </c>
      <c r="BQ607" s="32">
        <f t="shared" si="1380"/>
        <v>-7.8868917963209439E-2</v>
      </c>
      <c r="BR607" s="32">
        <f t="shared" si="1380"/>
        <v>-0.46716421157749843</v>
      </c>
      <c r="BS607" s="32">
        <f t="shared" si="1380"/>
        <v>-1.397601767100437E-2</v>
      </c>
      <c r="BT607" s="32">
        <f t="shared" si="1380"/>
        <v>-0.40227131128529336</v>
      </c>
      <c r="BU607" s="32">
        <f t="shared" si="1380"/>
        <v>-0.7905666048995823</v>
      </c>
      <c r="BV607" s="32">
        <f t="shared" si="1380"/>
        <v>-0.42097773959207324</v>
      </c>
      <c r="BW607" s="32">
        <f t="shared" si="1380"/>
        <v>-0.80927303320636224</v>
      </c>
      <c r="BX607" s="32">
        <f t="shared" si="1380"/>
        <v>-1.1975683268206512</v>
      </c>
      <c r="BY607" s="32">
        <f t="shared" si="1380"/>
        <v>-0.82797946151314217</v>
      </c>
      <c r="BZ607" s="32">
        <f t="shared" si="1380"/>
        <v>-1.2162747551274311</v>
      </c>
      <c r="CA607" s="32">
        <f t="shared" si="1380"/>
        <v>-1.60457004874172</v>
      </c>
      <c r="CB607" s="32">
        <f t="shared" si="1380"/>
        <v>0.26728067143573225</v>
      </c>
      <c r="CC607" s="32">
        <f t="shared" ref="CC607:CS607" si="1381">SUMPRODUCT(BN$3:BN$6,$K607:$K610)</f>
        <v>-0.12101462217855674</v>
      </c>
      <c r="CD607" s="32">
        <f t="shared" si="1381"/>
        <v>-0.50930991579284579</v>
      </c>
      <c r="CE607" s="32">
        <f t="shared" si="1381"/>
        <v>-0.13972105048533662</v>
      </c>
      <c r="CF607" s="32">
        <f t="shared" si="1381"/>
        <v>-0.52801634409962561</v>
      </c>
      <c r="CG607" s="32">
        <f t="shared" si="1381"/>
        <v>-0.91631163771391466</v>
      </c>
      <c r="CH607" s="32">
        <f t="shared" si="1381"/>
        <v>-0.54672277240640543</v>
      </c>
      <c r="CI607" s="32">
        <f t="shared" si="1381"/>
        <v>-0.93501806602069448</v>
      </c>
      <c r="CJ607" s="32">
        <f t="shared" si="1381"/>
        <v>-1.3233133596349835</v>
      </c>
      <c r="CK607" s="32">
        <f t="shared" si="1381"/>
        <v>0.64228959024471455</v>
      </c>
      <c r="CL607" s="32">
        <f t="shared" si="1381"/>
        <v>0.2539942966304255</v>
      </c>
      <c r="CM607" s="32">
        <f t="shared" si="1381"/>
        <v>-0.1343009969838635</v>
      </c>
      <c r="CN607" s="32">
        <f t="shared" si="1381"/>
        <v>0.23528786832364562</v>
      </c>
      <c r="CO607" s="32">
        <f t="shared" si="1381"/>
        <v>-0.15300742529064337</v>
      </c>
      <c r="CP607" s="32">
        <f t="shared" si="1381"/>
        <v>-0.54130271890493242</v>
      </c>
      <c r="CQ607" s="32">
        <f t="shared" si="1381"/>
        <v>-0.17171385359742325</v>
      </c>
      <c r="CR607" s="32">
        <f t="shared" si="1381"/>
        <v>-0.56000914721171224</v>
      </c>
      <c r="CS607" s="32">
        <f t="shared" si="1381"/>
        <v>-0.94830444082600129</v>
      </c>
    </row>
    <row r="608" spans="2:97" ht="13.9" thickTop="1" thickBot="1" x14ac:dyDescent="0.4">
      <c r="H608" s="33">
        <f>H607</f>
        <v>2.6757456235579072E-10</v>
      </c>
      <c r="I608" s="33">
        <f t="shared" ref="I608:J608" si="1382">I603</f>
        <v>0.32813280377542708</v>
      </c>
      <c r="J608" s="33">
        <f t="shared" si="1382"/>
        <v>0.68179999596923269</v>
      </c>
      <c r="K608" s="33">
        <f t="shared" ref="K608:K610" si="1383">I608+J608*H608</f>
        <v>0.32813280395785943</v>
      </c>
      <c r="L608" s="33">
        <f>$CE$4-$CE$7*SUMPRODUCT($B$4:$CD$4,Q609:CS609)</f>
        <v>2.9342288598854793E-9</v>
      </c>
      <c r="M608" s="39" t="s">
        <v>375</v>
      </c>
      <c r="O608" s="47">
        <f t="shared" ref="O608:O609" si="1384">SUM(Q608:CS608)</f>
        <v>98.989929548015681</v>
      </c>
      <c r="P608" s="39" t="s">
        <v>365</v>
      </c>
      <c r="Q608" s="33">
        <f>EXP(Q607)</f>
        <v>2.5813291503372571</v>
      </c>
      <c r="R608" s="33">
        <f>EXP(R607)</f>
        <v>1.7506885141413411</v>
      </c>
      <c r="S608" s="33">
        <f t="shared" ref="S608:CD608" si="1385">EXP(S607)</f>
        <v>1.1873380320932643</v>
      </c>
      <c r="T608" s="33">
        <f t="shared" si="1385"/>
        <v>1.7182437934952204</v>
      </c>
      <c r="U608" s="33">
        <f t="shared" si="1385"/>
        <v>1.1653336318515257</v>
      </c>
      <c r="V608" s="33">
        <f t="shared" si="1385"/>
        <v>0.79034330207696735</v>
      </c>
      <c r="W608" s="33">
        <f t="shared" si="1385"/>
        <v>1.1437370292351567</v>
      </c>
      <c r="X608" s="33">
        <f t="shared" si="1385"/>
        <v>0.77569622611611511</v>
      </c>
      <c r="Y608" s="33">
        <f t="shared" si="1385"/>
        <v>0.52608652149100821</v>
      </c>
      <c r="Z608" s="33">
        <f t="shared" si="1385"/>
        <v>3.4197283904810378</v>
      </c>
      <c r="AA608" s="33">
        <f t="shared" si="1385"/>
        <v>2.31930097481602</v>
      </c>
      <c r="AB608" s="33">
        <f t="shared" si="1385"/>
        <v>1.5729778501578244</v>
      </c>
      <c r="AC608" s="33">
        <f t="shared" si="1385"/>
        <v>2.276318415888861</v>
      </c>
      <c r="AD608" s="33">
        <f t="shared" si="1385"/>
        <v>1.5438265610971675</v>
      </c>
      <c r="AE608" s="33">
        <f t="shared" si="1385"/>
        <v>1.0470417645057062</v>
      </c>
      <c r="AF608" s="33">
        <f t="shared" si="1385"/>
        <v>1.5152155197290085</v>
      </c>
      <c r="AG608" s="33">
        <f t="shared" si="1385"/>
        <v>1.0276374117154723</v>
      </c>
      <c r="AH608" s="33">
        <f t="shared" si="1385"/>
        <v>0.69695606744190697</v>
      </c>
      <c r="AI608" s="33">
        <f t="shared" si="1385"/>
        <v>4.975719825772809</v>
      </c>
      <c r="AJ608" s="33">
        <f t="shared" si="1385"/>
        <v>3.3745931034900014</v>
      </c>
      <c r="AK608" s="33">
        <f t="shared" si="1385"/>
        <v>2.2886896796592762</v>
      </c>
      <c r="AL608" s="33">
        <f t="shared" si="1385"/>
        <v>3.3120532914945136</v>
      </c>
      <c r="AM608" s="33">
        <f t="shared" si="1385"/>
        <v>2.2462744260591085</v>
      </c>
      <c r="AN608" s="33">
        <f t="shared" si="1385"/>
        <v>1.5234503654047067</v>
      </c>
      <c r="AO608" s="33">
        <f t="shared" si="1385"/>
        <v>2.2046452352240054</v>
      </c>
      <c r="AP608" s="33">
        <f t="shared" si="1385"/>
        <v>1.4952169468813497</v>
      </c>
      <c r="AQ608" s="33">
        <f t="shared" si="1385"/>
        <v>1.0140741387872443</v>
      </c>
      <c r="AR608" s="33">
        <f t="shared" si="1385"/>
        <v>1.5954633754647163</v>
      </c>
      <c r="AS608" s="33">
        <f t="shared" si="1385"/>
        <v>1.0820624738206361</v>
      </c>
      <c r="AT608" s="33">
        <f t="shared" si="1385"/>
        <v>0.73386779994858509</v>
      </c>
      <c r="AU608" s="33">
        <f t="shared" si="1385"/>
        <v>1.0620090980195274</v>
      </c>
      <c r="AV608" s="33">
        <f t="shared" si="1385"/>
        <v>0.72026735899738981</v>
      </c>
      <c r="AW608" s="33">
        <f t="shared" si="1385"/>
        <v>0.48849399633630619</v>
      </c>
      <c r="AX608" s="33">
        <f t="shared" si="1385"/>
        <v>0.70691896888434258</v>
      </c>
      <c r="AY608" s="33">
        <f t="shared" si="1385"/>
        <v>0.47944095742023601</v>
      </c>
      <c r="AZ608" s="33">
        <f t="shared" si="1385"/>
        <v>0.32516263075356805</v>
      </c>
      <c r="BA608" s="33">
        <f t="shared" si="1385"/>
        <v>2.1136597013738263</v>
      </c>
      <c r="BB608" s="33">
        <f t="shared" si="1385"/>
        <v>1.4335094621757607</v>
      </c>
      <c r="BC608" s="33">
        <f t="shared" si="1385"/>
        <v>0.972223379577977</v>
      </c>
      <c r="BD608" s="33">
        <f t="shared" si="1385"/>
        <v>1.4069428778472659</v>
      </c>
      <c r="BE608" s="33">
        <f t="shared" si="1385"/>
        <v>0.95420560217140837</v>
      </c>
      <c r="BF608" s="33">
        <f t="shared" si="1385"/>
        <v>0.64715372994278919</v>
      </c>
      <c r="BG608" s="33">
        <f t="shared" si="1385"/>
        <v>0.93652174010723122</v>
      </c>
      <c r="BH608" s="33">
        <f t="shared" si="1385"/>
        <v>0.63516032174168091</v>
      </c>
      <c r="BI608" s="33">
        <f t="shared" si="1385"/>
        <v>0.43077337880998179</v>
      </c>
      <c r="BJ608" s="33">
        <f t="shared" si="1385"/>
        <v>3.075384147564832</v>
      </c>
      <c r="BK608" s="33">
        <f t="shared" si="1385"/>
        <v>2.0857625626746099</v>
      </c>
      <c r="BL608" s="33">
        <f t="shared" si="1385"/>
        <v>1.4145892867724246</v>
      </c>
      <c r="BM608" s="33">
        <f t="shared" si="1385"/>
        <v>2.0471080658103831</v>
      </c>
      <c r="BN608" s="33">
        <f t="shared" si="1385"/>
        <v>1.3883733415214001</v>
      </c>
      <c r="BO608" s="33">
        <f t="shared" si="1385"/>
        <v>0.94161151902072771</v>
      </c>
      <c r="BP608" s="33">
        <f t="shared" si="1385"/>
        <v>1.3626432445599332</v>
      </c>
      <c r="BQ608" s="33">
        <f t="shared" si="1385"/>
        <v>0.92416105741946397</v>
      </c>
      <c r="BR608" s="33">
        <f t="shared" si="1385"/>
        <v>0.62677715789541488</v>
      </c>
      <c r="BS608" s="33">
        <f t="shared" si="1385"/>
        <v>0.98612119346217053</v>
      </c>
      <c r="BT608" s="33">
        <f t="shared" si="1385"/>
        <v>0.66879926828394443</v>
      </c>
      <c r="BU608" s="33">
        <f t="shared" si="1385"/>
        <v>0.45358771743536047</v>
      </c>
      <c r="BV608" s="33">
        <f t="shared" si="1385"/>
        <v>0.65640471308321802</v>
      </c>
      <c r="BW608" s="33">
        <f t="shared" si="1385"/>
        <v>0.44518158084291248</v>
      </c>
      <c r="BX608" s="33">
        <f t="shared" si="1385"/>
        <v>0.30192750900718907</v>
      </c>
      <c r="BY608" s="33">
        <f t="shared" si="1385"/>
        <v>0.43693123138864021</v>
      </c>
      <c r="BZ608" s="33">
        <f t="shared" si="1385"/>
        <v>0.29633202265653918</v>
      </c>
      <c r="CA608" s="33">
        <f t="shared" si="1385"/>
        <v>0.2009759461978316</v>
      </c>
      <c r="CB608" s="33">
        <f t="shared" si="1385"/>
        <v>1.3064070660252816</v>
      </c>
      <c r="CC608" s="33">
        <f t="shared" si="1385"/>
        <v>0.88602100394083128</v>
      </c>
      <c r="CD608" s="33">
        <f t="shared" si="1385"/>
        <v>0.60091011434343122</v>
      </c>
      <c r="CE608" s="33">
        <f t="shared" ref="CE608:CS608" si="1386">EXP(CE607)</f>
        <v>0.86960077628339727</v>
      </c>
      <c r="CF608" s="33">
        <f t="shared" si="1386"/>
        <v>0.58977371821366997</v>
      </c>
      <c r="CG608" s="33">
        <f t="shared" si="1386"/>
        <v>0.39999163775150637</v>
      </c>
      <c r="CH608" s="33">
        <f t="shared" si="1386"/>
        <v>0.57884370789070194</v>
      </c>
      <c r="CI608" s="33">
        <f t="shared" si="1386"/>
        <v>0.39257877313121325</v>
      </c>
      <c r="CJ608" s="33">
        <f t="shared" si="1386"/>
        <v>0.266251651373758</v>
      </c>
      <c r="CK608" s="33">
        <f t="shared" si="1386"/>
        <v>1.9008280181097397</v>
      </c>
      <c r="CL608" s="33">
        <f t="shared" si="1386"/>
        <v>1.289164451665527</v>
      </c>
      <c r="CM608" s="33">
        <f t="shared" si="1386"/>
        <v>0.87432685524636999</v>
      </c>
      <c r="CN608" s="33">
        <f t="shared" si="1386"/>
        <v>1.2652729483150795</v>
      </c>
      <c r="CO608" s="33">
        <f t="shared" si="1386"/>
        <v>0.8581233499724561</v>
      </c>
      <c r="CP608" s="33">
        <f t="shared" si="1386"/>
        <v>0.58198958947834645</v>
      </c>
      <c r="CQ608" s="33">
        <f t="shared" si="1386"/>
        <v>0.84222013695376263</v>
      </c>
      <c r="CR608" s="33">
        <f t="shared" si="1386"/>
        <v>0.57120383890247284</v>
      </c>
      <c r="CS608" s="33">
        <f t="shared" si="1386"/>
        <v>0.38739732198404359</v>
      </c>
    </row>
    <row r="609" spans="1:111" ht="13.9" thickTop="1" thickBot="1" x14ac:dyDescent="0.4">
      <c r="H609" s="32">
        <f t="shared" ref="H609:H610" si="1387">H608</f>
        <v>2.6757456235579072E-10</v>
      </c>
      <c r="I609" s="32">
        <f t="shared" ref="I609:J609" si="1388">I604</f>
        <v>-0.40700172201625046</v>
      </c>
      <c r="J609" s="32">
        <f t="shared" si="1388"/>
        <v>0.35571993858054768</v>
      </c>
      <c r="K609" s="32">
        <f t="shared" si="1383"/>
        <v>-0.40700172192106887</v>
      </c>
      <c r="L609" s="32">
        <f>$CE$5-$CE$7*SUMPRODUCT($B$5:$CD$5,Q609:CS609)</f>
        <v>1.4156000816001324E-9</v>
      </c>
      <c r="M609" s="32">
        <f>SUMPRODUCT($B$7:$CD$7, LN(Q609:CS609))</f>
        <v>-3263.3842564287202</v>
      </c>
      <c r="O609" s="48">
        <f t="shared" si="1384"/>
        <v>1.0000000000000004</v>
      </c>
      <c r="P609" s="39" t="s">
        <v>366</v>
      </c>
      <c r="Q609" s="32">
        <f t="shared" ref="Q609:AV609" si="1389">Q608/$O608</f>
        <v>2.607668438722514E-2</v>
      </c>
      <c r="R609" s="32">
        <f t="shared" si="1389"/>
        <v>1.7685521367021066E-2</v>
      </c>
      <c r="S609" s="32">
        <f t="shared" si="1389"/>
        <v>1.1994533560278357E-2</v>
      </c>
      <c r="T609" s="32">
        <f t="shared" si="1389"/>
        <v>1.7357763575958255E-2</v>
      </c>
      <c r="U609" s="32">
        <f t="shared" si="1389"/>
        <v>1.1772244279518083E-2</v>
      </c>
      <c r="V609" s="32">
        <f t="shared" si="1389"/>
        <v>7.9840778318122398E-3</v>
      </c>
      <c r="W609" s="32">
        <f t="shared" si="1389"/>
        <v>1.1554074585742381E-2</v>
      </c>
      <c r="X609" s="32">
        <f t="shared" si="1389"/>
        <v>7.8361125182926702E-3</v>
      </c>
      <c r="Y609" s="32">
        <f t="shared" si="1389"/>
        <v>5.3145458724245948E-3</v>
      </c>
      <c r="Z609" s="32">
        <f t="shared" si="1389"/>
        <v>3.4546225116993109E-2</v>
      </c>
      <c r="AA609" s="32">
        <f t="shared" si="1389"/>
        <v>2.3429665880214903E-2</v>
      </c>
      <c r="AB609" s="32">
        <f t="shared" si="1389"/>
        <v>1.5890281540152443E-2</v>
      </c>
      <c r="AC609" s="32">
        <f t="shared" si="1389"/>
        <v>2.2995454449583366E-2</v>
      </c>
      <c r="AD609" s="32">
        <f t="shared" si="1389"/>
        <v>1.5595794119121226E-2</v>
      </c>
      <c r="AE609" s="32">
        <f t="shared" si="1389"/>
        <v>1.0577255376243419E-2</v>
      </c>
      <c r="AF609" s="32">
        <f t="shared" si="1389"/>
        <v>1.5306764300645792E-2</v>
      </c>
      <c r="AG609" s="32">
        <f t="shared" si="1389"/>
        <v>1.0381231872854403E-2</v>
      </c>
      <c r="AH609" s="32">
        <f t="shared" si="1389"/>
        <v>7.0406764670323772E-3</v>
      </c>
      <c r="AI609" s="32">
        <f t="shared" si="1389"/>
        <v>5.0264909253817637E-2</v>
      </c>
      <c r="AJ609" s="32">
        <f t="shared" si="1389"/>
        <v>3.40902667463071E-2</v>
      </c>
      <c r="AK609" s="32">
        <f t="shared" si="1389"/>
        <v>2.3120429422561949E-2</v>
      </c>
      <c r="AL609" s="32">
        <f t="shared" si="1389"/>
        <v>3.3458487207913223E-2</v>
      </c>
      <c r="AM609" s="32">
        <f t="shared" si="1389"/>
        <v>2.269194893172986E-2</v>
      </c>
      <c r="AN609" s="32">
        <f t="shared" si="1389"/>
        <v>1.5389953022097542E-2</v>
      </c>
      <c r="AO609" s="32">
        <f t="shared" si="1389"/>
        <v>2.2271409276583318E-2</v>
      </c>
      <c r="AP609" s="32">
        <f t="shared" si="1389"/>
        <v>1.510473796383586E-2</v>
      </c>
      <c r="AQ609" s="32">
        <f t="shared" si="1389"/>
        <v>1.0244215178427432E-2</v>
      </c>
      <c r="AR609" s="32">
        <f t="shared" si="1389"/>
        <v>1.6117431164458268E-2</v>
      </c>
      <c r="AS609" s="32">
        <f t="shared" si="1389"/>
        <v>1.0931035901947734E-2</v>
      </c>
      <c r="AT609" s="32">
        <f t="shared" si="1389"/>
        <v>7.4135601803072097E-3</v>
      </c>
      <c r="AU609" s="32">
        <f t="shared" si="1389"/>
        <v>1.0728455943636098E-2</v>
      </c>
      <c r="AV609" s="32">
        <f t="shared" si="1389"/>
        <v>7.2761680131110673E-3</v>
      </c>
      <c r="AW609" s="32">
        <f t="shared" ref="AW609:CB609" si="1390">AW608/$O608</f>
        <v>4.9347847661550173E-3</v>
      </c>
      <c r="AX609" s="32">
        <f t="shared" si="1390"/>
        <v>7.141322072983668E-3</v>
      </c>
      <c r="AY609" s="32">
        <f t="shared" si="1390"/>
        <v>4.8433306257449167E-3</v>
      </c>
      <c r="AZ609" s="32">
        <f t="shared" si="1390"/>
        <v>3.2848051537994671E-3</v>
      </c>
      <c r="BA609" s="32">
        <f t="shared" si="1390"/>
        <v>2.1352269983671242E-2</v>
      </c>
      <c r="BB609" s="32">
        <f t="shared" si="1390"/>
        <v>1.4481366627101477E-2</v>
      </c>
      <c r="BC609" s="32">
        <f t="shared" si="1390"/>
        <v>9.8214372312124334E-3</v>
      </c>
      <c r="BD609" s="32">
        <f t="shared" si="1390"/>
        <v>1.4212989990712334E-2</v>
      </c>
      <c r="BE609" s="32">
        <f t="shared" si="1390"/>
        <v>9.6394209646200931E-3</v>
      </c>
      <c r="BF609" s="32">
        <f t="shared" si="1390"/>
        <v>6.5375713761760303E-3</v>
      </c>
      <c r="BG609" s="32">
        <f t="shared" si="1390"/>
        <v>9.4607779234044762E-3</v>
      </c>
      <c r="BH609" s="32">
        <f t="shared" si="1390"/>
        <v>6.4164135144029215E-3</v>
      </c>
      <c r="BI609" s="32">
        <f t="shared" si="1390"/>
        <v>4.3516889119618223E-3</v>
      </c>
      <c r="BJ609" s="32">
        <f t="shared" si="1390"/>
        <v>3.1067646594021444E-2</v>
      </c>
      <c r="BK609" s="32">
        <f t="shared" si="1390"/>
        <v>2.1070452036870052E-2</v>
      </c>
      <c r="BL609" s="32">
        <f t="shared" si="1390"/>
        <v>1.4290234301927341E-2</v>
      </c>
      <c r="BM609" s="32">
        <f t="shared" si="1390"/>
        <v>2.067996285235682E-2</v>
      </c>
      <c r="BN609" s="32">
        <f t="shared" si="1390"/>
        <v>1.4025399834717137E-2</v>
      </c>
      <c r="BO609" s="32">
        <f t="shared" si="1390"/>
        <v>9.5121950618622594E-3</v>
      </c>
      <c r="BP609" s="32">
        <f t="shared" si="1390"/>
        <v>1.3765473425243471E-2</v>
      </c>
      <c r="BQ609" s="32">
        <f t="shared" si="1390"/>
        <v>9.3359098409216863E-3</v>
      </c>
      <c r="BR609" s="32">
        <f t="shared" si="1390"/>
        <v>6.3317264772008216E-3</v>
      </c>
      <c r="BS609" s="32">
        <f t="shared" si="1390"/>
        <v>9.96183347098804E-3</v>
      </c>
      <c r="BT609" s="32">
        <f t="shared" si="1390"/>
        <v>6.7562354204882954E-3</v>
      </c>
      <c r="BU609" s="32">
        <f t="shared" si="1390"/>
        <v>4.582160220806551E-3</v>
      </c>
      <c r="BV609" s="32">
        <f t="shared" si="1390"/>
        <v>6.6310251566026705E-3</v>
      </c>
      <c r="BW609" s="32">
        <f t="shared" si="1390"/>
        <v>4.4972411120564985E-3</v>
      </c>
      <c r="BX609" s="32">
        <f t="shared" si="1390"/>
        <v>3.0500830780037808E-3</v>
      </c>
      <c r="BY609" s="32">
        <f t="shared" si="1390"/>
        <v>4.4138957708491347E-3</v>
      </c>
      <c r="BZ609" s="32">
        <f t="shared" si="1390"/>
        <v>2.9935572639517992E-3</v>
      </c>
      <c r="CA609" s="32">
        <f t="shared" si="1390"/>
        <v>2.0302665848483809E-3</v>
      </c>
      <c r="CB609" s="32">
        <f t="shared" si="1390"/>
        <v>1.3197373429704288E-2</v>
      </c>
      <c r="CC609" s="32">
        <f t="shared" ref="CC609:CS609" si="1391">CC608/$O608</f>
        <v>8.9506175828831282E-3</v>
      </c>
      <c r="CD609" s="32">
        <f t="shared" si="1391"/>
        <v>6.0704166281071656E-3</v>
      </c>
      <c r="CE609" s="32">
        <f t="shared" si="1391"/>
        <v>8.7847398240807114E-3</v>
      </c>
      <c r="CF609" s="32">
        <f t="shared" si="1391"/>
        <v>5.9579163345863028E-3</v>
      </c>
      <c r="CG609" s="32">
        <f t="shared" si="1391"/>
        <v>4.0407306033841345E-3</v>
      </c>
      <c r="CH609" s="32">
        <f t="shared" si="1391"/>
        <v>5.8475009582659642E-3</v>
      </c>
      <c r="CI609" s="32">
        <f t="shared" si="1391"/>
        <v>3.9658455655409925E-3</v>
      </c>
      <c r="CJ609" s="32">
        <f t="shared" si="1391"/>
        <v>2.6896842192882962E-3</v>
      </c>
      <c r="CK609" s="32">
        <f t="shared" si="1391"/>
        <v>1.9202236296043944E-2</v>
      </c>
      <c r="CL609" s="32">
        <f t="shared" si="1391"/>
        <v>1.3023187889432832E-2</v>
      </c>
      <c r="CM609" s="32">
        <f t="shared" si="1391"/>
        <v>8.8324828519276023E-3</v>
      </c>
      <c r="CN609" s="32">
        <f t="shared" si="1391"/>
        <v>1.2781835021928679E-2</v>
      </c>
      <c r="CO609" s="32">
        <f t="shared" si="1391"/>
        <v>8.6687944308134705E-3</v>
      </c>
      <c r="CP609" s="32">
        <f t="shared" si="1391"/>
        <v>5.8792807726572712E-3</v>
      </c>
      <c r="CQ609" s="32">
        <f t="shared" si="1391"/>
        <v>8.5081395733819423E-3</v>
      </c>
      <c r="CR609" s="32">
        <f t="shared" si="1391"/>
        <v>5.7703227137403598E-3</v>
      </c>
      <c r="CS609" s="32">
        <f t="shared" si="1391"/>
        <v>3.9135023507227982E-3</v>
      </c>
    </row>
    <row r="610" spans="1:111" ht="13.15" thickTop="1" x14ac:dyDescent="0.35">
      <c r="H610" s="34">
        <f t="shared" si="1387"/>
        <v>2.6757456235579072E-10</v>
      </c>
      <c r="I610" s="34">
        <f t="shared" ref="I610:J610" si="1392">I605</f>
        <v>-0.38829529368271404</v>
      </c>
      <c r="J610" s="34">
        <f t="shared" si="1392"/>
        <v>0.25572326434237563</v>
      </c>
      <c r="K610" s="34">
        <f t="shared" si="1383"/>
        <v>-0.38829529361428899</v>
      </c>
      <c r="L610" s="34">
        <f>$CE$6-$CE$7*SUMPRODUCT($B$6:$CD$6,Q609:CS609)</f>
        <v>1.0250005288980901E-9</v>
      </c>
    </row>
    <row r="612" spans="1:111" ht="27.75" customHeight="1" x14ac:dyDescent="0.35">
      <c r="A612" s="40" t="s">
        <v>354</v>
      </c>
      <c r="B612" s="40"/>
      <c r="C612" s="40">
        <f>1+C554</f>
        <v>11</v>
      </c>
      <c r="D612" s="40"/>
    </row>
    <row r="613" spans="1:111" ht="13.15" x14ac:dyDescent="0.35">
      <c r="B613" s="37" t="s">
        <v>349</v>
      </c>
      <c r="D613" s="37" t="s">
        <v>350</v>
      </c>
      <c r="F613" s="37" t="s">
        <v>348</v>
      </c>
      <c r="H613" s="37" t="s">
        <v>355</v>
      </c>
      <c r="I613" s="37"/>
      <c r="J613" s="37"/>
      <c r="K613" s="37"/>
      <c r="M613" s="37" t="s">
        <v>356</v>
      </c>
      <c r="N613" s="37" t="s">
        <v>357</v>
      </c>
      <c r="P613" s="37" t="s">
        <v>358</v>
      </c>
      <c r="R613" s="37" t="s">
        <v>359</v>
      </c>
      <c r="T613" s="37" t="s">
        <v>360</v>
      </c>
      <c r="V613" s="37" t="s">
        <v>361</v>
      </c>
      <c r="X613" s="37" t="s">
        <v>362</v>
      </c>
      <c r="Y613" s="37"/>
      <c r="Z613" s="37"/>
      <c r="AA613" s="37"/>
      <c r="AC613" s="37" t="s">
        <v>336</v>
      </c>
    </row>
    <row r="614" spans="1:111" ht="13.15" x14ac:dyDescent="0.35">
      <c r="B614" s="36">
        <f>K607</f>
        <v>-0.4811402292485028</v>
      </c>
      <c r="D614" s="36">
        <f>$CE$3-$CE$7*SUMPRODUCT($B$3:$CD$3,AE616:DG616)</f>
        <v>3.8561438486794941E-9</v>
      </c>
      <c r="F614" s="36">
        <f>SUMPRODUCT(D614:D617,D614:D617)</f>
        <v>2.6534094059161207E-17</v>
      </c>
      <c r="H614" s="36">
        <f t="shared" ref="H614:K617" si="1393">X556</f>
        <v>-2.1523751266349853E-3</v>
      </c>
      <c r="I614" s="36">
        <f t="shared" si="1393"/>
        <v>-2.5118456175123906E-7</v>
      </c>
      <c r="J614" s="36">
        <f t="shared" si="1393"/>
        <v>-3.7984789068724444E-7</v>
      </c>
      <c r="K614" s="36">
        <f t="shared" si="1393"/>
        <v>-5.9072757826366187E-7</v>
      </c>
      <c r="M614" s="36">
        <f t="array" ref="M614:M617">MMULT(H614:K617,D614:D617)</f>
        <v>-8.3017483463997005E-12</v>
      </c>
      <c r="N614" s="36">
        <f>IFERROR(M614/(MAX(ABS(M614),ABS(M615),ABS(M616),ABS(M617))),0)</f>
        <v>-1</v>
      </c>
      <c r="P614" s="36">
        <f>L665</f>
        <v>4.5758952182950452E-10</v>
      </c>
      <c r="R614" s="36">
        <f>H665*J665</f>
        <v>7.3164919394161525E-12</v>
      </c>
      <c r="T614" s="36">
        <f>P614-D614</f>
        <v>-3.3985543268499896E-9</v>
      </c>
      <c r="V614" s="36">
        <f t="array" ref="V614:V617">MMULT(H614:K617,T614:T617)</f>
        <v>7.3166208755614558E-12</v>
      </c>
      <c r="X614" s="36">
        <f t="array" ref="X614:AA617">H614:K617+MMULT(R614:R617,TRANSPOSE(R614:R617))*((SUMPRODUCT(R614:R617,T614:T617)+SUMPRODUCT(V614:V617,T614:T617))/SUMPRODUCT(R614:R617,T614:T617)^2)-(MMULT(V614:V617,TRANSPOSE(R614:R617))+MMULT(R614:R617,TRANSPOSE(V614:V617)))/SUMPRODUCT(R614:R617,T614:T617)</f>
        <v>-2.1523404475390314E-3</v>
      </c>
      <c r="Y614" s="36">
        <v>-2.4761944454805042E-7</v>
      </c>
      <c r="Z614" s="36">
        <v>-3.7410151382385667E-7</v>
      </c>
      <c r="AA614" s="36">
        <v>-5.9660710437854821E-7</v>
      </c>
      <c r="AC614" s="43">
        <f>SUM(AE614:DG614)</f>
        <v>-1.265655100980313</v>
      </c>
      <c r="AD614" s="37" t="s">
        <v>363</v>
      </c>
      <c r="AE614" s="36">
        <f t="shared" ref="AE614:BJ614" si="1394">SUMPRODUCT(B$3:B$6,$B614:$B617)</f>
        <v>0.94830444082600129</v>
      </c>
      <c r="AF614" s="36">
        <f t="shared" si="1394"/>
        <v>0.56000914721171224</v>
      </c>
      <c r="AG614" s="36">
        <f t="shared" si="1394"/>
        <v>0.17171385359742325</v>
      </c>
      <c r="AH614" s="36">
        <f t="shared" si="1394"/>
        <v>0.54130271890493242</v>
      </c>
      <c r="AI614" s="36">
        <f t="shared" si="1394"/>
        <v>0.15300742529064337</v>
      </c>
      <c r="AJ614" s="36">
        <f t="shared" si="1394"/>
        <v>-0.23528786832364562</v>
      </c>
      <c r="AK614" s="36">
        <f t="shared" si="1394"/>
        <v>0.1343009969838635</v>
      </c>
      <c r="AL614" s="36">
        <f t="shared" si="1394"/>
        <v>-0.2539942966304255</v>
      </c>
      <c r="AM614" s="36">
        <f t="shared" si="1394"/>
        <v>-0.64228959024471455</v>
      </c>
      <c r="AN614" s="36">
        <f t="shared" si="1394"/>
        <v>1.2295611299327378</v>
      </c>
      <c r="AO614" s="36">
        <f t="shared" si="1394"/>
        <v>0.84126583631844887</v>
      </c>
      <c r="AP614" s="36">
        <f t="shared" si="1394"/>
        <v>0.45297054270415987</v>
      </c>
      <c r="AQ614" s="36">
        <f t="shared" si="1394"/>
        <v>0.82255940801166905</v>
      </c>
      <c r="AR614" s="36">
        <f t="shared" si="1394"/>
        <v>0.43426411439738005</v>
      </c>
      <c r="AS614" s="36">
        <f t="shared" si="1394"/>
        <v>4.5968820783091058E-2</v>
      </c>
      <c r="AT614" s="36">
        <f t="shared" si="1394"/>
        <v>0.41555768609060018</v>
      </c>
      <c r="AU614" s="36">
        <f t="shared" si="1394"/>
        <v>2.7262392476311181E-2</v>
      </c>
      <c r="AV614" s="36">
        <f t="shared" si="1394"/>
        <v>-0.36103290113797781</v>
      </c>
      <c r="AW614" s="36">
        <f t="shared" si="1394"/>
        <v>1.60457004874172</v>
      </c>
      <c r="AX614" s="36">
        <f t="shared" si="1394"/>
        <v>1.2162747551274311</v>
      </c>
      <c r="AY614" s="36">
        <f t="shared" si="1394"/>
        <v>0.82797946151314217</v>
      </c>
      <c r="AZ614" s="36">
        <f t="shared" si="1394"/>
        <v>1.1975683268206512</v>
      </c>
      <c r="BA614" s="36">
        <f t="shared" si="1394"/>
        <v>0.80927303320636224</v>
      </c>
      <c r="BB614" s="36">
        <f t="shared" si="1394"/>
        <v>0.42097773959207324</v>
      </c>
      <c r="BC614" s="36">
        <f t="shared" si="1394"/>
        <v>0.7905666048995823</v>
      </c>
      <c r="BD614" s="36">
        <f t="shared" si="1394"/>
        <v>0.40227131128529336</v>
      </c>
      <c r="BE614" s="36">
        <f t="shared" si="1394"/>
        <v>1.397601767100437E-2</v>
      </c>
      <c r="BF614" s="36">
        <f t="shared" si="1394"/>
        <v>0.46716421157749843</v>
      </c>
      <c r="BG614" s="36">
        <f t="shared" si="1394"/>
        <v>7.8868917963209439E-2</v>
      </c>
      <c r="BH614" s="36">
        <f t="shared" si="1394"/>
        <v>-0.30942637565107955</v>
      </c>
      <c r="BI614" s="36">
        <f t="shared" si="1394"/>
        <v>6.0162489656429563E-2</v>
      </c>
      <c r="BJ614" s="36">
        <f t="shared" si="1394"/>
        <v>-0.32813280395785943</v>
      </c>
      <c r="BK614" s="36">
        <f t="shared" ref="BK614:CP614" si="1395">SUMPRODUCT(AH$3:AH$6,$B614:$B617)</f>
        <v>-0.71642809757214843</v>
      </c>
      <c r="BL614" s="36">
        <f t="shared" si="1395"/>
        <v>-0.34683923226463936</v>
      </c>
      <c r="BM614" s="36">
        <f t="shared" si="1395"/>
        <v>-0.73513452587892836</v>
      </c>
      <c r="BN614" s="36">
        <f t="shared" si="1395"/>
        <v>-1.1234298194932173</v>
      </c>
      <c r="BO614" s="36">
        <f t="shared" si="1395"/>
        <v>0.74842090068423506</v>
      </c>
      <c r="BP614" s="36">
        <f t="shared" si="1395"/>
        <v>0.36012560706994612</v>
      </c>
      <c r="BQ614" s="36">
        <f t="shared" si="1395"/>
        <v>-2.8169686544342876E-2</v>
      </c>
      <c r="BR614" s="36">
        <f t="shared" si="1395"/>
        <v>0.34141917876316624</v>
      </c>
      <c r="BS614" s="36">
        <f t="shared" si="1395"/>
        <v>-4.6876114851122773E-2</v>
      </c>
      <c r="BT614" s="36">
        <f t="shared" si="1395"/>
        <v>-0.43517140846541175</v>
      </c>
      <c r="BU614" s="36">
        <f t="shared" si="1395"/>
        <v>-6.5582543157902629E-2</v>
      </c>
      <c r="BV614" s="36">
        <f t="shared" si="1395"/>
        <v>-0.45387783677219162</v>
      </c>
      <c r="BW614" s="36">
        <f t="shared" si="1395"/>
        <v>-0.84217313038648056</v>
      </c>
      <c r="BX614" s="36">
        <f t="shared" si="1395"/>
        <v>1.1234298194932173</v>
      </c>
      <c r="BY614" s="36">
        <f t="shared" si="1395"/>
        <v>0.73513452587892836</v>
      </c>
      <c r="BZ614" s="36">
        <f t="shared" si="1395"/>
        <v>0.34683923226463936</v>
      </c>
      <c r="CA614" s="36">
        <f t="shared" si="1395"/>
        <v>0.71642809757214843</v>
      </c>
      <c r="CB614" s="36">
        <f t="shared" si="1395"/>
        <v>0.32813280395785943</v>
      </c>
      <c r="CC614" s="36">
        <f t="shared" si="1395"/>
        <v>-6.0162489656429563E-2</v>
      </c>
      <c r="CD614" s="36">
        <f t="shared" si="1395"/>
        <v>0.30942637565107955</v>
      </c>
      <c r="CE614" s="36">
        <f t="shared" si="1395"/>
        <v>-7.8868917963209439E-2</v>
      </c>
      <c r="CF614" s="36">
        <f t="shared" si="1395"/>
        <v>-0.46716421157749843</v>
      </c>
      <c r="CG614" s="36">
        <f t="shared" si="1395"/>
        <v>-1.397601767100437E-2</v>
      </c>
      <c r="CH614" s="36">
        <f t="shared" si="1395"/>
        <v>-0.40227131128529336</v>
      </c>
      <c r="CI614" s="36">
        <f t="shared" si="1395"/>
        <v>-0.7905666048995823</v>
      </c>
      <c r="CJ614" s="36">
        <f t="shared" si="1395"/>
        <v>-0.42097773959207324</v>
      </c>
      <c r="CK614" s="36">
        <f t="shared" si="1395"/>
        <v>-0.80927303320636224</v>
      </c>
      <c r="CL614" s="36">
        <f t="shared" si="1395"/>
        <v>-1.1975683268206512</v>
      </c>
      <c r="CM614" s="36">
        <f t="shared" si="1395"/>
        <v>-0.82797946151314217</v>
      </c>
      <c r="CN614" s="36">
        <f t="shared" si="1395"/>
        <v>-1.2162747551274311</v>
      </c>
      <c r="CO614" s="36">
        <f t="shared" si="1395"/>
        <v>-1.60457004874172</v>
      </c>
      <c r="CP614" s="36">
        <f t="shared" si="1395"/>
        <v>0.26728067143573225</v>
      </c>
      <c r="CQ614" s="36">
        <f t="shared" ref="CQ614:DG614" si="1396">SUMPRODUCT(BN$3:BN$6,$B614:$B617)</f>
        <v>-0.12101462217855674</v>
      </c>
      <c r="CR614" s="36">
        <f t="shared" si="1396"/>
        <v>-0.50930991579284579</v>
      </c>
      <c r="CS614" s="36">
        <f t="shared" si="1396"/>
        <v>-0.13972105048533662</v>
      </c>
      <c r="CT614" s="36">
        <f t="shared" si="1396"/>
        <v>-0.52801634409962561</v>
      </c>
      <c r="CU614" s="36">
        <f t="shared" si="1396"/>
        <v>-0.91631163771391466</v>
      </c>
      <c r="CV614" s="36">
        <f t="shared" si="1396"/>
        <v>-0.54672277240640543</v>
      </c>
      <c r="CW614" s="36">
        <f t="shared" si="1396"/>
        <v>-0.93501806602069448</v>
      </c>
      <c r="CX614" s="36">
        <f t="shared" si="1396"/>
        <v>-1.3233133596349835</v>
      </c>
      <c r="CY614" s="36">
        <f t="shared" si="1396"/>
        <v>0.64228959024471455</v>
      </c>
      <c r="CZ614" s="36">
        <f t="shared" si="1396"/>
        <v>0.2539942966304255</v>
      </c>
      <c r="DA614" s="36">
        <f t="shared" si="1396"/>
        <v>-0.1343009969838635</v>
      </c>
      <c r="DB614" s="36">
        <f t="shared" si="1396"/>
        <v>0.23528786832364562</v>
      </c>
      <c r="DC614" s="36">
        <f t="shared" si="1396"/>
        <v>-0.15300742529064337</v>
      </c>
      <c r="DD614" s="36">
        <f t="shared" si="1396"/>
        <v>-0.54130271890493242</v>
      </c>
      <c r="DE614" s="36">
        <f t="shared" si="1396"/>
        <v>-0.17171385359742325</v>
      </c>
      <c r="DF614" s="36">
        <f t="shared" si="1396"/>
        <v>-0.56000914721171224</v>
      </c>
      <c r="DG614" s="36">
        <f t="shared" si="1396"/>
        <v>-0.94830444082600129</v>
      </c>
    </row>
    <row r="615" spans="1:111" ht="13.15" x14ac:dyDescent="0.35">
      <c r="B615" s="35">
        <f t="shared" ref="B615:B617" si="1397">K608</f>
        <v>0.32813280395785943</v>
      </c>
      <c r="D615" s="35">
        <f>$CE$4-$CE$7*SUMPRODUCT($B$4:$CD$4,AE616:DG616)</f>
        <v>2.9342288598854793E-9</v>
      </c>
      <c r="F615" s="37" t="s">
        <v>364</v>
      </c>
      <c r="H615" s="35">
        <f t="shared" si="1393"/>
        <v>-2.5118456175123906E-7</v>
      </c>
      <c r="I615" s="35">
        <f t="shared" si="1393"/>
        <v>-1.9283818933950507E-3</v>
      </c>
      <c r="J615" s="35">
        <f t="shared" si="1393"/>
        <v>-2.1196741573027613E-7</v>
      </c>
      <c r="K615" s="35">
        <f t="shared" si="1393"/>
        <v>-1.1230140070037911E-7</v>
      </c>
      <c r="M615" s="35">
        <v>-5.6596975783691596E-12</v>
      </c>
      <c r="N615" s="35">
        <f>IFERROR(M615/(MAX(ABS(M614),ABS(M615),ABS(M616),ABS(M617))),0)</f>
        <v>-0.68174766834791556</v>
      </c>
      <c r="P615" s="35">
        <f>L666</f>
        <v>3.482512056507403E-10</v>
      </c>
      <c r="R615" s="35">
        <f>H666*J666</f>
        <v>4.9880013201832806E-12</v>
      </c>
      <c r="T615" s="35">
        <f>P615-D615</f>
        <v>-2.585977654234739E-9</v>
      </c>
      <c r="V615" s="35">
        <v>4.9879720448500795E-12</v>
      </c>
      <c r="X615" s="35">
        <v>-2.4761944454805042E-7</v>
      </c>
      <c r="Y615" s="35">
        <v>-1.9283931505205396E-3</v>
      </c>
      <c r="Z615" s="35">
        <v>-2.1519146547533449E-7</v>
      </c>
      <c r="AA615" s="35">
        <v>-1.21443802731931E-7</v>
      </c>
      <c r="AC615" s="43">
        <f t="shared" ref="AC615:AC616" si="1398">SUM(AE615:DG615)</f>
        <v>98.989929548015681</v>
      </c>
      <c r="AD615" s="37" t="s">
        <v>365</v>
      </c>
      <c r="AE615" s="35">
        <f>EXP(AE614)</f>
        <v>2.5813291503372571</v>
      </c>
      <c r="AF615" s="35">
        <f t="shared" ref="AF615:CQ615" si="1399">EXP(AF614)</f>
        <v>1.7506885141413411</v>
      </c>
      <c r="AG615" s="35">
        <f t="shared" si="1399"/>
        <v>1.1873380320932643</v>
      </c>
      <c r="AH615" s="35">
        <f t="shared" si="1399"/>
        <v>1.7182437934952204</v>
      </c>
      <c r="AI615" s="35">
        <f t="shared" si="1399"/>
        <v>1.1653336318515257</v>
      </c>
      <c r="AJ615" s="35">
        <f t="shared" si="1399"/>
        <v>0.79034330207696735</v>
      </c>
      <c r="AK615" s="35">
        <f t="shared" si="1399"/>
        <v>1.1437370292351567</v>
      </c>
      <c r="AL615" s="35">
        <f t="shared" si="1399"/>
        <v>0.77569622611611511</v>
      </c>
      <c r="AM615" s="35">
        <f t="shared" si="1399"/>
        <v>0.52608652149100821</v>
      </c>
      <c r="AN615" s="35">
        <f t="shared" si="1399"/>
        <v>3.4197283904810378</v>
      </c>
      <c r="AO615" s="35">
        <f t="shared" si="1399"/>
        <v>2.31930097481602</v>
      </c>
      <c r="AP615" s="35">
        <f t="shared" si="1399"/>
        <v>1.5729778501578244</v>
      </c>
      <c r="AQ615" s="35">
        <f t="shared" si="1399"/>
        <v>2.276318415888861</v>
      </c>
      <c r="AR615" s="35">
        <f t="shared" si="1399"/>
        <v>1.5438265610971675</v>
      </c>
      <c r="AS615" s="35">
        <f t="shared" si="1399"/>
        <v>1.0470417645057062</v>
      </c>
      <c r="AT615" s="35">
        <f t="shared" si="1399"/>
        <v>1.5152155197290085</v>
      </c>
      <c r="AU615" s="35">
        <f t="shared" si="1399"/>
        <v>1.0276374117154723</v>
      </c>
      <c r="AV615" s="35">
        <f t="shared" si="1399"/>
        <v>0.69695606744190697</v>
      </c>
      <c r="AW615" s="35">
        <f t="shared" si="1399"/>
        <v>4.975719825772809</v>
      </c>
      <c r="AX615" s="35">
        <f t="shared" si="1399"/>
        <v>3.3745931034900014</v>
      </c>
      <c r="AY615" s="35">
        <f t="shared" si="1399"/>
        <v>2.2886896796592762</v>
      </c>
      <c r="AZ615" s="35">
        <f t="shared" si="1399"/>
        <v>3.3120532914945136</v>
      </c>
      <c r="BA615" s="35">
        <f t="shared" si="1399"/>
        <v>2.2462744260591085</v>
      </c>
      <c r="BB615" s="35">
        <f t="shared" si="1399"/>
        <v>1.5234503654047067</v>
      </c>
      <c r="BC615" s="35">
        <f t="shared" si="1399"/>
        <v>2.2046452352240054</v>
      </c>
      <c r="BD615" s="35">
        <f t="shared" si="1399"/>
        <v>1.4952169468813497</v>
      </c>
      <c r="BE615" s="35">
        <f t="shared" si="1399"/>
        <v>1.0140741387872443</v>
      </c>
      <c r="BF615" s="35">
        <f t="shared" si="1399"/>
        <v>1.5954633754647163</v>
      </c>
      <c r="BG615" s="35">
        <f t="shared" si="1399"/>
        <v>1.0820624738206361</v>
      </c>
      <c r="BH615" s="35">
        <f t="shared" si="1399"/>
        <v>0.73386779994858509</v>
      </c>
      <c r="BI615" s="35">
        <f t="shared" si="1399"/>
        <v>1.0620090980195274</v>
      </c>
      <c r="BJ615" s="35">
        <f t="shared" si="1399"/>
        <v>0.72026735899738981</v>
      </c>
      <c r="BK615" s="35">
        <f t="shared" si="1399"/>
        <v>0.48849399633630619</v>
      </c>
      <c r="BL615" s="35">
        <f t="shared" si="1399"/>
        <v>0.70691896888434258</v>
      </c>
      <c r="BM615" s="35">
        <f t="shared" si="1399"/>
        <v>0.47944095742023601</v>
      </c>
      <c r="BN615" s="35">
        <f t="shared" si="1399"/>
        <v>0.32516263075356805</v>
      </c>
      <c r="BO615" s="35">
        <f t="shared" si="1399"/>
        <v>2.1136597013738263</v>
      </c>
      <c r="BP615" s="35">
        <f t="shared" si="1399"/>
        <v>1.4335094621757607</v>
      </c>
      <c r="BQ615" s="35">
        <f t="shared" si="1399"/>
        <v>0.972223379577977</v>
      </c>
      <c r="BR615" s="35">
        <f t="shared" si="1399"/>
        <v>1.4069428778472659</v>
      </c>
      <c r="BS615" s="35">
        <f t="shared" si="1399"/>
        <v>0.95420560217140837</v>
      </c>
      <c r="BT615" s="35">
        <f t="shared" si="1399"/>
        <v>0.64715372994278919</v>
      </c>
      <c r="BU615" s="35">
        <f t="shared" si="1399"/>
        <v>0.93652174010723122</v>
      </c>
      <c r="BV615" s="35">
        <f t="shared" si="1399"/>
        <v>0.63516032174168091</v>
      </c>
      <c r="BW615" s="35">
        <f t="shared" si="1399"/>
        <v>0.43077337880998179</v>
      </c>
      <c r="BX615" s="35">
        <f t="shared" si="1399"/>
        <v>3.075384147564832</v>
      </c>
      <c r="BY615" s="35">
        <f t="shared" si="1399"/>
        <v>2.0857625626746099</v>
      </c>
      <c r="BZ615" s="35">
        <f t="shared" si="1399"/>
        <v>1.4145892867724246</v>
      </c>
      <c r="CA615" s="35">
        <f t="shared" si="1399"/>
        <v>2.0471080658103831</v>
      </c>
      <c r="CB615" s="35">
        <f t="shared" si="1399"/>
        <v>1.3883733415214001</v>
      </c>
      <c r="CC615" s="35">
        <f t="shared" si="1399"/>
        <v>0.94161151902072771</v>
      </c>
      <c r="CD615" s="35">
        <f t="shared" si="1399"/>
        <v>1.3626432445599332</v>
      </c>
      <c r="CE615" s="35">
        <f t="shared" si="1399"/>
        <v>0.92416105741946397</v>
      </c>
      <c r="CF615" s="35">
        <f t="shared" si="1399"/>
        <v>0.62677715789541488</v>
      </c>
      <c r="CG615" s="35">
        <f t="shared" si="1399"/>
        <v>0.98612119346217053</v>
      </c>
      <c r="CH615" s="35">
        <f t="shared" si="1399"/>
        <v>0.66879926828394443</v>
      </c>
      <c r="CI615" s="35">
        <f t="shared" si="1399"/>
        <v>0.45358771743536047</v>
      </c>
      <c r="CJ615" s="35">
        <f t="shared" si="1399"/>
        <v>0.65640471308321802</v>
      </c>
      <c r="CK615" s="35">
        <f t="shared" si="1399"/>
        <v>0.44518158084291248</v>
      </c>
      <c r="CL615" s="35">
        <f t="shared" si="1399"/>
        <v>0.30192750900718907</v>
      </c>
      <c r="CM615" s="35">
        <f t="shared" si="1399"/>
        <v>0.43693123138864021</v>
      </c>
      <c r="CN615" s="35">
        <f t="shared" si="1399"/>
        <v>0.29633202265653918</v>
      </c>
      <c r="CO615" s="35">
        <f t="shared" si="1399"/>
        <v>0.2009759461978316</v>
      </c>
      <c r="CP615" s="35">
        <f t="shared" si="1399"/>
        <v>1.3064070660252816</v>
      </c>
      <c r="CQ615" s="35">
        <f t="shared" si="1399"/>
        <v>0.88602100394083128</v>
      </c>
      <c r="CR615" s="35">
        <f t="shared" ref="CR615:DG615" si="1400">EXP(CR614)</f>
        <v>0.60091011434343122</v>
      </c>
      <c r="CS615" s="35">
        <f t="shared" si="1400"/>
        <v>0.86960077628339727</v>
      </c>
      <c r="CT615" s="35">
        <f t="shared" si="1400"/>
        <v>0.58977371821366997</v>
      </c>
      <c r="CU615" s="35">
        <f t="shared" si="1400"/>
        <v>0.39999163775150637</v>
      </c>
      <c r="CV615" s="35">
        <f t="shared" si="1400"/>
        <v>0.57884370789070194</v>
      </c>
      <c r="CW615" s="35">
        <f t="shared" si="1400"/>
        <v>0.39257877313121325</v>
      </c>
      <c r="CX615" s="35">
        <f t="shared" si="1400"/>
        <v>0.266251651373758</v>
      </c>
      <c r="CY615" s="35">
        <f t="shared" si="1400"/>
        <v>1.9008280181097397</v>
      </c>
      <c r="CZ615" s="35">
        <f t="shared" si="1400"/>
        <v>1.289164451665527</v>
      </c>
      <c r="DA615" s="35">
        <f t="shared" si="1400"/>
        <v>0.87432685524636999</v>
      </c>
      <c r="DB615" s="35">
        <f t="shared" si="1400"/>
        <v>1.2652729483150795</v>
      </c>
      <c r="DC615" s="35">
        <f t="shared" si="1400"/>
        <v>0.8581233499724561</v>
      </c>
      <c r="DD615" s="35">
        <f t="shared" si="1400"/>
        <v>0.58198958947834645</v>
      </c>
      <c r="DE615" s="35">
        <f t="shared" si="1400"/>
        <v>0.84222013695376263</v>
      </c>
      <c r="DF615" s="35">
        <f t="shared" si="1400"/>
        <v>0.57120383890247284</v>
      </c>
      <c r="DG615" s="35">
        <f t="shared" si="1400"/>
        <v>0.38739732198404359</v>
      </c>
    </row>
    <row r="616" spans="1:111" ht="13.15" x14ac:dyDescent="0.35">
      <c r="B616" s="36">
        <f t="shared" si="1397"/>
        <v>-0.40700172192106887</v>
      </c>
      <c r="D616" s="36">
        <f>$CE$5-$CE$7*SUMPRODUCT($B$5:$CD$5,AE616:DG616)</f>
        <v>1.4156000816001324E-9</v>
      </c>
      <c r="F616" s="36">
        <f>SUMPRODUCT($B$7:$CD$7, LN(AE616:DG616))</f>
        <v>-3263.3842564287202</v>
      </c>
      <c r="H616" s="36">
        <f t="shared" si="1393"/>
        <v>-3.7984789068724444E-7</v>
      </c>
      <c r="I616" s="36">
        <f t="shared" si="1393"/>
        <v>-2.1196741573027613E-7</v>
      </c>
      <c r="J616" s="36">
        <f t="shared" si="1393"/>
        <v>-2.0852411731511747E-3</v>
      </c>
      <c r="K616" s="36">
        <f t="shared" si="1393"/>
        <v>9.4024082237715071E-7</v>
      </c>
      <c r="M616" s="36">
        <v>-2.9529905365442294E-12</v>
      </c>
      <c r="N616" s="36">
        <f>IFERROR(M616/(MAX(ABS(M614),ABS(M615),ABS(M616),ABS(M617))),0)</f>
        <v>-0.35570706474436575</v>
      </c>
      <c r="P616" s="36">
        <f>L667</f>
        <v>1.6800072444311809E-10</v>
      </c>
      <c r="R616" s="36">
        <f>H667*J667</f>
        <v>2.6025278719955316E-12</v>
      </c>
      <c r="T616" s="36">
        <f>P616-D616</f>
        <v>-1.2475993571570143E-9</v>
      </c>
      <c r="V616" s="36">
        <v>2.6025352787329098E-12</v>
      </c>
      <c r="X616" s="36">
        <v>-3.7410151382385667E-7</v>
      </c>
      <c r="Y616" s="36">
        <v>-2.1519146547533449E-7</v>
      </c>
      <c r="Z616" s="36">
        <v>-2.0852414729573459E-3</v>
      </c>
      <c r="AA616" s="36">
        <v>9.3646447419835303E-7</v>
      </c>
      <c r="AC616" s="44">
        <f t="shared" si="1398"/>
        <v>1.0000000000000004</v>
      </c>
      <c r="AD616" s="37" t="s">
        <v>366</v>
      </c>
      <c r="AE616" s="36">
        <f t="shared" ref="AE616:BJ616" si="1401">AE615/$AC615</f>
        <v>2.607668438722514E-2</v>
      </c>
      <c r="AF616" s="36">
        <f t="shared" si="1401"/>
        <v>1.7685521367021066E-2</v>
      </c>
      <c r="AG616" s="36">
        <f t="shared" si="1401"/>
        <v>1.1994533560278357E-2</v>
      </c>
      <c r="AH616" s="36">
        <f t="shared" si="1401"/>
        <v>1.7357763575958255E-2</v>
      </c>
      <c r="AI616" s="36">
        <f t="shared" si="1401"/>
        <v>1.1772244279518083E-2</v>
      </c>
      <c r="AJ616" s="36">
        <f t="shared" si="1401"/>
        <v>7.9840778318122398E-3</v>
      </c>
      <c r="AK616" s="36">
        <f t="shared" si="1401"/>
        <v>1.1554074585742381E-2</v>
      </c>
      <c r="AL616" s="36">
        <f t="shared" si="1401"/>
        <v>7.8361125182926702E-3</v>
      </c>
      <c r="AM616" s="36">
        <f t="shared" si="1401"/>
        <v>5.3145458724245948E-3</v>
      </c>
      <c r="AN616" s="36">
        <f t="shared" si="1401"/>
        <v>3.4546225116993109E-2</v>
      </c>
      <c r="AO616" s="36">
        <f t="shared" si="1401"/>
        <v>2.3429665880214903E-2</v>
      </c>
      <c r="AP616" s="36">
        <f t="shared" si="1401"/>
        <v>1.5890281540152443E-2</v>
      </c>
      <c r="AQ616" s="36">
        <f t="shared" si="1401"/>
        <v>2.2995454449583366E-2</v>
      </c>
      <c r="AR616" s="36">
        <f t="shared" si="1401"/>
        <v>1.5595794119121226E-2</v>
      </c>
      <c r="AS616" s="36">
        <f t="shared" si="1401"/>
        <v>1.0577255376243419E-2</v>
      </c>
      <c r="AT616" s="36">
        <f t="shared" si="1401"/>
        <v>1.5306764300645792E-2</v>
      </c>
      <c r="AU616" s="36">
        <f t="shared" si="1401"/>
        <v>1.0381231872854403E-2</v>
      </c>
      <c r="AV616" s="36">
        <f t="shared" si="1401"/>
        <v>7.0406764670323772E-3</v>
      </c>
      <c r="AW616" s="36">
        <f t="shared" si="1401"/>
        <v>5.0264909253817637E-2</v>
      </c>
      <c r="AX616" s="36">
        <f t="shared" si="1401"/>
        <v>3.40902667463071E-2</v>
      </c>
      <c r="AY616" s="36">
        <f t="shared" si="1401"/>
        <v>2.3120429422561949E-2</v>
      </c>
      <c r="AZ616" s="36">
        <f t="shared" si="1401"/>
        <v>3.3458487207913223E-2</v>
      </c>
      <c r="BA616" s="36">
        <f t="shared" si="1401"/>
        <v>2.269194893172986E-2</v>
      </c>
      <c r="BB616" s="36">
        <f t="shared" si="1401"/>
        <v>1.5389953022097542E-2</v>
      </c>
      <c r="BC616" s="36">
        <f t="shared" si="1401"/>
        <v>2.2271409276583318E-2</v>
      </c>
      <c r="BD616" s="36">
        <f t="shared" si="1401"/>
        <v>1.510473796383586E-2</v>
      </c>
      <c r="BE616" s="36">
        <f t="shared" si="1401"/>
        <v>1.0244215178427432E-2</v>
      </c>
      <c r="BF616" s="36">
        <f t="shared" si="1401"/>
        <v>1.6117431164458268E-2</v>
      </c>
      <c r="BG616" s="36">
        <f t="shared" si="1401"/>
        <v>1.0931035901947734E-2</v>
      </c>
      <c r="BH616" s="36">
        <f t="shared" si="1401"/>
        <v>7.4135601803072097E-3</v>
      </c>
      <c r="BI616" s="36">
        <f t="shared" si="1401"/>
        <v>1.0728455943636098E-2</v>
      </c>
      <c r="BJ616" s="36">
        <f t="shared" si="1401"/>
        <v>7.2761680131110673E-3</v>
      </c>
      <c r="BK616" s="36">
        <f t="shared" ref="BK616:CP616" si="1402">BK615/$AC615</f>
        <v>4.9347847661550173E-3</v>
      </c>
      <c r="BL616" s="36">
        <f t="shared" si="1402"/>
        <v>7.141322072983668E-3</v>
      </c>
      <c r="BM616" s="36">
        <f t="shared" si="1402"/>
        <v>4.8433306257449167E-3</v>
      </c>
      <c r="BN616" s="36">
        <f t="shared" si="1402"/>
        <v>3.2848051537994671E-3</v>
      </c>
      <c r="BO616" s="36">
        <f t="shared" si="1402"/>
        <v>2.1352269983671242E-2</v>
      </c>
      <c r="BP616" s="36">
        <f t="shared" si="1402"/>
        <v>1.4481366627101477E-2</v>
      </c>
      <c r="BQ616" s="36">
        <f t="shared" si="1402"/>
        <v>9.8214372312124334E-3</v>
      </c>
      <c r="BR616" s="36">
        <f t="shared" si="1402"/>
        <v>1.4212989990712334E-2</v>
      </c>
      <c r="BS616" s="36">
        <f t="shared" si="1402"/>
        <v>9.6394209646200931E-3</v>
      </c>
      <c r="BT616" s="36">
        <f t="shared" si="1402"/>
        <v>6.5375713761760303E-3</v>
      </c>
      <c r="BU616" s="36">
        <f t="shared" si="1402"/>
        <v>9.4607779234044762E-3</v>
      </c>
      <c r="BV616" s="36">
        <f t="shared" si="1402"/>
        <v>6.4164135144029215E-3</v>
      </c>
      <c r="BW616" s="36">
        <f t="shared" si="1402"/>
        <v>4.3516889119618223E-3</v>
      </c>
      <c r="BX616" s="36">
        <f t="shared" si="1402"/>
        <v>3.1067646594021444E-2</v>
      </c>
      <c r="BY616" s="36">
        <f t="shared" si="1402"/>
        <v>2.1070452036870052E-2</v>
      </c>
      <c r="BZ616" s="36">
        <f t="shared" si="1402"/>
        <v>1.4290234301927341E-2</v>
      </c>
      <c r="CA616" s="36">
        <f t="shared" si="1402"/>
        <v>2.067996285235682E-2</v>
      </c>
      <c r="CB616" s="36">
        <f t="shared" si="1402"/>
        <v>1.4025399834717137E-2</v>
      </c>
      <c r="CC616" s="36">
        <f t="shared" si="1402"/>
        <v>9.5121950618622594E-3</v>
      </c>
      <c r="CD616" s="36">
        <f t="shared" si="1402"/>
        <v>1.3765473425243471E-2</v>
      </c>
      <c r="CE616" s="36">
        <f t="shared" si="1402"/>
        <v>9.3359098409216863E-3</v>
      </c>
      <c r="CF616" s="36">
        <f t="shared" si="1402"/>
        <v>6.3317264772008216E-3</v>
      </c>
      <c r="CG616" s="36">
        <f t="shared" si="1402"/>
        <v>9.96183347098804E-3</v>
      </c>
      <c r="CH616" s="36">
        <f t="shared" si="1402"/>
        <v>6.7562354204882954E-3</v>
      </c>
      <c r="CI616" s="36">
        <f t="shared" si="1402"/>
        <v>4.582160220806551E-3</v>
      </c>
      <c r="CJ616" s="36">
        <f t="shared" si="1402"/>
        <v>6.6310251566026705E-3</v>
      </c>
      <c r="CK616" s="36">
        <f t="shared" si="1402"/>
        <v>4.4972411120564985E-3</v>
      </c>
      <c r="CL616" s="36">
        <f t="shared" si="1402"/>
        <v>3.0500830780037808E-3</v>
      </c>
      <c r="CM616" s="36">
        <f t="shared" si="1402"/>
        <v>4.4138957708491347E-3</v>
      </c>
      <c r="CN616" s="36">
        <f t="shared" si="1402"/>
        <v>2.9935572639517992E-3</v>
      </c>
      <c r="CO616" s="36">
        <f t="shared" si="1402"/>
        <v>2.0302665848483809E-3</v>
      </c>
      <c r="CP616" s="36">
        <f t="shared" si="1402"/>
        <v>1.3197373429704288E-2</v>
      </c>
      <c r="CQ616" s="36">
        <f t="shared" ref="CQ616:DG616" si="1403">CQ615/$AC615</f>
        <v>8.9506175828831282E-3</v>
      </c>
      <c r="CR616" s="36">
        <f t="shared" si="1403"/>
        <v>6.0704166281071656E-3</v>
      </c>
      <c r="CS616" s="36">
        <f t="shared" si="1403"/>
        <v>8.7847398240807114E-3</v>
      </c>
      <c r="CT616" s="36">
        <f t="shared" si="1403"/>
        <v>5.9579163345863028E-3</v>
      </c>
      <c r="CU616" s="36">
        <f t="shared" si="1403"/>
        <v>4.0407306033841345E-3</v>
      </c>
      <c r="CV616" s="36">
        <f t="shared" si="1403"/>
        <v>5.8475009582659642E-3</v>
      </c>
      <c r="CW616" s="36">
        <f t="shared" si="1403"/>
        <v>3.9658455655409925E-3</v>
      </c>
      <c r="CX616" s="36">
        <f t="shared" si="1403"/>
        <v>2.6896842192882962E-3</v>
      </c>
      <c r="CY616" s="36">
        <f t="shared" si="1403"/>
        <v>1.9202236296043944E-2</v>
      </c>
      <c r="CZ616" s="36">
        <f t="shared" si="1403"/>
        <v>1.3023187889432832E-2</v>
      </c>
      <c r="DA616" s="36">
        <f t="shared" si="1403"/>
        <v>8.8324828519276023E-3</v>
      </c>
      <c r="DB616" s="36">
        <f t="shared" si="1403"/>
        <v>1.2781835021928679E-2</v>
      </c>
      <c r="DC616" s="36">
        <f t="shared" si="1403"/>
        <v>8.6687944308134705E-3</v>
      </c>
      <c r="DD616" s="36">
        <f t="shared" si="1403"/>
        <v>5.8792807726572712E-3</v>
      </c>
      <c r="DE616" s="36">
        <f t="shared" si="1403"/>
        <v>8.5081395733819423E-3</v>
      </c>
      <c r="DF616" s="36">
        <f t="shared" si="1403"/>
        <v>5.7703227137403598E-3</v>
      </c>
      <c r="DG616" s="36">
        <f t="shared" si="1403"/>
        <v>3.9135023507227982E-3</v>
      </c>
    </row>
    <row r="617" spans="1:111" x14ac:dyDescent="0.35">
      <c r="B617" s="35">
        <f t="shared" si="1397"/>
        <v>-0.38829529361428899</v>
      </c>
      <c r="D617" s="35">
        <f>$CE$6-$CE$7*SUMPRODUCT($B$6:$CD$6,AE616:DG616)</f>
        <v>1.0250005288980901E-9</v>
      </c>
      <c r="H617" s="35">
        <f t="shared" si="1393"/>
        <v>-5.9072757826366187E-7</v>
      </c>
      <c r="I617" s="35">
        <f t="shared" si="1393"/>
        <v>-1.1230140070037911E-7</v>
      </c>
      <c r="J617" s="35">
        <f t="shared" si="1393"/>
        <v>9.4024082237715071E-7</v>
      </c>
      <c r="K617" s="35">
        <f t="shared" si="1393"/>
        <v>-2.0698528724496304E-3</v>
      </c>
      <c r="M617" s="35">
        <v>-2.1228767325453288E-12</v>
      </c>
      <c r="N617" s="35">
        <f>IFERROR(M617/(MAX(ABS(M614),ABS(M615),ABS(M616),ABS(M617))),0)</f>
        <v>-0.25571441628509217</v>
      </c>
      <c r="P617" s="35">
        <f>L668</f>
        <v>1.2167333807155956E-10</v>
      </c>
      <c r="R617" s="35">
        <f>H668*J668</f>
        <v>1.8709324655423834E-12</v>
      </c>
      <c r="T617" s="35">
        <f>P617-D617</f>
        <v>-9.0332719082653057E-10</v>
      </c>
      <c r="V617" s="35">
        <v>1.8708793655284272E-12</v>
      </c>
      <c r="X617" s="35">
        <v>-5.9660710437854821E-7</v>
      </c>
      <c r="Y617" s="35">
        <v>-1.21443802731931E-7</v>
      </c>
      <c r="Z617" s="35">
        <v>9.3646447419835303E-7</v>
      </c>
      <c r="AA617" s="35">
        <v>-2.0698581470701303E-3</v>
      </c>
    </row>
    <row r="618" spans="1:111" x14ac:dyDescent="0.35">
      <c r="B618" s="3"/>
    </row>
    <row r="619" spans="1:111" ht="13.5" thickBot="1" x14ac:dyDescent="0.4">
      <c r="B619" s="39" t="s">
        <v>367</v>
      </c>
      <c r="D619" s="39" t="s">
        <v>368</v>
      </c>
      <c r="E619" s="39" t="s">
        <v>369</v>
      </c>
      <c r="F619" s="39" t="s">
        <v>370</v>
      </c>
      <c r="H619" s="39" t="s">
        <v>347</v>
      </c>
      <c r="I619" s="39" t="s">
        <v>371</v>
      </c>
      <c r="J619" s="39" t="s">
        <v>372</v>
      </c>
      <c r="K619" s="39" t="s">
        <v>349</v>
      </c>
      <c r="L619" s="39" t="s">
        <v>373</v>
      </c>
      <c r="M619" s="39" t="s">
        <v>374</v>
      </c>
    </row>
    <row r="620" spans="1:111" ht="13.15" thickTop="1" x14ac:dyDescent="0.35">
      <c r="B620" s="32">
        <v>1</v>
      </c>
      <c r="D620" s="32">
        <v>0</v>
      </c>
      <c r="E620" s="32"/>
      <c r="F620" s="32" t="b">
        <v>0</v>
      </c>
      <c r="H620" s="32">
        <v>0</v>
      </c>
      <c r="I620" s="32">
        <f>B614</f>
        <v>-0.4811402292485028</v>
      </c>
      <c r="J620" s="32">
        <f>IF(SUMPRODUCT(L620:L623,N614:N617)&gt;0,N614,-N614)</f>
        <v>1</v>
      </c>
      <c r="K620" s="32">
        <f>I620+J620*H620</f>
        <v>-0.4811402292485028</v>
      </c>
      <c r="L620" s="32">
        <f>D614</f>
        <v>3.8561438486794941E-9</v>
      </c>
      <c r="M620" s="32">
        <f>SUMPRODUCT(L620:L623,J620:J623)</f>
        <v>6.6221938941225363E-9</v>
      </c>
    </row>
    <row r="621" spans="1:111" ht="13.5" thickBot="1" x14ac:dyDescent="0.4">
      <c r="H621" s="33">
        <f>H620</f>
        <v>0</v>
      </c>
      <c r="I621" s="33">
        <f>B615</f>
        <v>0.32813280395785943</v>
      </c>
      <c r="J621" s="32">
        <f>IF(SUMPRODUCT(L620:L623,N614:N617)&gt;0,N615,-N615)</f>
        <v>0.68174766834791556</v>
      </c>
      <c r="K621" s="33">
        <f t="shared" ref="K621:K623" si="1404">I621+J621*H621</f>
        <v>0.32813280395785943</v>
      </c>
      <c r="L621" s="32">
        <f>D615</f>
        <v>2.9342288598854793E-9</v>
      </c>
      <c r="M621" s="39" t="s">
        <v>375</v>
      </c>
    </row>
    <row r="622" spans="1:111" ht="13.15" thickTop="1" x14ac:dyDescent="0.35">
      <c r="H622" s="33">
        <f t="shared" ref="H622:H623" si="1405">H621</f>
        <v>0</v>
      </c>
      <c r="I622" s="32">
        <f>B616</f>
        <v>-0.40700172192106887</v>
      </c>
      <c r="J622" s="32">
        <f>IF(SUMPRODUCT(L620:L623,N614:N617)&gt;0,N616,-N616)</f>
        <v>0.35570706474436575</v>
      </c>
      <c r="K622" s="32">
        <f t="shared" si="1404"/>
        <v>-0.40700172192106887</v>
      </c>
      <c r="L622" s="32">
        <f>D616</f>
        <v>1.4156000816001324E-9</v>
      </c>
      <c r="M622" s="32">
        <f>F616</f>
        <v>-3263.3842564287202</v>
      </c>
    </row>
    <row r="623" spans="1:111" x14ac:dyDescent="0.35">
      <c r="H623" s="33">
        <f t="shared" si="1405"/>
        <v>0</v>
      </c>
      <c r="I623" s="34">
        <f>B617</f>
        <v>-0.38829529361428899</v>
      </c>
      <c r="J623" s="32">
        <f>IF(SUMPRODUCT(L620:L623,N614:N617)&gt;0,N617,-N617)</f>
        <v>0.25571441628509217</v>
      </c>
      <c r="K623" s="34">
        <f t="shared" si="1404"/>
        <v>-0.38829529361428899</v>
      </c>
      <c r="L623" s="32">
        <f>D617</f>
        <v>1.0250005288980901E-9</v>
      </c>
    </row>
    <row r="624" spans="1:111" ht="13.5" thickBot="1" x14ac:dyDescent="0.4">
      <c r="B624" s="39" t="s">
        <v>367</v>
      </c>
      <c r="D624" s="39" t="s">
        <v>368</v>
      </c>
      <c r="E624" s="39" t="s">
        <v>369</v>
      </c>
      <c r="F624" s="39" t="s">
        <v>370</v>
      </c>
      <c r="H624" s="39" t="s">
        <v>347</v>
      </c>
      <c r="I624" s="39" t="s">
        <v>371</v>
      </c>
      <c r="J624" s="39" t="s">
        <v>372</v>
      </c>
      <c r="K624" s="39" t="s">
        <v>349</v>
      </c>
      <c r="L624" s="39" t="s">
        <v>373</v>
      </c>
      <c r="M624" s="39" t="s">
        <v>374</v>
      </c>
      <c r="O624" s="45" t="s">
        <v>336</v>
      </c>
    </row>
    <row r="625" spans="2:97" ht="13.9" thickTop="1" thickBot="1" x14ac:dyDescent="0.4">
      <c r="B625" s="32">
        <f>1+B620</f>
        <v>2</v>
      </c>
      <c r="D625" s="32">
        <v>0</v>
      </c>
      <c r="E625" s="32">
        <f>H625</f>
        <v>2.6757456235579072E-10</v>
      </c>
      <c r="F625" s="32" t="b">
        <f>OR(F620,M625*M620&lt;=0)</f>
        <v>1</v>
      </c>
      <c r="H625" s="32">
        <f>ABS(H607)</f>
        <v>2.6757456235579072E-10</v>
      </c>
      <c r="I625" s="32">
        <f>I620</f>
        <v>-0.4811402292485028</v>
      </c>
      <c r="J625" s="32">
        <f>J620</f>
        <v>1</v>
      </c>
      <c r="K625" s="32">
        <f>I625+J625*H625</f>
        <v>-0.48114022898092823</v>
      </c>
      <c r="L625" s="32">
        <f>$CE$3-$CE$7*SUMPRODUCT($B$3:$CD$3,Q627:CS627)</f>
        <v>-1.2043193464705837E-7</v>
      </c>
      <c r="M625" s="32">
        <f>SUMPRODUCT(L625:L628,J625:J628)</f>
        <v>-2.0681874874582088E-7</v>
      </c>
      <c r="O625" s="46">
        <f>SUM(Q625:CS625)</f>
        <v>-1.2656551016839281</v>
      </c>
      <c r="P625" s="39" t="s">
        <v>363</v>
      </c>
      <c r="Q625" s="32">
        <f t="shared" ref="Q625:AV625" si="1406">SUMPRODUCT(B$3:B$6,$K625:$K628)</f>
        <v>0.94830444021240745</v>
      </c>
      <c r="R625" s="32">
        <f t="shared" si="1406"/>
        <v>0.56000914666654111</v>
      </c>
      <c r="S625" s="32">
        <f t="shared" si="1406"/>
        <v>0.17171385312067478</v>
      </c>
      <c r="T625" s="32">
        <f t="shared" si="1406"/>
        <v>0.54130271838651678</v>
      </c>
      <c r="U625" s="32">
        <f t="shared" si="1406"/>
        <v>0.15300742484065044</v>
      </c>
      <c r="V625" s="32">
        <f t="shared" si="1406"/>
        <v>-0.2352878687052159</v>
      </c>
      <c r="W625" s="32">
        <f t="shared" si="1406"/>
        <v>0.13430099656062605</v>
      </c>
      <c r="X625" s="32">
        <f t="shared" si="1406"/>
        <v>-0.25399429698524029</v>
      </c>
      <c r="Y625" s="32">
        <f t="shared" si="1406"/>
        <v>-0.64228959053110657</v>
      </c>
      <c r="Z625" s="32">
        <f t="shared" si="1406"/>
        <v>1.2295611294755027</v>
      </c>
      <c r="AA625" s="32">
        <f t="shared" si="1406"/>
        <v>0.84126583592963644</v>
      </c>
      <c r="AB625" s="32">
        <f t="shared" si="1406"/>
        <v>0.4529705423837701</v>
      </c>
      <c r="AC625" s="32">
        <f t="shared" si="1406"/>
        <v>0.82255940764961211</v>
      </c>
      <c r="AD625" s="32">
        <f t="shared" si="1406"/>
        <v>0.43426411410374571</v>
      </c>
      <c r="AE625" s="32">
        <f t="shared" si="1406"/>
        <v>4.5968820557879375E-2</v>
      </c>
      <c r="AF625" s="32">
        <f t="shared" si="1406"/>
        <v>0.41555768582372132</v>
      </c>
      <c r="AG625" s="32">
        <f t="shared" si="1406"/>
        <v>2.7262392277854985E-2</v>
      </c>
      <c r="AH625" s="32">
        <f t="shared" si="1406"/>
        <v>-0.36103290126801135</v>
      </c>
      <c r="AI625" s="32">
        <f t="shared" si="1406"/>
        <v>1.604570048492963</v>
      </c>
      <c r="AJ625" s="32">
        <f t="shared" si="1406"/>
        <v>1.2162747549470967</v>
      </c>
      <c r="AK625" s="32">
        <f t="shared" si="1406"/>
        <v>0.82797946140123035</v>
      </c>
      <c r="AL625" s="32">
        <f t="shared" si="1406"/>
        <v>1.1975683266670725</v>
      </c>
      <c r="AM625" s="32">
        <f t="shared" si="1406"/>
        <v>0.80927303312120602</v>
      </c>
      <c r="AN625" s="32">
        <f t="shared" si="1406"/>
        <v>0.42097773957533968</v>
      </c>
      <c r="AO625" s="32">
        <f t="shared" si="1406"/>
        <v>0.79056660484118169</v>
      </c>
      <c r="AP625" s="32">
        <f t="shared" si="1406"/>
        <v>0.40227131129531529</v>
      </c>
      <c r="AQ625" s="32">
        <f t="shared" si="1406"/>
        <v>1.3976017749448955E-2</v>
      </c>
      <c r="AR625" s="32">
        <f t="shared" si="1406"/>
        <v>0.46716421123147928</v>
      </c>
      <c r="AS625" s="32">
        <f t="shared" si="1406"/>
        <v>7.8868917685612938E-2</v>
      </c>
      <c r="AT625" s="32">
        <f t="shared" si="1406"/>
        <v>-0.3094263758602534</v>
      </c>
      <c r="AU625" s="32">
        <f t="shared" si="1406"/>
        <v>6.0162489405588548E-2</v>
      </c>
      <c r="AV625" s="32">
        <f t="shared" si="1406"/>
        <v>-0.32813280414027779</v>
      </c>
      <c r="AW625" s="32">
        <f t="shared" ref="AW625:CB625" si="1407">SUMPRODUCT(AH$3:AH$6,$K625:$K628)</f>
        <v>-0.71642809768614413</v>
      </c>
      <c r="AX625" s="32">
        <f t="shared" si="1407"/>
        <v>-0.34683923242030223</v>
      </c>
      <c r="AY625" s="32">
        <f t="shared" si="1407"/>
        <v>-0.73513452596616857</v>
      </c>
      <c r="AZ625" s="32">
        <f t="shared" si="1407"/>
        <v>-1.1234298195120349</v>
      </c>
      <c r="BA625" s="32">
        <f t="shared" si="1407"/>
        <v>0.74842090049457455</v>
      </c>
      <c r="BB625" s="32">
        <f t="shared" si="1407"/>
        <v>0.36012560694870821</v>
      </c>
      <c r="BC625" s="32">
        <f t="shared" si="1407"/>
        <v>-2.8169686597158128E-2</v>
      </c>
      <c r="BD625" s="32">
        <f t="shared" si="1407"/>
        <v>0.34141917866868382</v>
      </c>
      <c r="BE625" s="32">
        <f t="shared" si="1407"/>
        <v>-4.6876114877182538E-2</v>
      </c>
      <c r="BF625" s="32">
        <f t="shared" si="1407"/>
        <v>-0.43517140842304886</v>
      </c>
      <c r="BG625" s="32">
        <f t="shared" si="1407"/>
        <v>-6.5582543157206907E-2</v>
      </c>
      <c r="BH625" s="32">
        <f t="shared" si="1407"/>
        <v>-0.45387783670307325</v>
      </c>
      <c r="BI625" s="32">
        <f t="shared" si="1407"/>
        <v>-0.84217313024893958</v>
      </c>
      <c r="BJ625" s="32">
        <f t="shared" si="1407"/>
        <v>1.1234298195120349</v>
      </c>
      <c r="BK625" s="32">
        <f t="shared" si="1407"/>
        <v>0.73513452596616857</v>
      </c>
      <c r="BL625" s="32">
        <f t="shared" si="1407"/>
        <v>0.34683923242030223</v>
      </c>
      <c r="BM625" s="32">
        <f t="shared" si="1407"/>
        <v>0.71642809768614413</v>
      </c>
      <c r="BN625" s="32">
        <f t="shared" si="1407"/>
        <v>0.32813280414027779</v>
      </c>
      <c r="BO625" s="32">
        <f t="shared" si="1407"/>
        <v>-6.0162489405588548E-2</v>
      </c>
      <c r="BP625" s="32">
        <f t="shared" si="1407"/>
        <v>0.3094263758602534</v>
      </c>
      <c r="BQ625" s="32">
        <f t="shared" si="1407"/>
        <v>-7.8868917685612938E-2</v>
      </c>
      <c r="BR625" s="32">
        <f t="shared" si="1407"/>
        <v>-0.46716421123147928</v>
      </c>
      <c r="BS625" s="32">
        <f t="shared" si="1407"/>
        <v>-1.3976017749448955E-2</v>
      </c>
      <c r="BT625" s="32">
        <f t="shared" si="1407"/>
        <v>-0.40227131129531529</v>
      </c>
      <c r="BU625" s="32">
        <f t="shared" si="1407"/>
        <v>-0.79056660484118169</v>
      </c>
      <c r="BV625" s="32">
        <f t="shared" si="1407"/>
        <v>-0.42097773957533968</v>
      </c>
      <c r="BW625" s="32">
        <f t="shared" si="1407"/>
        <v>-0.80927303312120602</v>
      </c>
      <c r="BX625" s="32">
        <f t="shared" si="1407"/>
        <v>-1.1975683266670725</v>
      </c>
      <c r="BY625" s="32">
        <f t="shared" si="1407"/>
        <v>-0.82797946140123035</v>
      </c>
      <c r="BZ625" s="32">
        <f t="shared" si="1407"/>
        <v>-1.2162747549470967</v>
      </c>
      <c r="CA625" s="32">
        <f t="shared" si="1407"/>
        <v>-1.604570048492963</v>
      </c>
      <c r="CB625" s="32">
        <f t="shared" si="1407"/>
        <v>0.26728067151364626</v>
      </c>
      <c r="CC625" s="32">
        <f t="shared" ref="CC625:CS625" si="1408">SUMPRODUCT(BN$3:BN$6,$K625:$K628)</f>
        <v>-0.12101462203222008</v>
      </c>
      <c r="CD625" s="32">
        <f t="shared" si="1408"/>
        <v>-0.50930991557808647</v>
      </c>
      <c r="CE625" s="32">
        <f t="shared" si="1408"/>
        <v>-0.13972105031224447</v>
      </c>
      <c r="CF625" s="32">
        <f t="shared" si="1408"/>
        <v>-0.5280163438581108</v>
      </c>
      <c r="CG625" s="32">
        <f t="shared" si="1408"/>
        <v>-0.91631163740397714</v>
      </c>
      <c r="CH625" s="32">
        <f t="shared" si="1408"/>
        <v>-0.54672277213813514</v>
      </c>
      <c r="CI625" s="32">
        <f t="shared" si="1408"/>
        <v>-0.93501806568400148</v>
      </c>
      <c r="CJ625" s="32">
        <f t="shared" si="1408"/>
        <v>-1.3233133592298678</v>
      </c>
      <c r="CK625" s="32">
        <f t="shared" si="1408"/>
        <v>0.64228959053110657</v>
      </c>
      <c r="CL625" s="32">
        <f t="shared" si="1408"/>
        <v>0.25399429698524029</v>
      </c>
      <c r="CM625" s="32">
        <f t="shared" si="1408"/>
        <v>-0.13430099656062605</v>
      </c>
      <c r="CN625" s="32">
        <f t="shared" si="1408"/>
        <v>0.2352878687052159</v>
      </c>
      <c r="CO625" s="32">
        <f t="shared" si="1408"/>
        <v>-0.15300742484065044</v>
      </c>
      <c r="CP625" s="32">
        <f t="shared" si="1408"/>
        <v>-0.54130271838651678</v>
      </c>
      <c r="CQ625" s="32">
        <f t="shared" si="1408"/>
        <v>-0.17171385312067478</v>
      </c>
      <c r="CR625" s="32">
        <f t="shared" si="1408"/>
        <v>-0.56000914666654111</v>
      </c>
      <c r="CS625" s="32">
        <f t="shared" si="1408"/>
        <v>-0.94830444021240745</v>
      </c>
    </row>
    <row r="626" spans="2:97" ht="13.9" thickTop="1" thickBot="1" x14ac:dyDescent="0.4">
      <c r="H626" s="33">
        <f>H625</f>
        <v>2.6757456235579072E-10</v>
      </c>
      <c r="I626" s="33">
        <f t="shared" ref="I626:J626" si="1409">I621</f>
        <v>0.32813280395785943</v>
      </c>
      <c r="J626" s="33">
        <f t="shared" si="1409"/>
        <v>0.68174766834791556</v>
      </c>
      <c r="K626" s="33">
        <f t="shared" ref="K626:K628" si="1410">I626+J626*H626</f>
        <v>0.32813280414027779</v>
      </c>
      <c r="L626" s="33">
        <f>$CE$4-$CE$7*SUMPRODUCT($B$4:$CD$4,Q627:CS627)</f>
        <v>-9.1639151378331007E-8</v>
      </c>
      <c r="M626" s="39" t="s">
        <v>375</v>
      </c>
      <c r="O626" s="47">
        <f t="shared" ref="O626:O627" si="1411">SUM(Q626:CS626)</f>
        <v>98.989929538768152</v>
      </c>
      <c r="P626" s="39" t="s">
        <v>365</v>
      </c>
      <c r="Q626" s="33">
        <f>EXP(Q625)</f>
        <v>2.5813291487533694</v>
      </c>
      <c r="R626" s="33">
        <f>EXP(R625)</f>
        <v>1.7506885131869161</v>
      </c>
      <c r="S626" s="33">
        <f t="shared" ref="S626:CD626" si="1412">EXP(S625)</f>
        <v>1.1873380315272026</v>
      </c>
      <c r="T626" s="33">
        <f t="shared" si="1412"/>
        <v>1.7182437926044558</v>
      </c>
      <c r="U626" s="33">
        <f t="shared" si="1412"/>
        <v>1.1653336313271339</v>
      </c>
      <c r="V626" s="33">
        <f t="shared" si="1412"/>
        <v>0.7903433017753958</v>
      </c>
      <c r="W626" s="33">
        <f t="shared" si="1412"/>
        <v>1.1437370287510844</v>
      </c>
      <c r="X626" s="33">
        <f t="shared" si="1412"/>
        <v>0.7756962258408866</v>
      </c>
      <c r="Y626" s="33">
        <f t="shared" si="1412"/>
        <v>0.52608652134034117</v>
      </c>
      <c r="Z626" s="33">
        <f t="shared" si="1412"/>
        <v>3.4197283889174179</v>
      </c>
      <c r="AA626" s="33">
        <f t="shared" si="1412"/>
        <v>2.3193009739142472</v>
      </c>
      <c r="AB626" s="33">
        <f t="shared" si="1412"/>
        <v>1.5729778496538585</v>
      </c>
      <c r="AC626" s="33">
        <f t="shared" si="1412"/>
        <v>2.2763184150647038</v>
      </c>
      <c r="AD626" s="33">
        <f t="shared" si="1412"/>
        <v>1.543826560643847</v>
      </c>
      <c r="AE626" s="33">
        <f t="shared" si="1412"/>
        <v>1.0470417642699001</v>
      </c>
      <c r="AF626" s="33">
        <f t="shared" si="1412"/>
        <v>1.5152155193246295</v>
      </c>
      <c r="AG626" s="33">
        <f t="shared" si="1412"/>
        <v>1.0276374115115312</v>
      </c>
      <c r="AH626" s="33">
        <f t="shared" si="1412"/>
        <v>0.69695606735127935</v>
      </c>
      <c r="AI626" s="33">
        <f t="shared" si="1412"/>
        <v>4.975719824535064</v>
      </c>
      <c r="AJ626" s="33">
        <f t="shared" si="1412"/>
        <v>3.374593102881446</v>
      </c>
      <c r="AK626" s="33">
        <f t="shared" si="1412"/>
        <v>2.2886896794031446</v>
      </c>
      <c r="AL626" s="33">
        <f t="shared" si="1412"/>
        <v>3.3120532909858529</v>
      </c>
      <c r="AM626" s="33">
        <f t="shared" si="1412"/>
        <v>2.2462744258678247</v>
      </c>
      <c r="AN626" s="33">
        <f t="shared" si="1412"/>
        <v>1.5234503653792137</v>
      </c>
      <c r="AO626" s="33">
        <f t="shared" si="1412"/>
        <v>2.2046452350952528</v>
      </c>
      <c r="AP626" s="33">
        <f t="shared" si="1412"/>
        <v>1.4952169468963346</v>
      </c>
      <c r="AQ626" s="33">
        <f t="shared" si="1412"/>
        <v>1.0140741388667929</v>
      </c>
      <c r="AR626" s="33">
        <f t="shared" si="1412"/>
        <v>1.5954633749126554</v>
      </c>
      <c r="AS626" s="33">
        <f t="shared" si="1412"/>
        <v>1.0820624735202593</v>
      </c>
      <c r="AT626" s="33">
        <f t="shared" si="1412"/>
        <v>0.7338677997950791</v>
      </c>
      <c r="AU626" s="33">
        <f t="shared" si="1412"/>
        <v>1.062009097753132</v>
      </c>
      <c r="AV626" s="33">
        <f t="shared" si="1412"/>
        <v>0.7202673588659998</v>
      </c>
      <c r="AW626" s="33">
        <f t="shared" si="1412"/>
        <v>0.48849399628061996</v>
      </c>
      <c r="AX626" s="33">
        <f t="shared" si="1412"/>
        <v>0.7069189687743016</v>
      </c>
      <c r="AY626" s="33">
        <f t="shared" si="1412"/>
        <v>0.47944095737840947</v>
      </c>
      <c r="AZ626" s="33">
        <f t="shared" si="1412"/>
        <v>0.32516263074744928</v>
      </c>
      <c r="BA626" s="33">
        <f t="shared" si="1412"/>
        <v>2.1136597009729483</v>
      </c>
      <c r="BB626" s="33">
        <f t="shared" si="1412"/>
        <v>1.4335094620019651</v>
      </c>
      <c r="BC626" s="33">
        <f t="shared" si="1412"/>
        <v>0.97222337952662874</v>
      </c>
      <c r="BD626" s="33">
        <f t="shared" si="1412"/>
        <v>1.4069428777143345</v>
      </c>
      <c r="BE626" s="33">
        <f t="shared" si="1412"/>
        <v>0.95420560214654204</v>
      </c>
      <c r="BF626" s="33">
        <f t="shared" si="1412"/>
        <v>0.64715372997020448</v>
      </c>
      <c r="BG626" s="33">
        <f t="shared" si="1412"/>
        <v>0.93652174010788281</v>
      </c>
      <c r="BH626" s="33">
        <f t="shared" si="1412"/>
        <v>0.63516032178558213</v>
      </c>
      <c r="BI626" s="33">
        <f t="shared" si="1412"/>
        <v>0.43077337886923078</v>
      </c>
      <c r="BJ626" s="33">
        <f t="shared" si="1412"/>
        <v>3.0753841476227031</v>
      </c>
      <c r="BK626" s="33">
        <f t="shared" si="1412"/>
        <v>2.0857625628565724</v>
      </c>
      <c r="BL626" s="33">
        <f t="shared" si="1412"/>
        <v>1.4145892869926235</v>
      </c>
      <c r="BM626" s="33">
        <f t="shared" si="1412"/>
        <v>2.0471080660437444</v>
      </c>
      <c r="BN626" s="33">
        <f t="shared" si="1412"/>
        <v>1.3883733417746649</v>
      </c>
      <c r="BO626" s="33">
        <f t="shared" si="1412"/>
        <v>0.94161151925692244</v>
      </c>
      <c r="BP626" s="33">
        <f t="shared" si="1412"/>
        <v>1.3626432448449626</v>
      </c>
      <c r="BQ626" s="33">
        <f t="shared" si="1412"/>
        <v>0.92416105767600776</v>
      </c>
      <c r="BR626" s="33">
        <f t="shared" si="1412"/>
        <v>0.62677715811229173</v>
      </c>
      <c r="BS626" s="33">
        <f t="shared" si="1412"/>
        <v>0.98612119338481463</v>
      </c>
      <c r="BT626" s="33">
        <f t="shared" si="1412"/>
        <v>0.66879926827724168</v>
      </c>
      <c r="BU626" s="33">
        <f t="shared" si="1412"/>
        <v>0.45358771746185028</v>
      </c>
      <c r="BV626" s="33">
        <f t="shared" si="1412"/>
        <v>0.6564047130942019</v>
      </c>
      <c r="BW626" s="33">
        <f t="shared" si="1412"/>
        <v>0.44518158088082249</v>
      </c>
      <c r="BX626" s="33">
        <f t="shared" si="1412"/>
        <v>0.3019275090535587</v>
      </c>
      <c r="BY626" s="33">
        <f t="shared" si="1412"/>
        <v>0.43693123143753798</v>
      </c>
      <c r="BZ626" s="33">
        <f t="shared" si="1412"/>
        <v>0.29633202270997805</v>
      </c>
      <c r="CA626" s="33">
        <f t="shared" si="1412"/>
        <v>0.20097594624782578</v>
      </c>
      <c r="CB626" s="33">
        <f t="shared" si="1412"/>
        <v>1.306407066127069</v>
      </c>
      <c r="CC626" s="33">
        <f t="shared" si="1412"/>
        <v>0.88602100407048856</v>
      </c>
      <c r="CD626" s="33">
        <f t="shared" si="1412"/>
        <v>0.60091011447248222</v>
      </c>
      <c r="CE626" s="33">
        <f t="shared" ref="CE626:CS626" si="1413">EXP(CE625)</f>
        <v>0.86960077643391831</v>
      </c>
      <c r="CF626" s="33">
        <f t="shared" si="1413"/>
        <v>0.58977371835610903</v>
      </c>
      <c r="CG626" s="33">
        <f t="shared" si="1413"/>
        <v>0.39999163787547881</v>
      </c>
      <c r="CH626" s="33">
        <f t="shared" si="1413"/>
        <v>0.5788437080459885</v>
      </c>
      <c r="CI626" s="33">
        <f t="shared" si="1413"/>
        <v>0.39257877326339174</v>
      </c>
      <c r="CJ626" s="33">
        <f t="shared" si="1413"/>
        <v>0.26625165148162072</v>
      </c>
      <c r="CK626" s="33">
        <f t="shared" si="1413"/>
        <v>1.9008280186541215</v>
      </c>
      <c r="CL626" s="33">
        <f t="shared" si="1413"/>
        <v>1.2891644521229415</v>
      </c>
      <c r="CM626" s="33">
        <f t="shared" si="1413"/>
        <v>0.87432685561641788</v>
      </c>
      <c r="CN626" s="33">
        <f t="shared" si="1413"/>
        <v>1.26527294879787</v>
      </c>
      <c r="CO626" s="33">
        <f t="shared" si="1413"/>
        <v>0.85812335035860543</v>
      </c>
      <c r="CP626" s="33">
        <f t="shared" si="1413"/>
        <v>0.58198958978005899</v>
      </c>
      <c r="CQ626" s="33">
        <f t="shared" si="1413"/>
        <v>0.84222013735528978</v>
      </c>
      <c r="CR626" s="33">
        <f t="shared" si="1413"/>
        <v>0.57120383921387663</v>
      </c>
      <c r="CS626" s="33">
        <f t="shared" si="1413"/>
        <v>0.38739732222174822</v>
      </c>
    </row>
    <row r="627" spans="2:97" ht="13.9" thickTop="1" thickBot="1" x14ac:dyDescent="0.4">
      <c r="H627" s="32">
        <f t="shared" ref="H627:H628" si="1414">H626</f>
        <v>2.6757456235579072E-10</v>
      </c>
      <c r="I627" s="32">
        <f t="shared" ref="I627:J627" si="1415">I622</f>
        <v>-0.40700172192106887</v>
      </c>
      <c r="J627" s="32">
        <f t="shared" si="1415"/>
        <v>0.35570706474436575</v>
      </c>
      <c r="K627" s="32">
        <f t="shared" si="1410"/>
        <v>-0.40700172182589073</v>
      </c>
      <c r="L627" s="32">
        <f>$CE$5-$CE$7*SUMPRODUCT($B$5:$CD$5,Q627:CS627)</f>
        <v>-4.4210878513695206E-8</v>
      </c>
      <c r="M627" s="32">
        <f>SUMPRODUCT($B$7:$CD$7, LN(Q627:CS627))</f>
        <v>-3263.3842564287188</v>
      </c>
      <c r="O627" s="48">
        <f t="shared" si="1411"/>
        <v>0.99999999999999978</v>
      </c>
      <c r="P627" s="39" t="s">
        <v>366</v>
      </c>
      <c r="Q627" s="32">
        <f t="shared" ref="Q627:AV627" si="1416">Q626/$O626</f>
        <v>2.6076684373660702E-2</v>
      </c>
      <c r="R627" s="32">
        <f t="shared" si="1416"/>
        <v>1.7685521359031588E-2</v>
      </c>
      <c r="S627" s="32">
        <f t="shared" si="1416"/>
        <v>1.1994533555680496E-2</v>
      </c>
      <c r="T627" s="32">
        <f t="shared" si="1416"/>
        <v>1.735776356858126E-2</v>
      </c>
      <c r="U627" s="32">
        <f t="shared" si="1416"/>
        <v>1.1772244275320407E-2</v>
      </c>
      <c r="V627" s="32">
        <f t="shared" si="1416"/>
        <v>7.9840778295116165E-3</v>
      </c>
      <c r="W627" s="32">
        <f t="shared" si="1416"/>
        <v>1.1554074581931632E-2</v>
      </c>
      <c r="X627" s="32">
        <f t="shared" si="1416"/>
        <v>7.8361125162443417E-3</v>
      </c>
      <c r="Y627" s="32">
        <f t="shared" si="1416"/>
        <v>5.3145458713990297E-3</v>
      </c>
      <c r="Z627" s="32">
        <f t="shared" si="1416"/>
        <v>3.4546225104424635E-2</v>
      </c>
      <c r="AA627" s="32">
        <f t="shared" si="1416"/>
        <v>2.3429665873293933E-2</v>
      </c>
      <c r="AB627" s="32">
        <f t="shared" si="1416"/>
        <v>1.589028153654581E-2</v>
      </c>
      <c r="AC627" s="32">
        <f t="shared" si="1416"/>
        <v>2.2995454443405908E-2</v>
      </c>
      <c r="AD627" s="32">
        <f t="shared" si="1416"/>
        <v>1.5595794115998709E-2</v>
      </c>
      <c r="AE627" s="32">
        <f t="shared" si="1416"/>
        <v>1.0577255374849413E-2</v>
      </c>
      <c r="AF627" s="32">
        <f t="shared" si="1416"/>
        <v>1.5306764297990681E-2</v>
      </c>
      <c r="AG627" s="32">
        <f t="shared" si="1416"/>
        <v>1.0381231871763987E-2</v>
      </c>
      <c r="AH627" s="32">
        <f t="shared" si="1416"/>
        <v>7.040676466774586E-3</v>
      </c>
      <c r="AI627" s="32">
        <f t="shared" si="1416"/>
        <v>5.0264909246009577E-2</v>
      </c>
      <c r="AJ627" s="32">
        <f t="shared" si="1416"/>
        <v>3.4090266743344123E-2</v>
      </c>
      <c r="AK627" s="32">
        <f t="shared" si="1416"/>
        <v>2.3120429422134384E-2</v>
      </c>
      <c r="AL627" s="32">
        <f t="shared" si="1416"/>
        <v>3.3458487205900368E-2</v>
      </c>
      <c r="AM627" s="32">
        <f t="shared" si="1416"/>
        <v>2.2691948931917359E-2</v>
      </c>
      <c r="AN627" s="32">
        <f t="shared" si="1416"/>
        <v>1.5389953023277723E-2</v>
      </c>
      <c r="AO627" s="32">
        <f t="shared" si="1416"/>
        <v>2.2271409277363222E-2</v>
      </c>
      <c r="AP627" s="32">
        <f t="shared" si="1416"/>
        <v>1.5104737965398306E-2</v>
      </c>
      <c r="AQ627" s="32">
        <f t="shared" si="1416"/>
        <v>1.0244215180188037E-2</v>
      </c>
      <c r="AR627" s="32">
        <f t="shared" si="1416"/>
        <v>1.6117431160387E-2</v>
      </c>
      <c r="AS627" s="32">
        <f t="shared" si="1416"/>
        <v>1.093103589993448E-2</v>
      </c>
      <c r="AT627" s="32">
        <f t="shared" si="1416"/>
        <v>7.4135601794490524E-3</v>
      </c>
      <c r="AU627" s="32">
        <f t="shared" si="1416"/>
        <v>1.0728455941947202E-2</v>
      </c>
      <c r="AV627" s="32">
        <f t="shared" si="1416"/>
        <v>7.2761680124634924E-3</v>
      </c>
      <c r="AW627" s="32">
        <f t="shared" ref="AW627:CB627" si="1417">AW626/$O626</f>
        <v>4.9347847660534752E-3</v>
      </c>
      <c r="AX627" s="32">
        <f t="shared" si="1417"/>
        <v>7.1413220725391642E-3</v>
      </c>
      <c r="AY627" s="32">
        <f t="shared" si="1417"/>
        <v>4.8433306257748424E-3</v>
      </c>
      <c r="AZ627" s="32">
        <f t="shared" si="1417"/>
        <v>3.2848051540445176E-3</v>
      </c>
      <c r="BA627" s="32">
        <f t="shared" si="1417"/>
        <v>2.1352269981616264E-2</v>
      </c>
      <c r="BB627" s="32">
        <f t="shared" si="1417"/>
        <v>1.4481366626698621E-2</v>
      </c>
      <c r="BC627" s="32">
        <f t="shared" si="1417"/>
        <v>9.8214372316112186E-3</v>
      </c>
      <c r="BD627" s="32">
        <f t="shared" si="1417"/>
        <v>1.4212989990697216E-2</v>
      </c>
      <c r="BE627" s="32">
        <f t="shared" si="1417"/>
        <v>9.6394209652693966E-3</v>
      </c>
      <c r="BF627" s="32">
        <f t="shared" si="1417"/>
        <v>6.5375713770637134E-3</v>
      </c>
      <c r="BG627" s="32">
        <f t="shared" si="1417"/>
        <v>9.4607779242948734E-3</v>
      </c>
      <c r="BH627" s="32">
        <f t="shared" si="1417"/>
        <v>6.4164135154458277E-3</v>
      </c>
      <c r="BI627" s="32">
        <f t="shared" si="1417"/>
        <v>4.3516889129668872E-3</v>
      </c>
      <c r="BJ627" s="32">
        <f t="shared" si="1417"/>
        <v>3.1067646597508363E-2</v>
      </c>
      <c r="BK627" s="32">
        <f t="shared" si="1417"/>
        <v>2.1070452040676622E-2</v>
      </c>
      <c r="BL627" s="32">
        <f t="shared" si="1417"/>
        <v>1.4290234305486777E-2</v>
      </c>
      <c r="BM627" s="32">
        <f t="shared" si="1417"/>
        <v>2.0679962856646146E-2</v>
      </c>
      <c r="BN627" s="32">
        <f t="shared" si="1417"/>
        <v>1.4025399838585863E-2</v>
      </c>
      <c r="BO627" s="32">
        <f t="shared" si="1417"/>
        <v>9.5121950651369264E-3</v>
      </c>
      <c r="BP627" s="32">
        <f t="shared" si="1417"/>
        <v>1.3765473429408802E-2</v>
      </c>
      <c r="BQ627" s="32">
        <f t="shared" si="1417"/>
        <v>9.3359098443854521E-3</v>
      </c>
      <c r="BR627" s="32">
        <f t="shared" si="1417"/>
        <v>6.3317264799832226E-3</v>
      </c>
      <c r="BS627" s="32">
        <f t="shared" si="1417"/>
        <v>9.9618334711372106E-3</v>
      </c>
      <c r="BT627" s="32">
        <f t="shared" si="1417"/>
        <v>6.756235421051744E-3</v>
      </c>
      <c r="BU627" s="32">
        <f t="shared" si="1417"/>
        <v>4.5821602215022125E-3</v>
      </c>
      <c r="BV627" s="32">
        <f t="shared" si="1417"/>
        <v>6.6310251573330932E-3</v>
      </c>
      <c r="BW627" s="32">
        <f t="shared" si="1417"/>
        <v>4.497241112859594E-3</v>
      </c>
      <c r="BX627" s="32">
        <f t="shared" si="1417"/>
        <v>3.0500830787571439E-3</v>
      </c>
      <c r="BY627" s="32">
        <f t="shared" si="1417"/>
        <v>4.4138957717554427E-3</v>
      </c>
      <c r="BZ627" s="32">
        <f t="shared" si="1417"/>
        <v>2.9935572647712956E-3</v>
      </c>
      <c r="CA627" s="32">
        <f t="shared" si="1417"/>
        <v>2.030266585543089E-3</v>
      </c>
      <c r="CB627" s="32">
        <f t="shared" si="1417"/>
        <v>1.3197373431965432E-2</v>
      </c>
      <c r="CC627" s="32">
        <f t="shared" ref="CC627:CS627" si="1418">CC626/$O626</f>
        <v>8.9506175850290887E-3</v>
      </c>
      <c r="CD627" s="32">
        <f t="shared" si="1418"/>
        <v>6.0704166299779348E-3</v>
      </c>
      <c r="CE627" s="32">
        <f t="shared" si="1418"/>
        <v>8.784739826421941E-3</v>
      </c>
      <c r="CF627" s="32">
        <f t="shared" si="1418"/>
        <v>5.9579163365818099E-3</v>
      </c>
      <c r="CG627" s="32">
        <f t="shared" si="1418"/>
        <v>4.0407306050139896E-3</v>
      </c>
      <c r="CH627" s="32">
        <f t="shared" si="1418"/>
        <v>5.8475009603809417E-3</v>
      </c>
      <c r="CI627" s="32">
        <f t="shared" si="1418"/>
        <v>3.9658455672467495E-3</v>
      </c>
      <c r="CJ627" s="32">
        <f t="shared" si="1418"/>
        <v>2.6896842206291967E-3</v>
      </c>
      <c r="CK627" s="32">
        <f t="shared" si="1418"/>
        <v>1.9202236303337162E-2</v>
      </c>
      <c r="CL627" s="32">
        <f t="shared" si="1418"/>
        <v>1.3023187895270261E-2</v>
      </c>
      <c r="CM627" s="32">
        <f t="shared" si="1418"/>
        <v>8.8324828564909606E-3</v>
      </c>
      <c r="CN627" s="32">
        <f t="shared" si="1418"/>
        <v>1.2781835027999913E-2</v>
      </c>
      <c r="CO627" s="32">
        <f t="shared" si="1418"/>
        <v>8.6687944355241936E-3</v>
      </c>
      <c r="CP627" s="32">
        <f t="shared" si="1418"/>
        <v>5.8792807762544181E-3</v>
      </c>
      <c r="CQ627" s="32">
        <f t="shared" si="1418"/>
        <v>8.5081395782330045E-3</v>
      </c>
      <c r="CR627" s="32">
        <f t="shared" si="1418"/>
        <v>5.7703227174252291E-3</v>
      </c>
      <c r="CS627" s="32">
        <f t="shared" si="1418"/>
        <v>3.9135023534896951E-3</v>
      </c>
    </row>
    <row r="628" spans="2:97" ht="13.15" thickTop="1" x14ac:dyDescent="0.35">
      <c r="H628" s="34">
        <f t="shared" si="1414"/>
        <v>2.6757456235579072E-10</v>
      </c>
      <c r="I628" s="34">
        <f t="shared" ref="I628:J628" si="1419">I623</f>
        <v>-0.38829529361428899</v>
      </c>
      <c r="J628" s="34">
        <f t="shared" si="1419"/>
        <v>0.25571441628509217</v>
      </c>
      <c r="K628" s="34">
        <f t="shared" si="1410"/>
        <v>-0.38829529354586634</v>
      </c>
      <c r="L628" s="34">
        <f>$CE$6-$CE$7*SUMPRODUCT($B$6:$CD$6,Q627:CS627)</f>
        <v>-3.2011939765652642E-8</v>
      </c>
    </row>
    <row r="629" spans="2:97" ht="13.5" thickBot="1" x14ac:dyDescent="0.4">
      <c r="B629" s="39" t="s">
        <v>367</v>
      </c>
      <c r="D629" s="39" t="s">
        <v>368</v>
      </c>
      <c r="E629" s="39" t="s">
        <v>369</v>
      </c>
      <c r="F629" s="39" t="s">
        <v>370</v>
      </c>
      <c r="H629" s="39" t="s">
        <v>347</v>
      </c>
      <c r="I629" s="39" t="s">
        <v>371</v>
      </c>
      <c r="J629" s="39" t="s">
        <v>372</v>
      </c>
      <c r="K629" s="39" t="s">
        <v>349</v>
      </c>
      <c r="L629" s="39" t="s">
        <v>373</v>
      </c>
      <c r="M629" s="39" t="s">
        <v>374</v>
      </c>
      <c r="O629" s="45" t="s">
        <v>336</v>
      </c>
    </row>
    <row r="630" spans="2:97" ht="13.9" thickTop="1" thickBot="1" x14ac:dyDescent="0.4">
      <c r="B630" s="32">
        <f>1+B625</f>
        <v>3</v>
      </c>
      <c r="D630" s="32">
        <f>IF(F625,IF(M630&lt;0,D625,H630),E625)</f>
        <v>0</v>
      </c>
      <c r="E630" s="32">
        <f>IF(F625,IF(M630&lt;0,H630,E625),H630)</f>
        <v>1.3378728117789536E-10</v>
      </c>
      <c r="F630" s="32" t="b">
        <f>OR(F625,M630*M625&lt;=0)</f>
        <v>1</v>
      </c>
      <c r="H630" s="32">
        <f>IF(F625,(D625+E625)/2,2*H625)</f>
        <v>1.3378728117789536E-10</v>
      </c>
      <c r="I630" s="32">
        <f>I625</f>
        <v>-0.4811402292485028</v>
      </c>
      <c r="J630" s="32">
        <f>J625</f>
        <v>1</v>
      </c>
      <c r="K630" s="32">
        <f>I630+J630*H630</f>
        <v>-0.48114022911471555</v>
      </c>
      <c r="L630" s="32">
        <f>$CE$3-$CE$7*SUMPRODUCT($B$3:$CD$3,Q632:CS632)</f>
        <v>-5.8287781712351716E-8</v>
      </c>
      <c r="M630" s="32">
        <f>SUMPRODUCT(L630:L633,J630:J633)</f>
        <v>-1.0009808875194956E-7</v>
      </c>
      <c r="O630" s="46">
        <f>SUM(Q630:CS630)</f>
        <v>-1.2656551013321238</v>
      </c>
      <c r="P630" s="39" t="s">
        <v>363</v>
      </c>
      <c r="Q630" s="32">
        <f t="shared" ref="Q630:AV630" si="1420">SUMPRODUCT(B$3:B$6,$K630:$K633)</f>
        <v>0.94830444051920437</v>
      </c>
      <c r="R630" s="32">
        <f t="shared" si="1420"/>
        <v>0.56000914693912673</v>
      </c>
      <c r="S630" s="32">
        <f t="shared" si="1420"/>
        <v>0.1717138533590491</v>
      </c>
      <c r="T630" s="32">
        <f t="shared" si="1420"/>
        <v>0.54130271864572466</v>
      </c>
      <c r="U630" s="32">
        <f t="shared" si="1420"/>
        <v>0.15300742506564696</v>
      </c>
      <c r="V630" s="32">
        <f t="shared" si="1420"/>
        <v>-0.23528786851443068</v>
      </c>
      <c r="W630" s="32">
        <f t="shared" si="1420"/>
        <v>0.13430099677224483</v>
      </c>
      <c r="X630" s="32">
        <f t="shared" si="1420"/>
        <v>-0.25399429680783281</v>
      </c>
      <c r="Y630" s="32">
        <f t="shared" si="1420"/>
        <v>-0.64228959038791045</v>
      </c>
      <c r="Z630" s="32">
        <f t="shared" si="1420"/>
        <v>1.2295611297041202</v>
      </c>
      <c r="AA630" s="32">
        <f t="shared" si="1420"/>
        <v>0.8412658361240426</v>
      </c>
      <c r="AB630" s="32">
        <f t="shared" si="1420"/>
        <v>0.45297054254396496</v>
      </c>
      <c r="AC630" s="32">
        <f t="shared" si="1420"/>
        <v>0.82255940783064052</v>
      </c>
      <c r="AD630" s="32">
        <f t="shared" si="1420"/>
        <v>0.43426411425056288</v>
      </c>
      <c r="AE630" s="32">
        <f t="shared" si="1420"/>
        <v>4.5968820670485244E-2</v>
      </c>
      <c r="AF630" s="32">
        <f t="shared" si="1420"/>
        <v>0.41555768595716075</v>
      </c>
      <c r="AG630" s="32">
        <f t="shared" si="1420"/>
        <v>2.7262392377083111E-2</v>
      </c>
      <c r="AH630" s="32">
        <f t="shared" si="1420"/>
        <v>-0.36103290120299453</v>
      </c>
      <c r="AI630" s="32">
        <f t="shared" si="1420"/>
        <v>1.6045700486173415</v>
      </c>
      <c r="AJ630" s="32">
        <f t="shared" si="1420"/>
        <v>1.2162747550372639</v>
      </c>
      <c r="AK630" s="32">
        <f t="shared" si="1420"/>
        <v>0.82797946145718626</v>
      </c>
      <c r="AL630" s="32">
        <f t="shared" si="1420"/>
        <v>1.1975683267438617</v>
      </c>
      <c r="AM630" s="32">
        <f t="shared" si="1420"/>
        <v>0.80927303316378407</v>
      </c>
      <c r="AN630" s="32">
        <f t="shared" si="1420"/>
        <v>0.42097773958370643</v>
      </c>
      <c r="AO630" s="32">
        <f t="shared" si="1420"/>
        <v>0.79056660487038188</v>
      </c>
      <c r="AP630" s="32">
        <f t="shared" si="1420"/>
        <v>0.4022713112903043</v>
      </c>
      <c r="AQ630" s="32">
        <f t="shared" si="1420"/>
        <v>1.3976017710226663E-2</v>
      </c>
      <c r="AR630" s="32">
        <f t="shared" si="1420"/>
        <v>0.46716421140448883</v>
      </c>
      <c r="AS630" s="32">
        <f t="shared" si="1420"/>
        <v>7.8868917824411189E-2</v>
      </c>
      <c r="AT630" s="32">
        <f t="shared" si="1420"/>
        <v>-0.30942637575566645</v>
      </c>
      <c r="AU630" s="32">
        <f t="shared" si="1420"/>
        <v>6.0162489531009056E-2</v>
      </c>
      <c r="AV630" s="32">
        <f t="shared" si="1420"/>
        <v>-0.32813280404906858</v>
      </c>
      <c r="AW630" s="32">
        <f t="shared" ref="AW630:CB630" si="1421">SUMPRODUCT(AH$3:AH$6,$K630:$K633)</f>
        <v>-0.71642809762914617</v>
      </c>
      <c r="AX630" s="32">
        <f t="shared" si="1421"/>
        <v>-0.34683923234247072</v>
      </c>
      <c r="AY630" s="32">
        <f t="shared" si="1421"/>
        <v>-0.73513452592254835</v>
      </c>
      <c r="AZ630" s="32">
        <f t="shared" si="1421"/>
        <v>-1.123429819502626</v>
      </c>
      <c r="BA630" s="32">
        <f t="shared" si="1421"/>
        <v>0.74842090058940469</v>
      </c>
      <c r="BB630" s="32">
        <f t="shared" si="1421"/>
        <v>0.36012560700932711</v>
      </c>
      <c r="BC630" s="32">
        <f t="shared" si="1421"/>
        <v>-2.816968657075053E-2</v>
      </c>
      <c r="BD630" s="32">
        <f t="shared" si="1421"/>
        <v>0.34141917871592498</v>
      </c>
      <c r="BE630" s="32">
        <f t="shared" si="1421"/>
        <v>-4.6876114864152649E-2</v>
      </c>
      <c r="BF630" s="32">
        <f t="shared" si="1421"/>
        <v>-0.4351714084442303</v>
      </c>
      <c r="BG630" s="32">
        <f t="shared" si="1421"/>
        <v>-6.5582543157554796E-2</v>
      </c>
      <c r="BH630" s="32">
        <f t="shared" si="1421"/>
        <v>-0.45387783673763243</v>
      </c>
      <c r="BI630" s="32">
        <f t="shared" si="1421"/>
        <v>-0.84217313031771002</v>
      </c>
      <c r="BJ630" s="32">
        <f t="shared" si="1421"/>
        <v>1.123429819502626</v>
      </c>
      <c r="BK630" s="32">
        <f t="shared" si="1421"/>
        <v>0.73513452592254835</v>
      </c>
      <c r="BL630" s="32">
        <f t="shared" si="1421"/>
        <v>0.34683923234247072</v>
      </c>
      <c r="BM630" s="32">
        <f t="shared" si="1421"/>
        <v>0.71642809762914617</v>
      </c>
      <c r="BN630" s="32">
        <f t="shared" si="1421"/>
        <v>0.32813280404906858</v>
      </c>
      <c r="BO630" s="32">
        <f t="shared" si="1421"/>
        <v>-6.0162489531009056E-2</v>
      </c>
      <c r="BP630" s="32">
        <f t="shared" si="1421"/>
        <v>0.30942637575566645</v>
      </c>
      <c r="BQ630" s="32">
        <f t="shared" si="1421"/>
        <v>-7.8868917824411189E-2</v>
      </c>
      <c r="BR630" s="32">
        <f t="shared" si="1421"/>
        <v>-0.46716421140448883</v>
      </c>
      <c r="BS630" s="32">
        <f t="shared" si="1421"/>
        <v>-1.3976017710226663E-2</v>
      </c>
      <c r="BT630" s="32">
        <f t="shared" si="1421"/>
        <v>-0.4022713112903043</v>
      </c>
      <c r="BU630" s="32">
        <f t="shared" si="1421"/>
        <v>-0.79056660487038188</v>
      </c>
      <c r="BV630" s="32">
        <f t="shared" si="1421"/>
        <v>-0.42097773958370643</v>
      </c>
      <c r="BW630" s="32">
        <f t="shared" si="1421"/>
        <v>-0.80927303316378407</v>
      </c>
      <c r="BX630" s="32">
        <f t="shared" si="1421"/>
        <v>-1.1975683267438617</v>
      </c>
      <c r="BY630" s="32">
        <f t="shared" si="1421"/>
        <v>-0.82797946145718626</v>
      </c>
      <c r="BZ630" s="32">
        <f t="shared" si="1421"/>
        <v>-1.2162747550372639</v>
      </c>
      <c r="CA630" s="32">
        <f t="shared" si="1421"/>
        <v>-1.6045700486173415</v>
      </c>
      <c r="CB630" s="32">
        <f t="shared" si="1421"/>
        <v>0.2672806714746892</v>
      </c>
      <c r="CC630" s="32">
        <f t="shared" ref="CC630:CS630" si="1422">SUMPRODUCT(BN$3:BN$6,$K630:$K633)</f>
        <v>-0.12101462210538844</v>
      </c>
      <c r="CD630" s="32">
        <f t="shared" si="1422"/>
        <v>-0.50930991568546613</v>
      </c>
      <c r="CE630" s="32">
        <f t="shared" si="1422"/>
        <v>-0.13972105039879057</v>
      </c>
      <c r="CF630" s="32">
        <f t="shared" si="1422"/>
        <v>-0.52801634397886821</v>
      </c>
      <c r="CG630" s="32">
        <f t="shared" si="1422"/>
        <v>-0.91631163755894585</v>
      </c>
      <c r="CH630" s="32">
        <f t="shared" si="1422"/>
        <v>-0.54672277227227029</v>
      </c>
      <c r="CI630" s="32">
        <f t="shared" si="1422"/>
        <v>-0.93501806585234792</v>
      </c>
      <c r="CJ630" s="32">
        <f t="shared" si="1422"/>
        <v>-1.3233133594324256</v>
      </c>
      <c r="CK630" s="32">
        <f t="shared" si="1422"/>
        <v>0.64228959038791045</v>
      </c>
      <c r="CL630" s="32">
        <f t="shared" si="1422"/>
        <v>0.25399429680783281</v>
      </c>
      <c r="CM630" s="32">
        <f t="shared" si="1422"/>
        <v>-0.13430099677224483</v>
      </c>
      <c r="CN630" s="32">
        <f t="shared" si="1422"/>
        <v>0.23528786851443068</v>
      </c>
      <c r="CO630" s="32">
        <f t="shared" si="1422"/>
        <v>-0.15300742506564696</v>
      </c>
      <c r="CP630" s="32">
        <f t="shared" si="1422"/>
        <v>-0.54130271864572466</v>
      </c>
      <c r="CQ630" s="32">
        <f t="shared" si="1422"/>
        <v>-0.1717138533590491</v>
      </c>
      <c r="CR630" s="32">
        <f t="shared" si="1422"/>
        <v>-0.56000914693912673</v>
      </c>
      <c r="CS630" s="32">
        <f t="shared" si="1422"/>
        <v>-0.94830444051920437</v>
      </c>
    </row>
    <row r="631" spans="2:97" ht="13.9" thickTop="1" thickBot="1" x14ac:dyDescent="0.4">
      <c r="H631" s="33">
        <f>H630</f>
        <v>1.3378728117789536E-10</v>
      </c>
      <c r="I631" s="33">
        <f t="shared" ref="I631:J631" si="1423">I626</f>
        <v>0.32813280395785943</v>
      </c>
      <c r="J631" s="33">
        <f t="shared" si="1423"/>
        <v>0.68174766834791556</v>
      </c>
      <c r="K631" s="33">
        <f t="shared" ref="K631:K633" si="1424">I631+J631*H631</f>
        <v>0.32813280404906858</v>
      </c>
      <c r="L631" s="33">
        <f>$CE$4-$CE$7*SUMPRODUCT($B$4:$CD$4,Q632:CS632)</f>
        <v>-4.4352475470077479E-8</v>
      </c>
      <c r="M631" s="39" t="s">
        <v>375</v>
      </c>
      <c r="O631" s="47">
        <f t="shared" ref="O631:O632" si="1425">SUM(Q631:CS631)</f>
        <v>98.989929543391867</v>
      </c>
      <c r="P631" s="39" t="s">
        <v>365</v>
      </c>
      <c r="Q631" s="33">
        <f>EXP(Q630)</f>
        <v>2.5813291495453132</v>
      </c>
      <c r="R631" s="33">
        <f>EXP(R630)</f>
        <v>1.7506885136641286</v>
      </c>
      <c r="S631" s="33">
        <f t="shared" ref="S631:CD631" si="1426">EXP(S630)</f>
        <v>1.1873380318102336</v>
      </c>
      <c r="T631" s="33">
        <f t="shared" si="1426"/>
        <v>1.7182437930498382</v>
      </c>
      <c r="U631" s="33">
        <f t="shared" si="1426"/>
        <v>1.1653336315893297</v>
      </c>
      <c r="V631" s="33">
        <f t="shared" si="1426"/>
        <v>0.79034330192618163</v>
      </c>
      <c r="W631" s="33">
        <f t="shared" si="1426"/>
        <v>1.1437370289931206</v>
      </c>
      <c r="X631" s="33">
        <f t="shared" si="1426"/>
        <v>0.77569622597850085</v>
      </c>
      <c r="Y631" s="33">
        <f t="shared" si="1426"/>
        <v>0.52608652141567469</v>
      </c>
      <c r="Z631" s="33">
        <f t="shared" si="1426"/>
        <v>3.4197283896992281</v>
      </c>
      <c r="AA631" s="33">
        <f t="shared" si="1426"/>
        <v>2.3193009743651336</v>
      </c>
      <c r="AB631" s="33">
        <f t="shared" si="1426"/>
        <v>1.5729778499058416</v>
      </c>
      <c r="AC631" s="33">
        <f t="shared" si="1426"/>
        <v>2.2763184154767822</v>
      </c>
      <c r="AD631" s="33">
        <f t="shared" si="1426"/>
        <v>1.5438265608705073</v>
      </c>
      <c r="AE631" s="33">
        <f t="shared" si="1426"/>
        <v>1.0470417643878032</v>
      </c>
      <c r="AF631" s="33">
        <f t="shared" si="1426"/>
        <v>1.5152155195268191</v>
      </c>
      <c r="AG631" s="33">
        <f t="shared" si="1426"/>
        <v>1.0276374116135019</v>
      </c>
      <c r="AH631" s="33">
        <f t="shared" si="1426"/>
        <v>0.69695606739659322</v>
      </c>
      <c r="AI631" s="33">
        <f t="shared" si="1426"/>
        <v>4.9757198251539361</v>
      </c>
      <c r="AJ631" s="33">
        <f t="shared" si="1426"/>
        <v>3.3745931031857235</v>
      </c>
      <c r="AK631" s="33">
        <f t="shared" si="1426"/>
        <v>2.2886896795312102</v>
      </c>
      <c r="AL631" s="33">
        <f t="shared" si="1426"/>
        <v>3.3120532912401828</v>
      </c>
      <c r="AM631" s="33">
        <f t="shared" si="1426"/>
        <v>2.2462744259634664</v>
      </c>
      <c r="AN631" s="33">
        <f t="shared" si="1426"/>
        <v>1.5234503653919602</v>
      </c>
      <c r="AO631" s="33">
        <f t="shared" si="1426"/>
        <v>2.2046452351596288</v>
      </c>
      <c r="AP631" s="33">
        <f t="shared" si="1426"/>
        <v>1.4952169468888421</v>
      </c>
      <c r="AQ631" s="33">
        <f t="shared" si="1426"/>
        <v>1.0140741388270185</v>
      </c>
      <c r="AR631" s="33">
        <f t="shared" si="1426"/>
        <v>1.5954633751886858</v>
      </c>
      <c r="AS631" s="33">
        <f t="shared" si="1426"/>
        <v>1.0820624736704476</v>
      </c>
      <c r="AT631" s="33">
        <f t="shared" si="1426"/>
        <v>0.73386779987183215</v>
      </c>
      <c r="AU631" s="33">
        <f t="shared" si="1426"/>
        <v>1.0620090978863297</v>
      </c>
      <c r="AV631" s="33">
        <f t="shared" si="1426"/>
        <v>0.7202673589316948</v>
      </c>
      <c r="AW631" s="33">
        <f t="shared" si="1426"/>
        <v>0.48849399630846313</v>
      </c>
      <c r="AX631" s="33">
        <f t="shared" si="1426"/>
        <v>0.70691896882932215</v>
      </c>
      <c r="AY631" s="33">
        <f t="shared" si="1426"/>
        <v>0.4794409573993228</v>
      </c>
      <c r="AZ631" s="33">
        <f t="shared" si="1426"/>
        <v>0.32516263075050866</v>
      </c>
      <c r="BA631" s="33">
        <f t="shared" si="1426"/>
        <v>2.1136597011733871</v>
      </c>
      <c r="BB631" s="33">
        <f t="shared" si="1426"/>
        <v>1.4335094620888629</v>
      </c>
      <c r="BC631" s="33">
        <f t="shared" si="1426"/>
        <v>0.97222337955230276</v>
      </c>
      <c r="BD631" s="33">
        <f t="shared" si="1426"/>
        <v>1.4069428777808002</v>
      </c>
      <c r="BE631" s="33">
        <f t="shared" si="1426"/>
        <v>0.95420560215897521</v>
      </c>
      <c r="BF631" s="33">
        <f t="shared" si="1426"/>
        <v>0.64715372995649689</v>
      </c>
      <c r="BG631" s="33">
        <f t="shared" si="1426"/>
        <v>0.93652174010755695</v>
      </c>
      <c r="BH631" s="33">
        <f t="shared" si="1426"/>
        <v>0.63516032176363146</v>
      </c>
      <c r="BI631" s="33">
        <f t="shared" si="1426"/>
        <v>0.43077337883960626</v>
      </c>
      <c r="BJ631" s="33">
        <f t="shared" si="1426"/>
        <v>3.0753841475937671</v>
      </c>
      <c r="BK631" s="33">
        <f t="shared" si="1426"/>
        <v>2.0857625627655909</v>
      </c>
      <c r="BL631" s="33">
        <f t="shared" si="1426"/>
        <v>1.4145892868825238</v>
      </c>
      <c r="BM631" s="33">
        <f t="shared" si="1426"/>
        <v>2.0471080659270635</v>
      </c>
      <c r="BN631" s="33">
        <f t="shared" si="1426"/>
        <v>1.3883733416480324</v>
      </c>
      <c r="BO631" s="33">
        <f t="shared" si="1426"/>
        <v>0.94161151913882501</v>
      </c>
      <c r="BP631" s="33">
        <f t="shared" si="1426"/>
        <v>1.3626432447024479</v>
      </c>
      <c r="BQ631" s="33">
        <f t="shared" si="1426"/>
        <v>0.92416105754773581</v>
      </c>
      <c r="BR631" s="33">
        <f t="shared" si="1426"/>
        <v>0.62677715800385336</v>
      </c>
      <c r="BS631" s="33">
        <f t="shared" si="1426"/>
        <v>0.98612119342349258</v>
      </c>
      <c r="BT631" s="33">
        <f t="shared" si="1426"/>
        <v>0.66879926828059311</v>
      </c>
      <c r="BU631" s="33">
        <f t="shared" si="1426"/>
        <v>0.45358771744860543</v>
      </c>
      <c r="BV631" s="33">
        <f t="shared" si="1426"/>
        <v>0.65640471308870996</v>
      </c>
      <c r="BW631" s="33">
        <f t="shared" si="1426"/>
        <v>0.44518158086186754</v>
      </c>
      <c r="BX631" s="33">
        <f t="shared" si="1426"/>
        <v>0.30192750903037391</v>
      </c>
      <c r="BY631" s="33">
        <f t="shared" si="1426"/>
        <v>0.43693123141308909</v>
      </c>
      <c r="BZ631" s="33">
        <f t="shared" si="1426"/>
        <v>0.29633202268325864</v>
      </c>
      <c r="CA631" s="33">
        <f t="shared" si="1426"/>
        <v>0.20097594622282869</v>
      </c>
      <c r="CB631" s="33">
        <f t="shared" si="1426"/>
        <v>1.3064070660761753</v>
      </c>
      <c r="CC631" s="33">
        <f t="shared" si="1426"/>
        <v>0.88602100400565986</v>
      </c>
      <c r="CD631" s="33">
        <f t="shared" si="1426"/>
        <v>0.60091011440795672</v>
      </c>
      <c r="CE631" s="33">
        <f t="shared" ref="CE631:CS631" si="1427">EXP(CE630)</f>
        <v>0.86960077635865773</v>
      </c>
      <c r="CF631" s="33">
        <f t="shared" si="1427"/>
        <v>0.58977371828488956</v>
      </c>
      <c r="CG631" s="33">
        <f t="shared" si="1427"/>
        <v>0.39999163781349262</v>
      </c>
      <c r="CH631" s="33">
        <f t="shared" si="1427"/>
        <v>0.57884370796834528</v>
      </c>
      <c r="CI631" s="33">
        <f t="shared" si="1427"/>
        <v>0.3925787731973025</v>
      </c>
      <c r="CJ631" s="33">
        <f t="shared" si="1427"/>
        <v>0.26625165142768942</v>
      </c>
      <c r="CK631" s="33">
        <f t="shared" si="1427"/>
        <v>1.9008280183819304</v>
      </c>
      <c r="CL631" s="33">
        <f t="shared" si="1427"/>
        <v>1.289164451894234</v>
      </c>
      <c r="CM631" s="33">
        <f t="shared" si="1427"/>
        <v>0.87432685543139388</v>
      </c>
      <c r="CN631" s="33">
        <f t="shared" si="1427"/>
        <v>1.2652729485564747</v>
      </c>
      <c r="CO631" s="33">
        <f t="shared" si="1427"/>
        <v>0.85812335016553076</v>
      </c>
      <c r="CP631" s="33">
        <f t="shared" si="1427"/>
        <v>0.58198958962920266</v>
      </c>
      <c r="CQ631" s="33">
        <f t="shared" si="1427"/>
        <v>0.84222013715452615</v>
      </c>
      <c r="CR631" s="33">
        <f t="shared" si="1427"/>
        <v>0.57120383905817473</v>
      </c>
      <c r="CS631" s="33">
        <f t="shared" si="1427"/>
        <v>0.3873973221028959</v>
      </c>
    </row>
    <row r="632" spans="2:97" ht="13.9" thickTop="1" thickBot="1" x14ac:dyDescent="0.4">
      <c r="H632" s="32">
        <f t="shared" ref="H632:H633" si="1428">H631</f>
        <v>1.3378728117789536E-10</v>
      </c>
      <c r="I632" s="32">
        <f t="shared" ref="I632:J632" si="1429">I627</f>
        <v>-0.40700172192106887</v>
      </c>
      <c r="J632" s="32">
        <f t="shared" si="1429"/>
        <v>0.35570706474436575</v>
      </c>
      <c r="K632" s="32">
        <f t="shared" si="1424"/>
        <v>-0.40700172187347977</v>
      </c>
      <c r="L632" s="32">
        <f>$CE$5-$CE$7*SUMPRODUCT($B$5:$CD$5,Q632:CS632)</f>
        <v>-2.139748289664567E-8</v>
      </c>
      <c r="M632" s="32">
        <f>SUMPRODUCT($B$7:$CD$7, LN(Q632:CS632))</f>
        <v>-3263.3842564287174</v>
      </c>
      <c r="O632" s="48">
        <f t="shared" si="1425"/>
        <v>1.0000000000000004</v>
      </c>
      <c r="P632" s="39" t="s">
        <v>366</v>
      </c>
      <c r="Q632" s="32">
        <f t="shared" ref="Q632:AV632" si="1430">Q631/$O631</f>
        <v>2.6076684380442933E-2</v>
      </c>
      <c r="R632" s="32">
        <f t="shared" si="1430"/>
        <v>1.7685521363026334E-2</v>
      </c>
      <c r="S632" s="32">
        <f t="shared" si="1430"/>
        <v>1.1994533557979433E-2</v>
      </c>
      <c r="T632" s="32">
        <f t="shared" si="1430"/>
        <v>1.7357763572269768E-2</v>
      </c>
      <c r="U632" s="32">
        <f t="shared" si="1430"/>
        <v>1.177224427741925E-2</v>
      </c>
      <c r="V632" s="32">
        <f t="shared" si="1430"/>
        <v>7.9840778306619325E-3</v>
      </c>
      <c r="W632" s="32">
        <f t="shared" si="1430"/>
        <v>1.1554074583837013E-2</v>
      </c>
      <c r="X632" s="32">
        <f t="shared" si="1430"/>
        <v>7.8361125172685103E-3</v>
      </c>
      <c r="Y632" s="32">
        <f t="shared" si="1430"/>
        <v>5.3145458719118157E-3</v>
      </c>
      <c r="Z632" s="32">
        <f t="shared" si="1430"/>
        <v>3.4546225110708893E-2</v>
      </c>
      <c r="AA632" s="32">
        <f t="shared" si="1430"/>
        <v>2.3429665876754428E-2</v>
      </c>
      <c r="AB632" s="32">
        <f t="shared" si="1430"/>
        <v>1.5890281538349135E-2</v>
      </c>
      <c r="AC632" s="32">
        <f t="shared" si="1430"/>
        <v>2.2995454446494645E-2</v>
      </c>
      <c r="AD632" s="32">
        <f t="shared" si="1430"/>
        <v>1.5595794117559975E-2</v>
      </c>
      <c r="AE632" s="32">
        <f t="shared" si="1430"/>
        <v>1.0577255375546421E-2</v>
      </c>
      <c r="AF632" s="32">
        <f t="shared" si="1430"/>
        <v>1.5306764299318246E-2</v>
      </c>
      <c r="AG632" s="32">
        <f t="shared" si="1430"/>
        <v>1.0381231872309202E-2</v>
      </c>
      <c r="AH632" s="32">
        <f t="shared" si="1430"/>
        <v>7.0406764669034855E-3</v>
      </c>
      <c r="AI632" s="32">
        <f t="shared" si="1430"/>
        <v>5.0264909249913628E-2</v>
      </c>
      <c r="AJ632" s="32">
        <f t="shared" si="1430"/>
        <v>3.4090266744825626E-2</v>
      </c>
      <c r="AK632" s="32">
        <f t="shared" si="1430"/>
        <v>2.3120429422348175E-2</v>
      </c>
      <c r="AL632" s="32">
        <f t="shared" si="1430"/>
        <v>3.3458487206906806E-2</v>
      </c>
      <c r="AM632" s="32">
        <f t="shared" si="1430"/>
        <v>2.2691948931823618E-2</v>
      </c>
      <c r="AN632" s="32">
        <f t="shared" si="1430"/>
        <v>1.538995302268764E-2</v>
      </c>
      <c r="AO632" s="32">
        <f t="shared" si="1430"/>
        <v>2.227140927697328E-2</v>
      </c>
      <c r="AP632" s="32">
        <f t="shared" si="1430"/>
        <v>1.5104737964617091E-2</v>
      </c>
      <c r="AQ632" s="32">
        <f t="shared" si="1430"/>
        <v>1.0244215179307738E-2</v>
      </c>
      <c r="AR632" s="32">
        <f t="shared" si="1430"/>
        <v>1.6117431162422643E-2</v>
      </c>
      <c r="AS632" s="32">
        <f t="shared" si="1430"/>
        <v>1.093103590094111E-2</v>
      </c>
      <c r="AT632" s="32">
        <f t="shared" si="1430"/>
        <v>7.4135601798781354E-3</v>
      </c>
      <c r="AU632" s="32">
        <f t="shared" si="1430"/>
        <v>1.0728455942791655E-2</v>
      </c>
      <c r="AV632" s="32">
        <f t="shared" si="1430"/>
        <v>7.2761680127872838E-3</v>
      </c>
      <c r="AW632" s="32">
        <f t="shared" ref="AW632:CB632" si="1431">AW631/$O631</f>
        <v>4.9347847661042488E-3</v>
      </c>
      <c r="AX632" s="32">
        <f t="shared" si="1431"/>
        <v>7.1413220727614204E-3</v>
      </c>
      <c r="AY632" s="32">
        <f t="shared" si="1431"/>
        <v>4.8433306257598821E-3</v>
      </c>
      <c r="AZ632" s="32">
        <f t="shared" si="1431"/>
        <v>3.2848051539219941E-3</v>
      </c>
      <c r="BA632" s="32">
        <f t="shared" si="1431"/>
        <v>2.1352269982643762E-2</v>
      </c>
      <c r="BB632" s="32">
        <f t="shared" si="1431"/>
        <v>1.4481366626900055E-2</v>
      </c>
      <c r="BC632" s="32">
        <f t="shared" si="1431"/>
        <v>9.8214372314118295E-3</v>
      </c>
      <c r="BD632" s="32">
        <f t="shared" si="1431"/>
        <v>1.4212989990704783E-2</v>
      </c>
      <c r="BE632" s="32">
        <f t="shared" si="1431"/>
        <v>9.6394209649447501E-3</v>
      </c>
      <c r="BF632" s="32">
        <f t="shared" si="1431"/>
        <v>6.5375713766198757E-3</v>
      </c>
      <c r="BG632" s="32">
        <f t="shared" si="1431"/>
        <v>9.4607779238496791E-3</v>
      </c>
      <c r="BH632" s="32">
        <f t="shared" si="1431"/>
        <v>6.4164135149243776E-3</v>
      </c>
      <c r="BI632" s="32">
        <f t="shared" si="1431"/>
        <v>4.3516889124643569E-3</v>
      </c>
      <c r="BJ632" s="32">
        <f t="shared" si="1431"/>
        <v>3.1067646595764914E-2</v>
      </c>
      <c r="BK632" s="32">
        <f t="shared" si="1431"/>
        <v>2.1070452038773346E-2</v>
      </c>
      <c r="BL632" s="32">
        <f t="shared" si="1431"/>
        <v>1.4290234303707064E-2</v>
      </c>
      <c r="BM632" s="32">
        <f t="shared" si="1431"/>
        <v>2.067996285450149E-2</v>
      </c>
      <c r="BN632" s="32">
        <f t="shared" si="1431"/>
        <v>1.4025399836651506E-2</v>
      </c>
      <c r="BO632" s="32">
        <f t="shared" si="1431"/>
        <v>9.5121950634995973E-3</v>
      </c>
      <c r="BP632" s="32">
        <f t="shared" si="1431"/>
        <v>1.3765473427326144E-2</v>
      </c>
      <c r="BQ632" s="32">
        <f t="shared" si="1431"/>
        <v>9.3359098426535735E-3</v>
      </c>
      <c r="BR632" s="32">
        <f t="shared" si="1431"/>
        <v>6.3317264785920264E-3</v>
      </c>
      <c r="BS632" s="32">
        <f t="shared" si="1431"/>
        <v>9.9618334710626297E-3</v>
      </c>
      <c r="BT632" s="32">
        <f t="shared" si="1431"/>
        <v>6.7562354207700232E-3</v>
      </c>
      <c r="BU632" s="32">
        <f t="shared" si="1431"/>
        <v>4.5821602211543848E-3</v>
      </c>
      <c r="BV632" s="32">
        <f t="shared" si="1431"/>
        <v>6.6310251569678853E-3</v>
      </c>
      <c r="BW632" s="32">
        <f t="shared" si="1431"/>
        <v>4.4972411124580489E-3</v>
      </c>
      <c r="BX632" s="32">
        <f t="shared" si="1431"/>
        <v>3.0500830783804639E-3</v>
      </c>
      <c r="BY632" s="32">
        <f t="shared" si="1431"/>
        <v>4.4138957713022913E-3</v>
      </c>
      <c r="BZ632" s="32">
        <f t="shared" si="1431"/>
        <v>2.9935572643615491E-3</v>
      </c>
      <c r="CA632" s="32">
        <f t="shared" si="1431"/>
        <v>2.0302665851957358E-3</v>
      </c>
      <c r="CB632" s="32">
        <f t="shared" si="1431"/>
        <v>1.3197373430834868E-2</v>
      </c>
      <c r="CC632" s="32">
        <f t="shared" ref="CC632:CS632" si="1432">CC631/$O631</f>
        <v>8.9506175839561119E-3</v>
      </c>
      <c r="CD632" s="32">
        <f t="shared" si="1432"/>
        <v>6.0704166290425536E-3</v>
      </c>
      <c r="CE632" s="32">
        <f t="shared" si="1432"/>
        <v>8.7847398252513306E-3</v>
      </c>
      <c r="CF632" s="32">
        <f t="shared" si="1432"/>
        <v>5.9579163355840603E-3</v>
      </c>
      <c r="CG632" s="32">
        <f t="shared" si="1432"/>
        <v>4.0407306041990642E-3</v>
      </c>
      <c r="CH632" s="32">
        <f t="shared" si="1432"/>
        <v>5.847500959323456E-3</v>
      </c>
      <c r="CI632" s="32">
        <f t="shared" si="1432"/>
        <v>3.9658455663938727E-3</v>
      </c>
      <c r="CJ632" s="32">
        <f t="shared" si="1432"/>
        <v>2.6896842199587486E-3</v>
      </c>
      <c r="CK632" s="32">
        <f t="shared" si="1432"/>
        <v>1.9202236299690562E-2</v>
      </c>
      <c r="CL632" s="32">
        <f t="shared" si="1432"/>
        <v>1.3023187892351551E-2</v>
      </c>
      <c r="CM632" s="32">
        <f t="shared" si="1432"/>
        <v>8.8324828542092858E-3</v>
      </c>
      <c r="CN632" s="32">
        <f t="shared" si="1432"/>
        <v>1.2781835024964302E-2</v>
      </c>
      <c r="CO632" s="32">
        <f t="shared" si="1432"/>
        <v>8.6687944331688364E-3</v>
      </c>
      <c r="CP632" s="32">
        <f t="shared" si="1432"/>
        <v>5.8792807744558473E-3</v>
      </c>
      <c r="CQ632" s="32">
        <f t="shared" si="1432"/>
        <v>8.5081395758074777E-3</v>
      </c>
      <c r="CR632" s="32">
        <f t="shared" si="1432"/>
        <v>5.7703227155827975E-3</v>
      </c>
      <c r="CS632" s="32">
        <f t="shared" si="1432"/>
        <v>3.9135023521062488E-3</v>
      </c>
    </row>
    <row r="633" spans="2:97" ht="13.15" thickTop="1" x14ac:dyDescent="0.35">
      <c r="H633" s="34">
        <f t="shared" si="1428"/>
        <v>1.3378728117789536E-10</v>
      </c>
      <c r="I633" s="34">
        <f t="shared" ref="I633:J633" si="1433">I628</f>
        <v>-0.38829529361428899</v>
      </c>
      <c r="J633" s="34">
        <f t="shared" si="1433"/>
        <v>0.25571441628509217</v>
      </c>
      <c r="K633" s="34">
        <f t="shared" si="1424"/>
        <v>-0.38829529358007764</v>
      </c>
      <c r="L633" s="34">
        <f>$CE$6-$CE$7*SUMPRODUCT($B$6:$CD$6,Q632:CS632)</f>
        <v>-1.5493355931539554E-8</v>
      </c>
    </row>
    <row r="634" spans="2:97" ht="13.5" thickBot="1" x14ac:dyDescent="0.4">
      <c r="B634" s="39" t="s">
        <v>367</v>
      </c>
      <c r="D634" s="39" t="s">
        <v>368</v>
      </c>
      <c r="E634" s="39" t="s">
        <v>369</v>
      </c>
      <c r="F634" s="39" t="s">
        <v>370</v>
      </c>
      <c r="H634" s="39" t="s">
        <v>347</v>
      </c>
      <c r="I634" s="39" t="s">
        <v>371</v>
      </c>
      <c r="J634" s="39" t="s">
        <v>372</v>
      </c>
      <c r="K634" s="39" t="s">
        <v>349</v>
      </c>
      <c r="L634" s="39" t="s">
        <v>373</v>
      </c>
      <c r="M634" s="39" t="s">
        <v>374</v>
      </c>
      <c r="O634" s="45" t="s">
        <v>336</v>
      </c>
    </row>
    <row r="635" spans="2:97" ht="13.9" thickTop="1" thickBot="1" x14ac:dyDescent="0.4">
      <c r="B635" s="32">
        <f>1+B630</f>
        <v>4</v>
      </c>
      <c r="D635" s="32">
        <f>IF(F630,IF(M635&lt;0,D630,H635),E630)</f>
        <v>0</v>
      </c>
      <c r="E635" s="32">
        <f>IF(F630,IF(M635&lt;0,H635,E630),H635)</f>
        <v>6.689364058894768E-11</v>
      </c>
      <c r="F635" s="32" t="b">
        <f>OR(F630,M635*M630&lt;=0)</f>
        <v>1</v>
      </c>
      <c r="H635" s="32">
        <f>IF(F630,(D630+E630)/2,2*H630)</f>
        <v>6.689364058894768E-11</v>
      </c>
      <c r="I635" s="32">
        <f>I630</f>
        <v>-0.4811402292485028</v>
      </c>
      <c r="J635" s="32">
        <f>J630</f>
        <v>1</v>
      </c>
      <c r="K635" s="32">
        <f>I635+J635*H635</f>
        <v>-0.48114022918160915</v>
      </c>
      <c r="L635" s="32">
        <f>$CE$3-$CE$7*SUMPRODUCT($B$3:$CD$3,Q637:CS637)</f>
        <v>-2.7215861564400257E-8</v>
      </c>
      <c r="M635" s="32">
        <f>SUMPRODUCT(L635:L638,J635:J638)</f>
        <v>-4.67380199693004E-8</v>
      </c>
      <c r="O635" s="46">
        <f>SUM(Q635:CS635)</f>
        <v>-1.2656551011562207</v>
      </c>
      <c r="P635" s="39" t="s">
        <v>363</v>
      </c>
      <c r="Q635" s="32">
        <f t="shared" ref="Q635:AV635" si="1434">SUMPRODUCT(B$3:B$6,$K635:$K638)</f>
        <v>0.94830444067260289</v>
      </c>
      <c r="R635" s="32">
        <f t="shared" si="1434"/>
        <v>0.56000914707541949</v>
      </c>
      <c r="S635" s="32">
        <f t="shared" si="1434"/>
        <v>0.17171385347823614</v>
      </c>
      <c r="T635" s="32">
        <f t="shared" si="1434"/>
        <v>0.54130271877532854</v>
      </c>
      <c r="U635" s="32">
        <f t="shared" si="1434"/>
        <v>0.15300742517814514</v>
      </c>
      <c r="V635" s="32">
        <f t="shared" si="1434"/>
        <v>-0.2352878684190382</v>
      </c>
      <c r="W635" s="32">
        <f t="shared" si="1434"/>
        <v>0.13430099687805414</v>
      </c>
      <c r="X635" s="32">
        <f t="shared" si="1434"/>
        <v>-0.25399429671912921</v>
      </c>
      <c r="Y635" s="32">
        <f t="shared" si="1434"/>
        <v>-0.64228959031631261</v>
      </c>
      <c r="Z635" s="32">
        <f t="shared" si="1434"/>
        <v>1.229561129818429</v>
      </c>
      <c r="AA635" s="32">
        <f t="shared" si="1434"/>
        <v>0.84126583622124573</v>
      </c>
      <c r="AB635" s="32">
        <f t="shared" si="1434"/>
        <v>0.45297054262406239</v>
      </c>
      <c r="AC635" s="32">
        <f t="shared" si="1434"/>
        <v>0.82255940792115478</v>
      </c>
      <c r="AD635" s="32">
        <f t="shared" si="1434"/>
        <v>0.43426411432397144</v>
      </c>
      <c r="AE635" s="32">
        <f t="shared" si="1434"/>
        <v>4.5968820726788095E-2</v>
      </c>
      <c r="AF635" s="32">
        <f t="shared" si="1434"/>
        <v>0.41555768602388043</v>
      </c>
      <c r="AG635" s="32">
        <f t="shared" si="1434"/>
        <v>2.7262392426697091E-2</v>
      </c>
      <c r="AH635" s="32">
        <f t="shared" si="1434"/>
        <v>-0.36103290117048625</v>
      </c>
      <c r="AI635" s="32">
        <f t="shared" si="1434"/>
        <v>1.6045700486795309</v>
      </c>
      <c r="AJ635" s="32">
        <f t="shared" si="1434"/>
        <v>1.2162747550823476</v>
      </c>
      <c r="AK635" s="32">
        <f t="shared" si="1434"/>
        <v>0.82797946148516433</v>
      </c>
      <c r="AL635" s="32">
        <f t="shared" si="1434"/>
        <v>1.1975683267822566</v>
      </c>
      <c r="AM635" s="32">
        <f t="shared" si="1434"/>
        <v>0.80927303318507315</v>
      </c>
      <c r="AN635" s="32">
        <f t="shared" si="1434"/>
        <v>0.42097773958788981</v>
      </c>
      <c r="AO635" s="32">
        <f t="shared" si="1434"/>
        <v>0.7905666048849822</v>
      </c>
      <c r="AP635" s="32">
        <f t="shared" si="1434"/>
        <v>0.40227131128779881</v>
      </c>
      <c r="AQ635" s="32">
        <f t="shared" si="1434"/>
        <v>1.3976017690615461E-2</v>
      </c>
      <c r="AR635" s="32">
        <f t="shared" si="1434"/>
        <v>0.46716421149099369</v>
      </c>
      <c r="AS635" s="32">
        <f t="shared" si="1434"/>
        <v>7.8868917893810342E-2</v>
      </c>
      <c r="AT635" s="32">
        <f t="shared" si="1434"/>
        <v>-0.309426375703373</v>
      </c>
      <c r="AU635" s="32">
        <f t="shared" si="1434"/>
        <v>6.0162489593719337E-2</v>
      </c>
      <c r="AV635" s="32">
        <f t="shared" si="1434"/>
        <v>-0.32813280400346401</v>
      </c>
      <c r="AW635" s="32">
        <f t="shared" ref="AW635:CB635" si="1435">SUMPRODUCT(AH$3:AH$6,$K635:$K638)</f>
        <v>-0.71642809760064741</v>
      </c>
      <c r="AX635" s="32">
        <f t="shared" si="1435"/>
        <v>-0.34683923230355501</v>
      </c>
      <c r="AY635" s="32">
        <f t="shared" si="1435"/>
        <v>-0.73513452590073836</v>
      </c>
      <c r="AZ635" s="32">
        <f t="shared" si="1435"/>
        <v>-1.1234298194979218</v>
      </c>
      <c r="BA635" s="32">
        <f t="shared" si="1435"/>
        <v>0.74842090063681999</v>
      </c>
      <c r="BB635" s="32">
        <f t="shared" si="1435"/>
        <v>0.36012560703963664</v>
      </c>
      <c r="BC635" s="32">
        <f t="shared" si="1435"/>
        <v>-2.8169686557546703E-2</v>
      </c>
      <c r="BD635" s="32">
        <f t="shared" si="1435"/>
        <v>0.34141917873954564</v>
      </c>
      <c r="BE635" s="32">
        <f t="shared" si="1435"/>
        <v>-4.6876114857637714E-2</v>
      </c>
      <c r="BF635" s="32">
        <f t="shared" si="1435"/>
        <v>-0.43517140845482105</v>
      </c>
      <c r="BG635" s="32">
        <f t="shared" si="1435"/>
        <v>-6.5582543157728712E-2</v>
      </c>
      <c r="BH635" s="32">
        <f t="shared" si="1435"/>
        <v>-0.45387783675491206</v>
      </c>
      <c r="BI635" s="32">
        <f t="shared" si="1435"/>
        <v>-0.8421731303520954</v>
      </c>
      <c r="BJ635" s="32">
        <f t="shared" si="1435"/>
        <v>1.1234298194979218</v>
      </c>
      <c r="BK635" s="32">
        <f t="shared" si="1435"/>
        <v>0.73513452590073836</v>
      </c>
      <c r="BL635" s="32">
        <f t="shared" si="1435"/>
        <v>0.34683923230355501</v>
      </c>
      <c r="BM635" s="32">
        <f t="shared" si="1435"/>
        <v>0.71642809760064741</v>
      </c>
      <c r="BN635" s="32">
        <f t="shared" si="1435"/>
        <v>0.32813280400346401</v>
      </c>
      <c r="BO635" s="32">
        <f t="shared" si="1435"/>
        <v>-6.0162489593719337E-2</v>
      </c>
      <c r="BP635" s="32">
        <f t="shared" si="1435"/>
        <v>0.309426375703373</v>
      </c>
      <c r="BQ635" s="32">
        <f t="shared" si="1435"/>
        <v>-7.8868917893810342E-2</v>
      </c>
      <c r="BR635" s="32">
        <f t="shared" si="1435"/>
        <v>-0.46716421149099369</v>
      </c>
      <c r="BS635" s="32">
        <f t="shared" si="1435"/>
        <v>-1.3976017690615461E-2</v>
      </c>
      <c r="BT635" s="32">
        <f t="shared" si="1435"/>
        <v>-0.40227131128779881</v>
      </c>
      <c r="BU635" s="32">
        <f t="shared" si="1435"/>
        <v>-0.7905666048849822</v>
      </c>
      <c r="BV635" s="32">
        <f t="shared" si="1435"/>
        <v>-0.42097773958788981</v>
      </c>
      <c r="BW635" s="32">
        <f t="shared" si="1435"/>
        <v>-0.80927303318507315</v>
      </c>
      <c r="BX635" s="32">
        <f t="shared" si="1435"/>
        <v>-1.1975683267822566</v>
      </c>
      <c r="BY635" s="32">
        <f t="shared" si="1435"/>
        <v>-0.82797946148516433</v>
      </c>
      <c r="BZ635" s="32">
        <f t="shared" si="1435"/>
        <v>-1.2162747550823476</v>
      </c>
      <c r="CA635" s="32">
        <f t="shared" si="1435"/>
        <v>-1.6045700486795309</v>
      </c>
      <c r="CB635" s="32">
        <f t="shared" si="1435"/>
        <v>0.26728067145521078</v>
      </c>
      <c r="CC635" s="32">
        <f t="shared" ref="CC635:CS635" si="1436">SUMPRODUCT(BN$3:BN$6,$K635:$K638)</f>
        <v>-0.12101462214197256</v>
      </c>
      <c r="CD635" s="32">
        <f t="shared" si="1436"/>
        <v>-0.50930991573915585</v>
      </c>
      <c r="CE635" s="32">
        <f t="shared" si="1436"/>
        <v>-0.13972105044206357</v>
      </c>
      <c r="CF635" s="32">
        <f t="shared" si="1436"/>
        <v>-0.52801634403924691</v>
      </c>
      <c r="CG635" s="32">
        <f t="shared" si="1436"/>
        <v>-0.9163116376364302</v>
      </c>
      <c r="CH635" s="32">
        <f t="shared" si="1436"/>
        <v>-0.54672277233933797</v>
      </c>
      <c r="CI635" s="32">
        <f t="shared" si="1436"/>
        <v>-0.93501806593652126</v>
      </c>
      <c r="CJ635" s="32">
        <f t="shared" si="1436"/>
        <v>-1.3233133595337045</v>
      </c>
      <c r="CK635" s="32">
        <f t="shared" si="1436"/>
        <v>0.64228959031631261</v>
      </c>
      <c r="CL635" s="32">
        <f t="shared" si="1436"/>
        <v>0.25399429671912921</v>
      </c>
      <c r="CM635" s="32">
        <f t="shared" si="1436"/>
        <v>-0.13430099687805414</v>
      </c>
      <c r="CN635" s="32">
        <f t="shared" si="1436"/>
        <v>0.2352878684190382</v>
      </c>
      <c r="CO635" s="32">
        <f t="shared" si="1436"/>
        <v>-0.15300742517814514</v>
      </c>
      <c r="CP635" s="32">
        <f t="shared" si="1436"/>
        <v>-0.54130271877532854</v>
      </c>
      <c r="CQ635" s="32">
        <f t="shared" si="1436"/>
        <v>-0.17171385347823614</v>
      </c>
      <c r="CR635" s="32">
        <f t="shared" si="1436"/>
        <v>-0.56000914707541949</v>
      </c>
      <c r="CS635" s="32">
        <f t="shared" si="1436"/>
        <v>-0.94830444067260289</v>
      </c>
    </row>
    <row r="636" spans="2:97" ht="13.9" thickTop="1" thickBot="1" x14ac:dyDescent="0.4">
      <c r="H636" s="33">
        <f>H635</f>
        <v>6.689364058894768E-11</v>
      </c>
      <c r="I636" s="33">
        <f t="shared" ref="I636:J636" si="1437">I631</f>
        <v>0.32813280395785943</v>
      </c>
      <c r="J636" s="33">
        <f t="shared" si="1437"/>
        <v>0.68174766834791556</v>
      </c>
      <c r="K636" s="33">
        <f t="shared" ref="K636:K638" si="1438">I636+J636*H636</f>
        <v>0.32813280400346401</v>
      </c>
      <c r="L636" s="33">
        <f>$CE$4-$CE$7*SUMPRODUCT($B$4:$CD$4,Q637:CS637)</f>
        <v>-2.0709137515950715E-8</v>
      </c>
      <c r="M636" s="39" t="s">
        <v>375</v>
      </c>
      <c r="O636" s="47">
        <f t="shared" ref="O636:O637" si="1439">SUM(Q636:CS636)</f>
        <v>98.989929545703774</v>
      </c>
      <c r="P636" s="39" t="s">
        <v>365</v>
      </c>
      <c r="Q636" s="33">
        <f>EXP(Q635)</f>
        <v>2.5813291499412849</v>
      </c>
      <c r="R636" s="33">
        <f>EXP(R635)</f>
        <v>1.7506885139027348</v>
      </c>
      <c r="S636" s="33">
        <f t="shared" ref="S636:CD636" si="1440">EXP(S635)</f>
        <v>1.1873380319517488</v>
      </c>
      <c r="T636" s="33">
        <f t="shared" si="1440"/>
        <v>1.7182437932725292</v>
      </c>
      <c r="U636" s="33">
        <f t="shared" si="1440"/>
        <v>1.1653336317204277</v>
      </c>
      <c r="V636" s="33">
        <f t="shared" si="1440"/>
        <v>0.79034330200157443</v>
      </c>
      <c r="W636" s="33">
        <f t="shared" si="1440"/>
        <v>1.1437370291141387</v>
      </c>
      <c r="X636" s="33">
        <f t="shared" si="1440"/>
        <v>0.77569622604730792</v>
      </c>
      <c r="Y636" s="33">
        <f t="shared" si="1440"/>
        <v>0.52608652145334134</v>
      </c>
      <c r="Z636" s="33">
        <f t="shared" si="1440"/>
        <v>3.4197283900901332</v>
      </c>
      <c r="AA636" s="33">
        <f t="shared" si="1440"/>
        <v>2.3193009745905768</v>
      </c>
      <c r="AB636" s="33">
        <f t="shared" si="1440"/>
        <v>1.572977850031833</v>
      </c>
      <c r="AC636" s="33">
        <f t="shared" si="1440"/>
        <v>2.2763184156828213</v>
      </c>
      <c r="AD636" s="33">
        <f t="shared" si="1440"/>
        <v>1.5438265609838375</v>
      </c>
      <c r="AE636" s="33">
        <f t="shared" si="1440"/>
        <v>1.0470417644467547</v>
      </c>
      <c r="AF636" s="33">
        <f t="shared" si="1440"/>
        <v>1.5152155196279138</v>
      </c>
      <c r="AG636" s="33">
        <f t="shared" si="1440"/>
        <v>1.0276374116644871</v>
      </c>
      <c r="AH636" s="33">
        <f t="shared" si="1440"/>
        <v>0.69695606741925009</v>
      </c>
      <c r="AI636" s="33">
        <f t="shared" si="1440"/>
        <v>4.975719825463373</v>
      </c>
      <c r="AJ636" s="33">
        <f t="shared" si="1440"/>
        <v>3.3745931033378627</v>
      </c>
      <c r="AK636" s="33">
        <f t="shared" si="1440"/>
        <v>2.2886896795952434</v>
      </c>
      <c r="AL636" s="33">
        <f t="shared" si="1440"/>
        <v>3.3120532913673486</v>
      </c>
      <c r="AM636" s="33">
        <f t="shared" si="1440"/>
        <v>2.2462744260112877</v>
      </c>
      <c r="AN636" s="33">
        <f t="shared" si="1440"/>
        <v>1.5234503653983333</v>
      </c>
      <c r="AO636" s="33">
        <f t="shared" si="1440"/>
        <v>2.2046452351918173</v>
      </c>
      <c r="AP636" s="33">
        <f t="shared" si="1440"/>
        <v>1.4952169468850958</v>
      </c>
      <c r="AQ636" s="33">
        <f t="shared" si="1440"/>
        <v>1.0140741388071313</v>
      </c>
      <c r="AR636" s="33">
        <f t="shared" si="1440"/>
        <v>1.5954633753267011</v>
      </c>
      <c r="AS636" s="33">
        <f t="shared" si="1440"/>
        <v>1.082062473745542</v>
      </c>
      <c r="AT636" s="33">
        <f t="shared" si="1440"/>
        <v>0.73386779991020856</v>
      </c>
      <c r="AU636" s="33">
        <f t="shared" si="1440"/>
        <v>1.0620090979529284</v>
      </c>
      <c r="AV636" s="33">
        <f t="shared" si="1440"/>
        <v>0.7202673589645423</v>
      </c>
      <c r="AW636" s="33">
        <f t="shared" si="1440"/>
        <v>0.4884939963223846</v>
      </c>
      <c r="AX636" s="33">
        <f t="shared" si="1440"/>
        <v>0.70691896885683236</v>
      </c>
      <c r="AY636" s="33">
        <f t="shared" si="1440"/>
        <v>0.47944095740977938</v>
      </c>
      <c r="AZ636" s="33">
        <f t="shared" si="1440"/>
        <v>0.32516263075203833</v>
      </c>
      <c r="BA636" s="33">
        <f t="shared" si="1440"/>
        <v>2.1136597012736069</v>
      </c>
      <c r="BB636" s="33">
        <f t="shared" si="1440"/>
        <v>1.4335094621323119</v>
      </c>
      <c r="BC636" s="33">
        <f t="shared" si="1440"/>
        <v>0.97222337956513982</v>
      </c>
      <c r="BD636" s="33">
        <f t="shared" si="1440"/>
        <v>1.4069428778140329</v>
      </c>
      <c r="BE636" s="33">
        <f t="shared" si="1440"/>
        <v>0.95420560216519179</v>
      </c>
      <c r="BF636" s="33">
        <f t="shared" si="1440"/>
        <v>0.64715372994964304</v>
      </c>
      <c r="BG636" s="33">
        <f t="shared" si="1440"/>
        <v>0.93652174010739409</v>
      </c>
      <c r="BH636" s="33">
        <f t="shared" si="1440"/>
        <v>0.63516032175265613</v>
      </c>
      <c r="BI636" s="33">
        <f t="shared" si="1440"/>
        <v>0.430773378824794</v>
      </c>
      <c r="BJ636" s="33">
        <f t="shared" si="1440"/>
        <v>3.0753841475793</v>
      </c>
      <c r="BK636" s="33">
        <f t="shared" si="1440"/>
        <v>2.0857625627201006</v>
      </c>
      <c r="BL636" s="33">
        <f t="shared" si="1440"/>
        <v>1.4145892868274741</v>
      </c>
      <c r="BM636" s="33">
        <f t="shared" si="1440"/>
        <v>2.0471080658687235</v>
      </c>
      <c r="BN636" s="33">
        <f t="shared" si="1440"/>
        <v>1.3883733415847164</v>
      </c>
      <c r="BO636" s="33">
        <f t="shared" si="1440"/>
        <v>0.94161151907977636</v>
      </c>
      <c r="BP636" s="33">
        <f t="shared" si="1440"/>
        <v>1.3626432446311907</v>
      </c>
      <c r="BQ636" s="33">
        <f t="shared" si="1440"/>
        <v>0.92416105748359989</v>
      </c>
      <c r="BR636" s="33">
        <f t="shared" si="1440"/>
        <v>0.62677715794963407</v>
      </c>
      <c r="BS636" s="33">
        <f t="shared" si="1440"/>
        <v>0.98612119344283156</v>
      </c>
      <c r="BT636" s="33">
        <f t="shared" si="1440"/>
        <v>0.66879926828226877</v>
      </c>
      <c r="BU636" s="33">
        <f t="shared" si="1440"/>
        <v>0.4535877174419829</v>
      </c>
      <c r="BV636" s="33">
        <f t="shared" si="1440"/>
        <v>0.65640471308596404</v>
      </c>
      <c r="BW636" s="33">
        <f t="shared" si="1440"/>
        <v>0.44518158085239001</v>
      </c>
      <c r="BX636" s="33">
        <f t="shared" si="1440"/>
        <v>0.30192750901878146</v>
      </c>
      <c r="BY636" s="33">
        <f t="shared" si="1440"/>
        <v>0.43693123140086459</v>
      </c>
      <c r="BZ636" s="33">
        <f t="shared" si="1440"/>
        <v>0.29633202266989889</v>
      </c>
      <c r="CA636" s="33">
        <f t="shared" si="1440"/>
        <v>0.2009759462103301</v>
      </c>
      <c r="CB636" s="33">
        <f t="shared" si="1440"/>
        <v>1.3064070660507285</v>
      </c>
      <c r="CC636" s="33">
        <f t="shared" si="1440"/>
        <v>0.88602100397324557</v>
      </c>
      <c r="CD636" s="33">
        <f t="shared" si="1440"/>
        <v>0.60091011437569397</v>
      </c>
      <c r="CE636" s="33">
        <f t="shared" ref="CE636:CS636" si="1441">EXP(CE635)</f>
        <v>0.8696007763210275</v>
      </c>
      <c r="CF636" s="33">
        <f t="shared" si="1441"/>
        <v>0.58977371824927971</v>
      </c>
      <c r="CG636" s="33">
        <f t="shared" si="1441"/>
        <v>0.39999163778249952</v>
      </c>
      <c r="CH636" s="33">
        <f t="shared" si="1441"/>
        <v>0.57884370792952355</v>
      </c>
      <c r="CI636" s="33">
        <f t="shared" si="1441"/>
        <v>0.39257877316425788</v>
      </c>
      <c r="CJ636" s="33">
        <f t="shared" si="1441"/>
        <v>0.26625165140072371</v>
      </c>
      <c r="CK636" s="33">
        <f t="shared" si="1441"/>
        <v>1.9008280182458352</v>
      </c>
      <c r="CL636" s="33">
        <f t="shared" si="1441"/>
        <v>1.2891644517798806</v>
      </c>
      <c r="CM636" s="33">
        <f t="shared" si="1441"/>
        <v>0.87432685533888188</v>
      </c>
      <c r="CN636" s="33">
        <f t="shared" si="1441"/>
        <v>1.2652729484357772</v>
      </c>
      <c r="CO636" s="33">
        <f t="shared" si="1441"/>
        <v>0.85812335006899343</v>
      </c>
      <c r="CP636" s="33">
        <f t="shared" si="1441"/>
        <v>0.58198958955377456</v>
      </c>
      <c r="CQ636" s="33">
        <f t="shared" si="1441"/>
        <v>0.84222013705414434</v>
      </c>
      <c r="CR636" s="33">
        <f t="shared" si="1441"/>
        <v>0.57120383898032379</v>
      </c>
      <c r="CS636" s="33">
        <f t="shared" si="1441"/>
        <v>0.38739732204346972</v>
      </c>
    </row>
    <row r="637" spans="2:97" ht="13.9" thickTop="1" thickBot="1" x14ac:dyDescent="0.4">
      <c r="H637" s="32">
        <f t="shared" ref="H637:H638" si="1442">H636</f>
        <v>6.689364058894768E-11</v>
      </c>
      <c r="I637" s="32">
        <f t="shared" ref="I637:J637" si="1443">I632</f>
        <v>-0.40700172192106887</v>
      </c>
      <c r="J637" s="32">
        <f t="shared" si="1443"/>
        <v>0.35570706474436575</v>
      </c>
      <c r="K637" s="32">
        <f t="shared" si="1438"/>
        <v>-0.40700172189727435</v>
      </c>
      <c r="L637" s="32">
        <f>$CE$5-$CE$7*SUMPRODUCT($B$5:$CD$5,Q637:CS637)</f>
        <v>-9.9909982509416295E-9</v>
      </c>
      <c r="M637" s="32">
        <f>SUMPRODUCT($B$7:$CD$7, LN(Q637:CS637))</f>
        <v>-3263.3842564287179</v>
      </c>
      <c r="O637" s="48">
        <f t="shared" si="1439"/>
        <v>1.0000000000000002</v>
      </c>
      <c r="P637" s="39" t="s">
        <v>366</v>
      </c>
      <c r="Q637" s="32">
        <f t="shared" ref="Q637:AV637" si="1444">Q636/$O636</f>
        <v>2.6076684383834033E-2</v>
      </c>
      <c r="R637" s="32">
        <f t="shared" si="1444"/>
        <v>1.7685521365023698E-2</v>
      </c>
      <c r="S637" s="32">
        <f t="shared" si="1444"/>
        <v>1.1994533559128894E-2</v>
      </c>
      <c r="T637" s="32">
        <f t="shared" si="1444"/>
        <v>1.7357763574114012E-2</v>
      </c>
      <c r="U637" s="32">
        <f t="shared" si="1444"/>
        <v>1.1772244278468668E-2</v>
      </c>
      <c r="V637" s="32">
        <f t="shared" si="1444"/>
        <v>7.9840778312370853E-3</v>
      </c>
      <c r="W637" s="32">
        <f t="shared" si="1444"/>
        <v>1.1554074584789697E-2</v>
      </c>
      <c r="X637" s="32">
        <f t="shared" si="1444"/>
        <v>7.8361125177805885E-3</v>
      </c>
      <c r="Y637" s="32">
        <f t="shared" si="1444"/>
        <v>5.3145458721682044E-3</v>
      </c>
      <c r="Z637" s="32">
        <f t="shared" si="1444"/>
        <v>3.4546225113851005E-2</v>
      </c>
      <c r="AA637" s="32">
        <f t="shared" si="1444"/>
        <v>2.3429665878484666E-2</v>
      </c>
      <c r="AB637" s="32">
        <f t="shared" si="1444"/>
        <v>1.5890281539250789E-2</v>
      </c>
      <c r="AC637" s="32">
        <f t="shared" si="1444"/>
        <v>2.2995454448039004E-2</v>
      </c>
      <c r="AD637" s="32">
        <f t="shared" si="1444"/>
        <v>1.5595794118340603E-2</v>
      </c>
      <c r="AE637" s="32">
        <f t="shared" si="1444"/>
        <v>1.057725537589492E-2</v>
      </c>
      <c r="AF637" s="32">
        <f t="shared" si="1444"/>
        <v>1.5306764299982019E-2</v>
      </c>
      <c r="AG637" s="32">
        <f t="shared" si="1444"/>
        <v>1.0381231872581803E-2</v>
      </c>
      <c r="AH637" s="32">
        <f t="shared" si="1444"/>
        <v>7.0406764669679314E-3</v>
      </c>
      <c r="AI637" s="32">
        <f t="shared" si="1444"/>
        <v>5.0264909251865636E-2</v>
      </c>
      <c r="AJ637" s="32">
        <f t="shared" si="1444"/>
        <v>3.4090266745566367E-2</v>
      </c>
      <c r="AK637" s="32">
        <f t="shared" si="1444"/>
        <v>2.3120429422455065E-2</v>
      </c>
      <c r="AL637" s="32">
        <f t="shared" si="1444"/>
        <v>3.3458487207410015E-2</v>
      </c>
      <c r="AM637" s="32">
        <f t="shared" si="1444"/>
        <v>2.2691948931776743E-2</v>
      </c>
      <c r="AN637" s="32">
        <f t="shared" si="1444"/>
        <v>1.5389953022392591E-2</v>
      </c>
      <c r="AO637" s="32">
        <f t="shared" si="1444"/>
        <v>2.2271409276778301E-2</v>
      </c>
      <c r="AP637" s="32">
        <f t="shared" si="1444"/>
        <v>1.5104737964226475E-2</v>
      </c>
      <c r="AQ637" s="32">
        <f t="shared" si="1444"/>
        <v>1.0244215178867583E-2</v>
      </c>
      <c r="AR637" s="32">
        <f t="shared" si="1444"/>
        <v>1.6117431163440457E-2</v>
      </c>
      <c r="AS637" s="32">
        <f t="shared" si="1444"/>
        <v>1.0931035901444423E-2</v>
      </c>
      <c r="AT637" s="32">
        <f t="shared" si="1444"/>
        <v>7.4135601800926721E-3</v>
      </c>
      <c r="AU637" s="32">
        <f t="shared" si="1444"/>
        <v>1.0728455943213875E-2</v>
      </c>
      <c r="AV637" s="32">
        <f t="shared" si="1444"/>
        <v>7.2761680129491751E-3</v>
      </c>
      <c r="AW637" s="32">
        <f t="shared" ref="AW637:CB637" si="1445">AW636/$O636</f>
        <v>4.9347847661296322E-3</v>
      </c>
      <c r="AX637" s="32">
        <f t="shared" si="1445"/>
        <v>7.1413220728725442E-3</v>
      </c>
      <c r="AY637" s="32">
        <f t="shared" si="1445"/>
        <v>4.8433306257523994E-3</v>
      </c>
      <c r="AZ637" s="32">
        <f t="shared" si="1445"/>
        <v>3.2848051538607302E-3</v>
      </c>
      <c r="BA637" s="32">
        <f t="shared" si="1445"/>
        <v>2.1352269983157503E-2</v>
      </c>
      <c r="BB637" s="32">
        <f t="shared" si="1445"/>
        <v>1.4481366627000768E-2</v>
      </c>
      <c r="BC637" s="32">
        <f t="shared" si="1445"/>
        <v>9.8214372313121315E-3</v>
      </c>
      <c r="BD637" s="32">
        <f t="shared" si="1445"/>
        <v>1.4212989990708556E-2</v>
      </c>
      <c r="BE637" s="32">
        <f t="shared" si="1445"/>
        <v>9.6394209647824216E-3</v>
      </c>
      <c r="BF637" s="32">
        <f t="shared" si="1445"/>
        <v>6.5375713763979534E-3</v>
      </c>
      <c r="BG637" s="32">
        <f t="shared" si="1445"/>
        <v>9.4607779236270777E-3</v>
      </c>
      <c r="BH637" s="32">
        <f t="shared" si="1445"/>
        <v>6.4164135146636487E-3</v>
      </c>
      <c r="BI637" s="32">
        <f t="shared" si="1445"/>
        <v>4.3516889122130892E-3</v>
      </c>
      <c r="BJ637" s="32">
        <f t="shared" si="1445"/>
        <v>3.1067646594893184E-2</v>
      </c>
      <c r="BK637" s="32">
        <f t="shared" si="1445"/>
        <v>2.1070452037821701E-2</v>
      </c>
      <c r="BL637" s="32">
        <f t="shared" si="1445"/>
        <v>1.4290234302817202E-2</v>
      </c>
      <c r="BM637" s="32">
        <f t="shared" si="1445"/>
        <v>2.0679962853429157E-2</v>
      </c>
      <c r="BN637" s="32">
        <f t="shared" si="1445"/>
        <v>1.4025399835684323E-2</v>
      </c>
      <c r="BO637" s="32">
        <f t="shared" si="1445"/>
        <v>9.5121950626809275E-3</v>
      </c>
      <c r="BP637" s="32">
        <f t="shared" si="1445"/>
        <v>1.3765473426284808E-2</v>
      </c>
      <c r="BQ637" s="32">
        <f t="shared" si="1445"/>
        <v>9.3359098417876291E-3</v>
      </c>
      <c r="BR637" s="32">
        <f t="shared" si="1445"/>
        <v>6.3317264778964231E-3</v>
      </c>
      <c r="BS637" s="32">
        <f t="shared" si="1445"/>
        <v>9.9618334710253349E-3</v>
      </c>
      <c r="BT637" s="32">
        <f t="shared" si="1445"/>
        <v>6.7562354206291593E-3</v>
      </c>
      <c r="BU637" s="32">
        <f t="shared" si="1445"/>
        <v>4.5821602209804675E-3</v>
      </c>
      <c r="BV637" s="32">
        <f t="shared" si="1445"/>
        <v>6.6310251567852788E-3</v>
      </c>
      <c r="BW637" s="32">
        <f t="shared" si="1445"/>
        <v>4.4972411122572737E-3</v>
      </c>
      <c r="BX637" s="32">
        <f t="shared" si="1445"/>
        <v>3.0500830781921219E-3</v>
      </c>
      <c r="BY637" s="32">
        <f t="shared" si="1445"/>
        <v>4.4138957710757121E-3</v>
      </c>
      <c r="BZ637" s="32">
        <f t="shared" si="1445"/>
        <v>2.993557264156674E-3</v>
      </c>
      <c r="CA637" s="32">
        <f t="shared" si="1445"/>
        <v>2.0302665850220579E-3</v>
      </c>
      <c r="CB637" s="32">
        <f t="shared" si="1445"/>
        <v>1.3197373430269579E-2</v>
      </c>
      <c r="CC637" s="32">
        <f t="shared" ref="CC637:CS637" si="1446">CC636/$O636</f>
        <v>8.9506175834196209E-3</v>
      </c>
      <c r="CD637" s="32">
        <f t="shared" si="1446"/>
        <v>6.0704166285748592E-3</v>
      </c>
      <c r="CE637" s="32">
        <f t="shared" si="1446"/>
        <v>8.784739824666021E-3</v>
      </c>
      <c r="CF637" s="32">
        <f t="shared" si="1446"/>
        <v>5.9579163350851807E-3</v>
      </c>
      <c r="CG637" s="32">
        <f t="shared" si="1446"/>
        <v>4.0407306037915994E-3</v>
      </c>
      <c r="CH637" s="32">
        <f t="shared" si="1446"/>
        <v>5.8475009587947097E-3</v>
      </c>
      <c r="CI637" s="32">
        <f t="shared" si="1446"/>
        <v>3.9658455659674326E-3</v>
      </c>
      <c r="CJ637" s="32">
        <f t="shared" si="1446"/>
        <v>2.6896842196235224E-3</v>
      </c>
      <c r="CK637" s="32">
        <f t="shared" si="1446"/>
        <v>1.9202236297867256E-2</v>
      </c>
      <c r="CL637" s="32">
        <f t="shared" si="1446"/>
        <v>1.3023187890892192E-2</v>
      </c>
      <c r="CM637" s="32">
        <f t="shared" si="1446"/>
        <v>8.8324828530684431E-3</v>
      </c>
      <c r="CN637" s="32">
        <f t="shared" si="1446"/>
        <v>1.2781835023446491E-2</v>
      </c>
      <c r="CO637" s="32">
        <f t="shared" si="1446"/>
        <v>8.6687944319911534E-3</v>
      </c>
      <c r="CP637" s="32">
        <f t="shared" si="1446"/>
        <v>5.8792807735565588E-3</v>
      </c>
      <c r="CQ637" s="32">
        <f t="shared" si="1446"/>
        <v>8.50813957459471E-3</v>
      </c>
      <c r="CR637" s="32">
        <f t="shared" si="1446"/>
        <v>5.7703227146615787E-3</v>
      </c>
      <c r="CS637" s="32">
        <f t="shared" si="1446"/>
        <v>3.9135023514145235E-3</v>
      </c>
    </row>
    <row r="638" spans="2:97" ht="13.15" thickTop="1" x14ac:dyDescent="0.35">
      <c r="H638" s="34">
        <f t="shared" si="1442"/>
        <v>6.689364058894768E-11</v>
      </c>
      <c r="I638" s="34">
        <f t="shared" ref="I638:J638" si="1447">I633</f>
        <v>-0.38829529361428899</v>
      </c>
      <c r="J638" s="34">
        <f t="shared" si="1447"/>
        <v>0.25571441628509217</v>
      </c>
      <c r="K638" s="34">
        <f t="shared" si="1438"/>
        <v>-0.38829529359718334</v>
      </c>
      <c r="L638" s="34">
        <f>$CE$6-$CE$7*SUMPRODUCT($B$6:$CD$6,Q637:CS637)</f>
        <v>-7.234177701320732E-9</v>
      </c>
    </row>
    <row r="639" spans="2:97" ht="13.5" thickBot="1" x14ac:dyDescent="0.4">
      <c r="B639" s="39" t="s">
        <v>367</v>
      </c>
      <c r="D639" s="39" t="s">
        <v>368</v>
      </c>
      <c r="E639" s="39" t="s">
        <v>369</v>
      </c>
      <c r="F639" s="39" t="s">
        <v>370</v>
      </c>
      <c r="H639" s="39" t="s">
        <v>347</v>
      </c>
      <c r="I639" s="39" t="s">
        <v>371</v>
      </c>
      <c r="J639" s="39" t="s">
        <v>372</v>
      </c>
      <c r="K639" s="39" t="s">
        <v>349</v>
      </c>
      <c r="L639" s="39" t="s">
        <v>373</v>
      </c>
      <c r="M639" s="39" t="s">
        <v>374</v>
      </c>
      <c r="O639" s="45" t="s">
        <v>336</v>
      </c>
    </row>
    <row r="640" spans="2:97" ht="13.9" thickTop="1" thickBot="1" x14ac:dyDescent="0.4">
      <c r="B640" s="32">
        <f>1+B635</f>
        <v>5</v>
      </c>
      <c r="D640" s="32">
        <f>IF(F635,IF(M640&lt;0,D635,H640),E635)</f>
        <v>0</v>
      </c>
      <c r="E640" s="32">
        <f>IF(F635,IF(M640&lt;0,H640,E635),H640)</f>
        <v>3.344682029447384E-11</v>
      </c>
      <c r="F640" s="32" t="b">
        <f>OR(F635,M640*M635&lt;=0)</f>
        <v>1</v>
      </c>
      <c r="H640" s="32">
        <f>IF(F635,(D635+E635)/2,2*H635)</f>
        <v>3.344682029447384E-11</v>
      </c>
      <c r="I640" s="32">
        <f>I635</f>
        <v>-0.4811402292485028</v>
      </c>
      <c r="J640" s="32">
        <f>J635</f>
        <v>1</v>
      </c>
      <c r="K640" s="32">
        <f>I640+J640*H640</f>
        <v>-0.481140229215056</v>
      </c>
      <c r="L640" s="32">
        <f>$CE$3-$CE$7*SUMPRODUCT($B$3:$CD$3,Q642:CS642)</f>
        <v>-1.1679901490424527E-8</v>
      </c>
      <c r="M640" s="32">
        <f>SUMPRODUCT(L640:L643,J640:J643)</f>
        <v>-2.0057971783039447E-8</v>
      </c>
      <c r="O640" s="46">
        <f>SUM(Q640:CS640)</f>
        <v>-1.2656551010682637</v>
      </c>
      <c r="P640" s="39" t="s">
        <v>363</v>
      </c>
      <c r="Q640" s="32">
        <f t="shared" ref="Q640:AV640" si="1448">SUMPRODUCT(B$3:B$6,$K640:$K643)</f>
        <v>0.94830444074930198</v>
      </c>
      <c r="R640" s="32">
        <f t="shared" si="1448"/>
        <v>0.56000914714356587</v>
      </c>
      <c r="S640" s="32">
        <f t="shared" si="1448"/>
        <v>0.1717138535378297</v>
      </c>
      <c r="T640" s="32">
        <f t="shared" si="1448"/>
        <v>0.54130271884013048</v>
      </c>
      <c r="U640" s="32">
        <f t="shared" si="1448"/>
        <v>0.15300742523439426</v>
      </c>
      <c r="V640" s="32">
        <f t="shared" si="1448"/>
        <v>-0.23528786837134191</v>
      </c>
      <c r="W640" s="32">
        <f t="shared" si="1448"/>
        <v>0.13430099693095882</v>
      </c>
      <c r="X640" s="32">
        <f t="shared" si="1448"/>
        <v>-0.25399429667477735</v>
      </c>
      <c r="Y640" s="32">
        <f t="shared" si="1448"/>
        <v>-0.64228959028051347</v>
      </c>
      <c r="Z640" s="32">
        <f t="shared" si="1448"/>
        <v>1.2295611298755835</v>
      </c>
      <c r="AA640" s="32">
        <f t="shared" si="1448"/>
        <v>0.8412658362698473</v>
      </c>
      <c r="AB640" s="32">
        <f t="shared" si="1448"/>
        <v>0.45297054266411113</v>
      </c>
      <c r="AC640" s="32">
        <f t="shared" si="1448"/>
        <v>0.82255940796641192</v>
      </c>
      <c r="AD640" s="32">
        <f t="shared" si="1448"/>
        <v>0.43426411436067575</v>
      </c>
      <c r="AE640" s="32">
        <f t="shared" si="1448"/>
        <v>4.5968820754939577E-2</v>
      </c>
      <c r="AF640" s="32">
        <f t="shared" si="1448"/>
        <v>0.41555768605724031</v>
      </c>
      <c r="AG640" s="32">
        <f t="shared" si="1448"/>
        <v>2.7262392451504136E-2</v>
      </c>
      <c r="AH640" s="32">
        <f t="shared" si="1448"/>
        <v>-0.36103290115423203</v>
      </c>
      <c r="AI640" s="32">
        <f t="shared" si="1448"/>
        <v>1.6045700487106256</v>
      </c>
      <c r="AJ640" s="32">
        <f t="shared" si="1448"/>
        <v>1.2162747551048894</v>
      </c>
      <c r="AK640" s="32">
        <f t="shared" si="1448"/>
        <v>0.82797946149915314</v>
      </c>
      <c r="AL640" s="32">
        <f t="shared" si="1448"/>
        <v>1.1975683268014539</v>
      </c>
      <c r="AM640" s="32">
        <f t="shared" si="1448"/>
        <v>0.80927303319571775</v>
      </c>
      <c r="AN640" s="32">
        <f t="shared" si="1448"/>
        <v>0.42097773958998158</v>
      </c>
      <c r="AO640" s="32">
        <f t="shared" si="1448"/>
        <v>0.79056660489228237</v>
      </c>
      <c r="AP640" s="32">
        <f t="shared" si="1448"/>
        <v>0.40227131128654614</v>
      </c>
      <c r="AQ640" s="32">
        <f t="shared" si="1448"/>
        <v>1.3976017680809971E-2</v>
      </c>
      <c r="AR640" s="32">
        <f t="shared" si="1448"/>
        <v>0.46716421153424603</v>
      </c>
      <c r="AS640" s="32">
        <f t="shared" si="1448"/>
        <v>7.8868917928509863E-2</v>
      </c>
      <c r="AT640" s="32">
        <f t="shared" si="1448"/>
        <v>-0.30942637567722631</v>
      </c>
      <c r="AU640" s="32">
        <f t="shared" si="1448"/>
        <v>6.0162489625074422E-2</v>
      </c>
      <c r="AV640" s="32">
        <f t="shared" si="1448"/>
        <v>-0.32813280398066175</v>
      </c>
      <c r="AW640" s="32">
        <f t="shared" ref="AW640:CB640" si="1449">SUMPRODUCT(AH$3:AH$6,$K640:$K643)</f>
        <v>-0.71642809758639792</v>
      </c>
      <c r="AX640" s="32">
        <f t="shared" si="1449"/>
        <v>-0.34683923228409724</v>
      </c>
      <c r="AY640" s="32">
        <f t="shared" si="1449"/>
        <v>-0.73513452588983341</v>
      </c>
      <c r="AZ640" s="32">
        <f t="shared" si="1449"/>
        <v>-1.1234298194955696</v>
      </c>
      <c r="BA640" s="32">
        <f t="shared" si="1449"/>
        <v>0.74842090066052758</v>
      </c>
      <c r="BB640" s="32">
        <f t="shared" si="1449"/>
        <v>0.36012560705479135</v>
      </c>
      <c r="BC640" s="32">
        <f t="shared" si="1449"/>
        <v>-2.8169686550944817E-2</v>
      </c>
      <c r="BD640" s="32">
        <f t="shared" si="1449"/>
        <v>0.34141917875135591</v>
      </c>
      <c r="BE640" s="32">
        <f t="shared" si="1449"/>
        <v>-4.6876114854380244E-2</v>
      </c>
      <c r="BF640" s="32">
        <f t="shared" si="1449"/>
        <v>-0.43517140846011643</v>
      </c>
      <c r="BG640" s="32">
        <f t="shared" si="1449"/>
        <v>-6.5582543157815698E-2</v>
      </c>
      <c r="BH640" s="32">
        <f t="shared" si="1449"/>
        <v>-0.45387783676355187</v>
      </c>
      <c r="BI640" s="32">
        <f t="shared" si="1449"/>
        <v>-0.84217313036928809</v>
      </c>
      <c r="BJ640" s="32">
        <f t="shared" si="1449"/>
        <v>1.1234298194955696</v>
      </c>
      <c r="BK640" s="32">
        <f t="shared" si="1449"/>
        <v>0.73513452588983341</v>
      </c>
      <c r="BL640" s="32">
        <f t="shared" si="1449"/>
        <v>0.34683923228409724</v>
      </c>
      <c r="BM640" s="32">
        <f t="shared" si="1449"/>
        <v>0.71642809758639792</v>
      </c>
      <c r="BN640" s="32">
        <f t="shared" si="1449"/>
        <v>0.32813280398066175</v>
      </c>
      <c r="BO640" s="32">
        <f t="shared" si="1449"/>
        <v>-6.0162489625074422E-2</v>
      </c>
      <c r="BP640" s="32">
        <f t="shared" si="1449"/>
        <v>0.30942637567722631</v>
      </c>
      <c r="BQ640" s="32">
        <f t="shared" si="1449"/>
        <v>-7.8868917928509863E-2</v>
      </c>
      <c r="BR640" s="32">
        <f t="shared" si="1449"/>
        <v>-0.46716421153424603</v>
      </c>
      <c r="BS640" s="32">
        <f t="shared" si="1449"/>
        <v>-1.3976017680809971E-2</v>
      </c>
      <c r="BT640" s="32">
        <f t="shared" si="1449"/>
        <v>-0.40227131128654614</v>
      </c>
      <c r="BU640" s="32">
        <f t="shared" si="1449"/>
        <v>-0.79056660489228237</v>
      </c>
      <c r="BV640" s="32">
        <f t="shared" si="1449"/>
        <v>-0.42097773958998158</v>
      </c>
      <c r="BW640" s="32">
        <f t="shared" si="1449"/>
        <v>-0.80927303319571775</v>
      </c>
      <c r="BX640" s="32">
        <f t="shared" si="1449"/>
        <v>-1.1975683268014539</v>
      </c>
      <c r="BY640" s="32">
        <f t="shared" si="1449"/>
        <v>-0.82797946149915314</v>
      </c>
      <c r="BZ640" s="32">
        <f t="shared" si="1449"/>
        <v>-1.2162747551048894</v>
      </c>
      <c r="CA640" s="32">
        <f t="shared" si="1449"/>
        <v>-1.6045700487106256</v>
      </c>
      <c r="CB640" s="32">
        <f t="shared" si="1449"/>
        <v>0.26728067144547157</v>
      </c>
      <c r="CC640" s="32">
        <f t="shared" ref="CC640:CS640" si="1450">SUMPRODUCT(BN$3:BN$6,$K640:$K643)</f>
        <v>-0.1210146221602646</v>
      </c>
      <c r="CD640" s="32">
        <f t="shared" si="1450"/>
        <v>-0.50930991576600082</v>
      </c>
      <c r="CE640" s="32">
        <f t="shared" si="1450"/>
        <v>-0.13972105046370004</v>
      </c>
      <c r="CF640" s="32">
        <f t="shared" si="1450"/>
        <v>-0.52801634406943621</v>
      </c>
      <c r="CG640" s="32">
        <f t="shared" si="1450"/>
        <v>-0.91631163767517232</v>
      </c>
      <c r="CH640" s="32">
        <f t="shared" si="1450"/>
        <v>-0.54672277237287159</v>
      </c>
      <c r="CI640" s="32">
        <f t="shared" si="1450"/>
        <v>-0.93501806597860782</v>
      </c>
      <c r="CJ640" s="32">
        <f t="shared" si="1450"/>
        <v>-1.323313359584344</v>
      </c>
      <c r="CK640" s="32">
        <f t="shared" si="1450"/>
        <v>0.64228959028051347</v>
      </c>
      <c r="CL640" s="32">
        <f t="shared" si="1450"/>
        <v>0.25399429667477735</v>
      </c>
      <c r="CM640" s="32">
        <f t="shared" si="1450"/>
        <v>-0.13430099693095882</v>
      </c>
      <c r="CN640" s="32">
        <f t="shared" si="1450"/>
        <v>0.23528786837134191</v>
      </c>
      <c r="CO640" s="32">
        <f t="shared" si="1450"/>
        <v>-0.15300742523439426</v>
      </c>
      <c r="CP640" s="32">
        <f t="shared" si="1450"/>
        <v>-0.54130271884013048</v>
      </c>
      <c r="CQ640" s="32">
        <f t="shared" si="1450"/>
        <v>-0.1717138535378297</v>
      </c>
      <c r="CR640" s="32">
        <f t="shared" si="1450"/>
        <v>-0.56000914714356587</v>
      </c>
      <c r="CS640" s="32">
        <f t="shared" si="1450"/>
        <v>-0.94830444074930198</v>
      </c>
    </row>
    <row r="641" spans="2:97" ht="13.9" thickTop="1" thickBot="1" x14ac:dyDescent="0.4">
      <c r="H641" s="33">
        <f>H640</f>
        <v>3.344682029447384E-11</v>
      </c>
      <c r="I641" s="33">
        <f t="shared" ref="I641:J641" si="1451">I636</f>
        <v>0.32813280395785943</v>
      </c>
      <c r="J641" s="33">
        <f t="shared" si="1451"/>
        <v>0.68174766834791556</v>
      </c>
      <c r="K641" s="33">
        <f t="shared" ref="K641:K643" si="1452">I641+J641*H641</f>
        <v>0.32813280398066175</v>
      </c>
      <c r="L641" s="33">
        <f>$CE$4-$CE$7*SUMPRODUCT($B$4:$CD$4,Q642:CS642)</f>
        <v>-8.8874969605967635E-9</v>
      </c>
      <c r="M641" s="39" t="s">
        <v>375</v>
      </c>
      <c r="O641" s="47">
        <f t="shared" ref="O641:O642" si="1453">SUM(Q641:CS641)</f>
        <v>98.989929546859727</v>
      </c>
      <c r="P641" s="39" t="s">
        <v>365</v>
      </c>
      <c r="Q641" s="33">
        <f>EXP(Q640)</f>
        <v>2.5813291501392706</v>
      </c>
      <c r="R641" s="33">
        <f>EXP(R640)</f>
        <v>1.7506885140220378</v>
      </c>
      <c r="S641" s="33">
        <f t="shared" ref="S641:CD641" si="1454">EXP(S640)</f>
        <v>1.1873380320225067</v>
      </c>
      <c r="T641" s="33">
        <f t="shared" si="1454"/>
        <v>1.7182437933838748</v>
      </c>
      <c r="U641" s="33">
        <f t="shared" si="1454"/>
        <v>1.1653336317859766</v>
      </c>
      <c r="V641" s="33">
        <f t="shared" si="1454"/>
        <v>0.79034330203927095</v>
      </c>
      <c r="W641" s="33">
        <f t="shared" si="1454"/>
        <v>1.1437370291746476</v>
      </c>
      <c r="X641" s="33">
        <f t="shared" si="1454"/>
        <v>0.77569622608171152</v>
      </c>
      <c r="Y641" s="33">
        <f t="shared" si="1454"/>
        <v>0.52608652147217483</v>
      </c>
      <c r="Z641" s="33">
        <f t="shared" si="1454"/>
        <v>3.4197283902855857</v>
      </c>
      <c r="AA641" s="33">
        <f t="shared" si="1454"/>
        <v>2.3193009747032982</v>
      </c>
      <c r="AB641" s="33">
        <f t="shared" si="1454"/>
        <v>1.5729778500948286</v>
      </c>
      <c r="AC641" s="33">
        <f t="shared" si="1454"/>
        <v>2.2763184157858412</v>
      </c>
      <c r="AD641" s="33">
        <f t="shared" si="1454"/>
        <v>1.5438265610405026</v>
      </c>
      <c r="AE641" s="33">
        <f t="shared" si="1454"/>
        <v>1.0470417644762304</v>
      </c>
      <c r="AF641" s="33">
        <f t="shared" si="1454"/>
        <v>1.5152155196784611</v>
      </c>
      <c r="AG641" s="33">
        <f t="shared" si="1454"/>
        <v>1.0276374116899796</v>
      </c>
      <c r="AH641" s="33">
        <f t="shared" si="1454"/>
        <v>0.69695606743057859</v>
      </c>
      <c r="AI641" s="33">
        <f t="shared" si="1454"/>
        <v>4.9757198256180919</v>
      </c>
      <c r="AJ641" s="33">
        <f t="shared" si="1454"/>
        <v>3.374593103413932</v>
      </c>
      <c r="AK641" s="33">
        <f t="shared" si="1454"/>
        <v>2.2886896796272596</v>
      </c>
      <c r="AL641" s="33">
        <f t="shared" si="1454"/>
        <v>3.3120532914309311</v>
      </c>
      <c r="AM641" s="33">
        <f t="shared" si="1454"/>
        <v>2.2462744260351983</v>
      </c>
      <c r="AN641" s="33">
        <f t="shared" si="1454"/>
        <v>1.5234503654015201</v>
      </c>
      <c r="AO641" s="33">
        <f t="shared" si="1454"/>
        <v>2.2046452352079116</v>
      </c>
      <c r="AP641" s="33">
        <f t="shared" si="1454"/>
        <v>1.4952169468832228</v>
      </c>
      <c r="AQ641" s="33">
        <f t="shared" si="1454"/>
        <v>1.0140741387971879</v>
      </c>
      <c r="AR641" s="33">
        <f t="shared" si="1454"/>
        <v>1.5954633753957086</v>
      </c>
      <c r="AS641" s="33">
        <f t="shared" si="1454"/>
        <v>1.0820624737830888</v>
      </c>
      <c r="AT641" s="33">
        <f t="shared" si="1454"/>
        <v>0.73386779992939677</v>
      </c>
      <c r="AU641" s="33">
        <f t="shared" si="1454"/>
        <v>1.062009097986228</v>
      </c>
      <c r="AV641" s="33">
        <f t="shared" si="1454"/>
        <v>0.72026735898096605</v>
      </c>
      <c r="AW641" s="33">
        <f t="shared" si="1454"/>
        <v>0.48849399632934537</v>
      </c>
      <c r="AX641" s="33">
        <f t="shared" si="1454"/>
        <v>0.70691896887058747</v>
      </c>
      <c r="AY641" s="33">
        <f t="shared" si="1454"/>
        <v>0.47944095741500764</v>
      </c>
      <c r="AZ641" s="33">
        <f t="shared" si="1454"/>
        <v>0.32516263075280316</v>
      </c>
      <c r="BA641" s="33">
        <f t="shared" si="1454"/>
        <v>2.1136597013237166</v>
      </c>
      <c r="BB641" s="33">
        <f t="shared" si="1454"/>
        <v>1.4335094621540363</v>
      </c>
      <c r="BC641" s="33">
        <f t="shared" si="1454"/>
        <v>0.97222337957155835</v>
      </c>
      <c r="BD641" s="33">
        <f t="shared" si="1454"/>
        <v>1.4069428778306494</v>
      </c>
      <c r="BE641" s="33">
        <f t="shared" si="1454"/>
        <v>0.95420560216830008</v>
      </c>
      <c r="BF641" s="33">
        <f t="shared" si="1454"/>
        <v>0.64715372994621612</v>
      </c>
      <c r="BG641" s="33">
        <f t="shared" si="1454"/>
        <v>0.93652174010731259</v>
      </c>
      <c r="BH641" s="33">
        <f t="shared" si="1454"/>
        <v>0.63516032174716852</v>
      </c>
      <c r="BI641" s="33">
        <f t="shared" si="1454"/>
        <v>0.43077337881738781</v>
      </c>
      <c r="BJ641" s="33">
        <f t="shared" si="1454"/>
        <v>3.0753841475720662</v>
      </c>
      <c r="BK641" s="33">
        <f t="shared" si="1454"/>
        <v>2.0857625626973553</v>
      </c>
      <c r="BL641" s="33">
        <f t="shared" si="1454"/>
        <v>1.4145892867999494</v>
      </c>
      <c r="BM641" s="33">
        <f t="shared" si="1454"/>
        <v>2.0471080658395531</v>
      </c>
      <c r="BN641" s="33">
        <f t="shared" si="1454"/>
        <v>1.3883733415530584</v>
      </c>
      <c r="BO641" s="33">
        <f t="shared" si="1454"/>
        <v>0.94161151905025198</v>
      </c>
      <c r="BP641" s="33">
        <f t="shared" si="1454"/>
        <v>1.3626432445955621</v>
      </c>
      <c r="BQ641" s="33">
        <f t="shared" si="1454"/>
        <v>0.92416105745153188</v>
      </c>
      <c r="BR641" s="33">
        <f t="shared" si="1454"/>
        <v>0.62677715792252442</v>
      </c>
      <c r="BS641" s="33">
        <f t="shared" si="1454"/>
        <v>0.98612119345250104</v>
      </c>
      <c r="BT641" s="33">
        <f t="shared" si="1454"/>
        <v>0.66879926828310654</v>
      </c>
      <c r="BU641" s="33">
        <f t="shared" si="1454"/>
        <v>0.4535877174386716</v>
      </c>
      <c r="BV641" s="33">
        <f t="shared" si="1454"/>
        <v>0.65640471308459092</v>
      </c>
      <c r="BW641" s="33">
        <f t="shared" si="1454"/>
        <v>0.44518158084765125</v>
      </c>
      <c r="BX641" s="33">
        <f t="shared" si="1454"/>
        <v>0.30192750901298526</v>
      </c>
      <c r="BY641" s="33">
        <f t="shared" si="1454"/>
        <v>0.43693123139475248</v>
      </c>
      <c r="BZ641" s="33">
        <f t="shared" si="1454"/>
        <v>0.29633202266321906</v>
      </c>
      <c r="CA641" s="33">
        <f t="shared" si="1454"/>
        <v>0.20097594620408082</v>
      </c>
      <c r="CB641" s="33">
        <f t="shared" si="1454"/>
        <v>1.3064070660380052</v>
      </c>
      <c r="CC641" s="33">
        <f t="shared" si="1454"/>
        <v>0.88602100395703842</v>
      </c>
      <c r="CD641" s="33">
        <f t="shared" si="1454"/>
        <v>0.60091011435956254</v>
      </c>
      <c r="CE641" s="33">
        <f t="shared" ref="CE641:CS641" si="1455">EXP(CE640)</f>
        <v>0.86960077630221244</v>
      </c>
      <c r="CF641" s="33">
        <f t="shared" si="1455"/>
        <v>0.58977371823147484</v>
      </c>
      <c r="CG641" s="33">
        <f t="shared" si="1455"/>
        <v>0.39999163776700297</v>
      </c>
      <c r="CH641" s="33">
        <f t="shared" si="1455"/>
        <v>0.57884370791011275</v>
      </c>
      <c r="CI641" s="33">
        <f t="shared" si="1455"/>
        <v>0.39257877314773559</v>
      </c>
      <c r="CJ641" s="33">
        <f t="shared" si="1455"/>
        <v>0.26625165138724088</v>
      </c>
      <c r="CK641" s="33">
        <f t="shared" si="1455"/>
        <v>1.9008280181777872</v>
      </c>
      <c r="CL641" s="33">
        <f t="shared" si="1455"/>
        <v>1.2891644517227037</v>
      </c>
      <c r="CM641" s="33">
        <f t="shared" si="1455"/>
        <v>0.87432685529262599</v>
      </c>
      <c r="CN641" s="33">
        <f t="shared" si="1455"/>
        <v>1.2652729483754284</v>
      </c>
      <c r="CO641" s="33">
        <f t="shared" si="1455"/>
        <v>0.85812335002072471</v>
      </c>
      <c r="CP641" s="33">
        <f t="shared" si="1455"/>
        <v>0.5819895895160605</v>
      </c>
      <c r="CQ641" s="33">
        <f t="shared" si="1455"/>
        <v>0.84222013700395348</v>
      </c>
      <c r="CR641" s="33">
        <f t="shared" si="1455"/>
        <v>0.57120383894139826</v>
      </c>
      <c r="CS641" s="33">
        <f t="shared" si="1455"/>
        <v>0.38739732201375671</v>
      </c>
    </row>
    <row r="642" spans="2:97" ht="13.9" thickTop="1" thickBot="1" x14ac:dyDescent="0.4">
      <c r="H642" s="32">
        <f t="shared" ref="H642:H643" si="1456">H641</f>
        <v>3.344682029447384E-11</v>
      </c>
      <c r="I642" s="32">
        <f t="shared" ref="I642:J642" si="1457">I637</f>
        <v>-0.40700172192106887</v>
      </c>
      <c r="J642" s="32">
        <f t="shared" si="1457"/>
        <v>0.35570706474436575</v>
      </c>
      <c r="K642" s="32">
        <f t="shared" si="1452"/>
        <v>-0.40700172190917161</v>
      </c>
      <c r="L642" s="32">
        <f>$CE$5-$CE$7*SUMPRODUCT($B$5:$CD$5,Q642:CS642)</f>
        <v>-4.2876422412518878E-9</v>
      </c>
      <c r="M642" s="32">
        <f>SUMPRODUCT($B$7:$CD$7, LN(Q642:CS642))</f>
        <v>-3263.3842564287179</v>
      </c>
      <c r="O642" s="48">
        <f t="shared" si="1453"/>
        <v>1.0000000000000002</v>
      </c>
      <c r="P642" s="39" t="s">
        <v>366</v>
      </c>
      <c r="Q642" s="32">
        <f t="shared" ref="Q642:AV642" si="1458">Q641/$O641</f>
        <v>2.6076684385529583E-2</v>
      </c>
      <c r="R642" s="32">
        <f t="shared" si="1458"/>
        <v>1.7685521366022382E-2</v>
      </c>
      <c r="S642" s="32">
        <f t="shared" si="1458"/>
        <v>1.1994533559703627E-2</v>
      </c>
      <c r="T642" s="32">
        <f t="shared" si="1458"/>
        <v>1.7357763575036132E-2</v>
      </c>
      <c r="U642" s="32">
        <f t="shared" si="1458"/>
        <v>1.1772244278993375E-2</v>
      </c>
      <c r="V642" s="32">
        <f t="shared" si="1458"/>
        <v>7.9840778315246625E-3</v>
      </c>
      <c r="W642" s="32">
        <f t="shared" si="1458"/>
        <v>1.1554074585266038E-2</v>
      </c>
      <c r="X642" s="32">
        <f t="shared" si="1458"/>
        <v>7.8361125180366302E-3</v>
      </c>
      <c r="Y642" s="32">
        <f t="shared" si="1458"/>
        <v>5.3145458722964004E-3</v>
      </c>
      <c r="Z642" s="32">
        <f t="shared" si="1458"/>
        <v>3.4546225115422061E-2</v>
      </c>
      <c r="AA642" s="32">
        <f t="shared" si="1458"/>
        <v>2.3429665879349783E-2</v>
      </c>
      <c r="AB642" s="32">
        <f t="shared" si="1458"/>
        <v>1.5890281539701616E-2</v>
      </c>
      <c r="AC642" s="32">
        <f t="shared" si="1458"/>
        <v>2.2995454448811185E-2</v>
      </c>
      <c r="AD642" s="32">
        <f t="shared" si="1458"/>
        <v>1.5595794118730915E-2</v>
      </c>
      <c r="AE642" s="32">
        <f t="shared" si="1458"/>
        <v>1.057725537606917E-2</v>
      </c>
      <c r="AF642" s="32">
        <f t="shared" si="1458"/>
        <v>1.5306764300313906E-2</v>
      </c>
      <c r="AG642" s="32">
        <f t="shared" si="1458"/>
        <v>1.0381231872718102E-2</v>
      </c>
      <c r="AH642" s="32">
        <f t="shared" si="1458"/>
        <v>7.0406764670001547E-3</v>
      </c>
      <c r="AI642" s="32">
        <f t="shared" si="1458"/>
        <v>5.026490925284164E-2</v>
      </c>
      <c r="AJ642" s="32">
        <f t="shared" si="1458"/>
        <v>3.409026674593673E-2</v>
      </c>
      <c r="AK642" s="32">
        <f t="shared" si="1458"/>
        <v>2.3120429422508505E-2</v>
      </c>
      <c r="AL642" s="32">
        <f t="shared" si="1458"/>
        <v>3.3458487207661619E-2</v>
      </c>
      <c r="AM642" s="32">
        <f t="shared" si="1458"/>
        <v>2.2691948931753303E-2</v>
      </c>
      <c r="AN642" s="32">
        <f t="shared" si="1458"/>
        <v>1.5389953022245067E-2</v>
      </c>
      <c r="AO642" s="32">
        <f t="shared" si="1458"/>
        <v>2.2271409276680809E-2</v>
      </c>
      <c r="AP642" s="32">
        <f t="shared" si="1458"/>
        <v>1.5104737964031169E-2</v>
      </c>
      <c r="AQ642" s="32">
        <f t="shared" si="1458"/>
        <v>1.0244215178647507E-2</v>
      </c>
      <c r="AR642" s="32">
        <f t="shared" si="1458"/>
        <v>1.6117431163949359E-2</v>
      </c>
      <c r="AS642" s="32">
        <f t="shared" si="1458"/>
        <v>1.0931035901696076E-2</v>
      </c>
      <c r="AT642" s="32">
        <f t="shared" si="1458"/>
        <v>7.4135601801999396E-3</v>
      </c>
      <c r="AU642" s="32">
        <f t="shared" si="1458"/>
        <v>1.0728455943424987E-2</v>
      </c>
      <c r="AV642" s="32">
        <f t="shared" si="1458"/>
        <v>7.2761680130301216E-3</v>
      </c>
      <c r="AW642" s="32">
        <f t="shared" ref="AW642:CB642" si="1459">AW641/$O641</f>
        <v>4.9347847661423243E-3</v>
      </c>
      <c r="AX642" s="32">
        <f t="shared" si="1459"/>
        <v>7.1413220729281057E-3</v>
      </c>
      <c r="AY642" s="32">
        <f t="shared" si="1459"/>
        <v>4.8433306257486576E-3</v>
      </c>
      <c r="AZ642" s="32">
        <f t="shared" si="1459"/>
        <v>3.2848051538300984E-3</v>
      </c>
      <c r="BA642" s="32">
        <f t="shared" si="1459"/>
        <v>2.1352269983414374E-2</v>
      </c>
      <c r="BB642" s="32">
        <f t="shared" si="1459"/>
        <v>1.4481366627051122E-2</v>
      </c>
      <c r="BC642" s="32">
        <f t="shared" si="1459"/>
        <v>9.8214372312622825E-3</v>
      </c>
      <c r="BD642" s="32">
        <f t="shared" si="1459"/>
        <v>1.4212989990710445E-2</v>
      </c>
      <c r="BE642" s="32">
        <f t="shared" si="1459"/>
        <v>9.6394209647012574E-3</v>
      </c>
      <c r="BF642" s="32">
        <f t="shared" si="1459"/>
        <v>6.5375713762869919E-3</v>
      </c>
      <c r="BG642" s="32">
        <f t="shared" si="1459"/>
        <v>9.4607779235157761E-3</v>
      </c>
      <c r="BH642" s="32">
        <f t="shared" si="1459"/>
        <v>6.4164135145332851E-3</v>
      </c>
      <c r="BI642" s="32">
        <f t="shared" si="1459"/>
        <v>4.3516889120874544E-3</v>
      </c>
      <c r="BJ642" s="32">
        <f t="shared" si="1459"/>
        <v>3.1067646594457318E-2</v>
      </c>
      <c r="BK642" s="32">
        <f t="shared" si="1459"/>
        <v>2.1070452037345876E-2</v>
      </c>
      <c r="BL642" s="32">
        <f t="shared" si="1459"/>
        <v>1.4290234302372272E-2</v>
      </c>
      <c r="BM642" s="32">
        <f t="shared" si="1459"/>
        <v>2.0679962852892989E-2</v>
      </c>
      <c r="BN642" s="32">
        <f t="shared" si="1459"/>
        <v>1.4025399835200731E-2</v>
      </c>
      <c r="BO642" s="32">
        <f t="shared" si="1459"/>
        <v>9.5121950622715935E-3</v>
      </c>
      <c r="BP642" s="32">
        <f t="shared" si="1459"/>
        <v>1.3765473425764141E-2</v>
      </c>
      <c r="BQ642" s="32">
        <f t="shared" si="1459"/>
        <v>9.3359098413546577E-3</v>
      </c>
      <c r="BR642" s="32">
        <f t="shared" si="1459"/>
        <v>6.3317264775486224E-3</v>
      </c>
      <c r="BS642" s="32">
        <f t="shared" si="1459"/>
        <v>9.9618334710066866E-3</v>
      </c>
      <c r="BT642" s="32">
        <f t="shared" si="1459"/>
        <v>6.7562354205587269E-3</v>
      </c>
      <c r="BU642" s="32">
        <f t="shared" si="1459"/>
        <v>4.5821602208935084E-3</v>
      </c>
      <c r="BV642" s="32">
        <f t="shared" si="1459"/>
        <v>6.6310251566939734E-3</v>
      </c>
      <c r="BW642" s="32">
        <f t="shared" si="1459"/>
        <v>4.4972411121568861E-3</v>
      </c>
      <c r="BX642" s="32">
        <f t="shared" si="1459"/>
        <v>3.0500830780979516E-3</v>
      </c>
      <c r="BY642" s="32">
        <f t="shared" si="1459"/>
        <v>4.4138957709624243E-3</v>
      </c>
      <c r="BZ642" s="32">
        <f t="shared" si="1459"/>
        <v>2.9935572640542368E-3</v>
      </c>
      <c r="CA642" s="32">
        <f t="shared" si="1459"/>
        <v>2.0302665849352189E-3</v>
      </c>
      <c r="CB642" s="32">
        <f t="shared" si="1459"/>
        <v>1.3197373429986935E-2</v>
      </c>
      <c r="CC642" s="32">
        <f t="shared" ref="CC642:CS642" si="1460">CC641/$O641</f>
        <v>8.9506175831513737E-3</v>
      </c>
      <c r="CD642" s="32">
        <f t="shared" si="1460"/>
        <v>6.0704166283410115E-3</v>
      </c>
      <c r="CE642" s="32">
        <f t="shared" si="1460"/>
        <v>8.7847398243733662E-3</v>
      </c>
      <c r="CF642" s="32">
        <f t="shared" si="1460"/>
        <v>5.9579163348357422E-3</v>
      </c>
      <c r="CG642" s="32">
        <f t="shared" si="1460"/>
        <v>4.0407306035878674E-3</v>
      </c>
      <c r="CH642" s="32">
        <f t="shared" si="1460"/>
        <v>5.847500958530337E-3</v>
      </c>
      <c r="CI642" s="32">
        <f t="shared" si="1460"/>
        <v>3.9658455657542125E-3</v>
      </c>
      <c r="CJ642" s="32">
        <f t="shared" si="1460"/>
        <v>2.6896842194559095E-3</v>
      </c>
      <c r="CK642" s="32">
        <f t="shared" si="1460"/>
        <v>1.9202236296955597E-2</v>
      </c>
      <c r="CL642" s="32">
        <f t="shared" si="1460"/>
        <v>1.302318789016251E-2</v>
      </c>
      <c r="CM642" s="32">
        <f t="shared" si="1460"/>
        <v>8.8324828524980244E-3</v>
      </c>
      <c r="CN642" s="32">
        <f t="shared" si="1460"/>
        <v>1.2781835022687586E-2</v>
      </c>
      <c r="CO642" s="32">
        <f t="shared" si="1460"/>
        <v>8.6687944314023119E-3</v>
      </c>
      <c r="CP642" s="32">
        <f t="shared" si="1460"/>
        <v>5.879280773106915E-3</v>
      </c>
      <c r="CQ642" s="32">
        <f t="shared" si="1460"/>
        <v>8.5081395739883253E-3</v>
      </c>
      <c r="CR642" s="32">
        <f t="shared" si="1460"/>
        <v>5.7703227142009679E-3</v>
      </c>
      <c r="CS642" s="32">
        <f t="shared" si="1460"/>
        <v>3.9135023510686612E-3</v>
      </c>
    </row>
    <row r="643" spans="2:97" ht="13.15" thickTop="1" x14ac:dyDescent="0.35">
      <c r="H643" s="34">
        <f t="shared" si="1456"/>
        <v>3.344682029447384E-11</v>
      </c>
      <c r="I643" s="34">
        <f t="shared" ref="I643:J643" si="1461">I638</f>
        <v>-0.38829529361428899</v>
      </c>
      <c r="J643" s="34">
        <f t="shared" si="1461"/>
        <v>0.25571441628509217</v>
      </c>
      <c r="K643" s="34">
        <f t="shared" si="1452"/>
        <v>-0.38829529360573617</v>
      </c>
      <c r="L643" s="34">
        <f>$CE$6-$CE$7*SUMPRODUCT($B$6:$CD$6,Q642:CS642)</f>
        <v>-3.1046170079207513E-9</v>
      </c>
    </row>
    <row r="644" spans="2:97" ht="13.5" thickBot="1" x14ac:dyDescent="0.4">
      <c r="B644" s="39" t="s">
        <v>367</v>
      </c>
      <c r="D644" s="39" t="s">
        <v>368</v>
      </c>
      <c r="E644" s="39" t="s">
        <v>369</v>
      </c>
      <c r="F644" s="39" t="s">
        <v>370</v>
      </c>
      <c r="H644" s="39" t="s">
        <v>347</v>
      </c>
      <c r="I644" s="39" t="s">
        <v>371</v>
      </c>
      <c r="J644" s="39" t="s">
        <v>372</v>
      </c>
      <c r="K644" s="39" t="s">
        <v>349</v>
      </c>
      <c r="L644" s="39" t="s">
        <v>373</v>
      </c>
      <c r="M644" s="39" t="s">
        <v>374</v>
      </c>
      <c r="O644" s="45" t="s">
        <v>336</v>
      </c>
    </row>
    <row r="645" spans="2:97" ht="13.9" thickTop="1" thickBot="1" x14ac:dyDescent="0.4">
      <c r="B645" s="32">
        <f>1+B640</f>
        <v>6</v>
      </c>
      <c r="D645" s="32">
        <f>IF(F640,IF(M645&lt;0,D640,H645),E640)</f>
        <v>0</v>
      </c>
      <c r="E645" s="32">
        <f>IF(F640,IF(M645&lt;0,H645,E640),H645)</f>
        <v>1.672341014723692E-11</v>
      </c>
      <c r="F645" s="32" t="b">
        <f>OR(F640,M645*M640&lt;=0)</f>
        <v>1</v>
      </c>
      <c r="H645" s="32">
        <f>IF(F640,(D640+E640)/2,2*H640)</f>
        <v>1.672341014723692E-11</v>
      </c>
      <c r="I645" s="32">
        <f>I640</f>
        <v>-0.4811402292485028</v>
      </c>
      <c r="J645" s="32">
        <f>J640</f>
        <v>1</v>
      </c>
      <c r="K645" s="32">
        <f>I645+J645*H645</f>
        <v>-0.4811402292317794</v>
      </c>
      <c r="L645" s="32">
        <f>$CE$3-$CE$7*SUMPRODUCT($B$3:$CD$3,Q647:CS647)</f>
        <v>-3.911850399163086E-9</v>
      </c>
      <c r="M645" s="32">
        <f>SUMPRODUCT(L645:L648,J645:J648)</f>
        <v>-6.7178094471384992E-9</v>
      </c>
      <c r="O645" s="46">
        <f>SUM(Q645:CS645)</f>
        <v>-1.2656551010242922</v>
      </c>
      <c r="P645" s="39" t="s">
        <v>363</v>
      </c>
      <c r="Q645" s="32">
        <f t="shared" ref="Q645:AV645" si="1462">SUMPRODUCT(B$3:B$6,$K645:$K648)</f>
        <v>0.94830444078765164</v>
      </c>
      <c r="R645" s="32">
        <f t="shared" si="1462"/>
        <v>0.56000914717763906</v>
      </c>
      <c r="S645" s="32">
        <f t="shared" si="1462"/>
        <v>0.17171385356762647</v>
      </c>
      <c r="T645" s="32">
        <f t="shared" si="1462"/>
        <v>0.54130271887253145</v>
      </c>
      <c r="U645" s="32">
        <f t="shared" si="1462"/>
        <v>0.15300742526251881</v>
      </c>
      <c r="V645" s="32">
        <f t="shared" si="1462"/>
        <v>-0.23528786834749377</v>
      </c>
      <c r="W645" s="32">
        <f t="shared" si="1462"/>
        <v>0.13430099695741116</v>
      </c>
      <c r="X645" s="32">
        <f t="shared" si="1462"/>
        <v>-0.25399429665260143</v>
      </c>
      <c r="Y645" s="32">
        <f t="shared" si="1462"/>
        <v>-0.64228959026261401</v>
      </c>
      <c r="Z645" s="32">
        <f t="shared" si="1462"/>
        <v>1.2295611299041607</v>
      </c>
      <c r="AA645" s="32">
        <f t="shared" si="1462"/>
        <v>0.84126583629414808</v>
      </c>
      <c r="AB645" s="32">
        <f t="shared" si="1462"/>
        <v>0.4529705426841355</v>
      </c>
      <c r="AC645" s="32">
        <f t="shared" si="1462"/>
        <v>0.82255940798904048</v>
      </c>
      <c r="AD645" s="32">
        <f t="shared" si="1462"/>
        <v>0.4342641143790279</v>
      </c>
      <c r="AE645" s="32">
        <f t="shared" si="1462"/>
        <v>4.5968820769015317E-2</v>
      </c>
      <c r="AF645" s="32">
        <f t="shared" si="1462"/>
        <v>0.41555768607392024</v>
      </c>
      <c r="AG645" s="32">
        <f t="shared" si="1462"/>
        <v>2.7262392463907659E-2</v>
      </c>
      <c r="AH645" s="32">
        <f t="shared" si="1462"/>
        <v>-0.36103290114610492</v>
      </c>
      <c r="AI645" s="32">
        <f t="shared" si="1462"/>
        <v>1.6045700487261729</v>
      </c>
      <c r="AJ645" s="32">
        <f t="shared" si="1462"/>
        <v>1.2162747551161603</v>
      </c>
      <c r="AK645" s="32">
        <f t="shared" si="1462"/>
        <v>0.82797946150614776</v>
      </c>
      <c r="AL645" s="32">
        <f t="shared" si="1462"/>
        <v>1.1975683268110526</v>
      </c>
      <c r="AM645" s="32">
        <f t="shared" si="1462"/>
        <v>0.80927303320104005</v>
      </c>
      <c r="AN645" s="32">
        <f t="shared" si="1462"/>
        <v>0.42097773959102747</v>
      </c>
      <c r="AO645" s="32">
        <f t="shared" si="1462"/>
        <v>0.79056660489593233</v>
      </c>
      <c r="AP645" s="32">
        <f t="shared" si="1462"/>
        <v>0.40227131128591981</v>
      </c>
      <c r="AQ645" s="32">
        <f t="shared" si="1462"/>
        <v>1.3976017675907226E-2</v>
      </c>
      <c r="AR645" s="32">
        <f t="shared" si="1462"/>
        <v>0.46716421155587223</v>
      </c>
      <c r="AS645" s="32">
        <f t="shared" si="1462"/>
        <v>7.8868917945859651E-2</v>
      </c>
      <c r="AT645" s="32">
        <f t="shared" si="1462"/>
        <v>-0.30942637566415293</v>
      </c>
      <c r="AU645" s="32">
        <f t="shared" si="1462"/>
        <v>6.0162489640751993E-2</v>
      </c>
      <c r="AV645" s="32">
        <f t="shared" si="1462"/>
        <v>-0.32813280396926059</v>
      </c>
      <c r="AW645" s="32">
        <f t="shared" ref="AW645:CB645" si="1463">SUMPRODUCT(AH$3:AH$6,$K645:$K648)</f>
        <v>-0.71642809757927317</v>
      </c>
      <c r="AX645" s="32">
        <f t="shared" si="1463"/>
        <v>-0.3468392322743683</v>
      </c>
      <c r="AY645" s="32">
        <f t="shared" si="1463"/>
        <v>-0.73513452588438088</v>
      </c>
      <c r="AZ645" s="32">
        <f t="shared" si="1463"/>
        <v>-1.1234298194943935</v>
      </c>
      <c r="BA645" s="32">
        <f t="shared" si="1463"/>
        <v>0.74842090067238132</v>
      </c>
      <c r="BB645" s="32">
        <f t="shared" si="1463"/>
        <v>0.36012560706236874</v>
      </c>
      <c r="BC645" s="32">
        <f t="shared" si="1463"/>
        <v>-2.8169686547643846E-2</v>
      </c>
      <c r="BD645" s="32">
        <f t="shared" si="1463"/>
        <v>0.34141917875726108</v>
      </c>
      <c r="BE645" s="32">
        <f t="shared" si="1463"/>
        <v>-4.6876114852751512E-2</v>
      </c>
      <c r="BF645" s="32">
        <f t="shared" si="1463"/>
        <v>-0.43517140846276409</v>
      </c>
      <c r="BG645" s="32">
        <f t="shared" si="1463"/>
        <v>-6.5582543157859163E-2</v>
      </c>
      <c r="BH645" s="32">
        <f t="shared" si="1463"/>
        <v>-0.45387783676787175</v>
      </c>
      <c r="BI645" s="32">
        <f t="shared" si="1463"/>
        <v>-0.84217313037788433</v>
      </c>
      <c r="BJ645" s="32">
        <f t="shared" si="1463"/>
        <v>1.1234298194943935</v>
      </c>
      <c r="BK645" s="32">
        <f t="shared" si="1463"/>
        <v>0.73513452588438088</v>
      </c>
      <c r="BL645" s="32">
        <f t="shared" si="1463"/>
        <v>0.3468392322743683</v>
      </c>
      <c r="BM645" s="32">
        <f t="shared" si="1463"/>
        <v>0.71642809757927317</v>
      </c>
      <c r="BN645" s="32">
        <f t="shared" si="1463"/>
        <v>0.32813280396926059</v>
      </c>
      <c r="BO645" s="32">
        <f t="shared" si="1463"/>
        <v>-6.0162489640751993E-2</v>
      </c>
      <c r="BP645" s="32">
        <f t="shared" si="1463"/>
        <v>0.30942637566415293</v>
      </c>
      <c r="BQ645" s="32">
        <f t="shared" si="1463"/>
        <v>-7.8868917945859651E-2</v>
      </c>
      <c r="BR645" s="32">
        <f t="shared" si="1463"/>
        <v>-0.46716421155587223</v>
      </c>
      <c r="BS645" s="32">
        <f t="shared" si="1463"/>
        <v>-1.3976017675907226E-2</v>
      </c>
      <c r="BT645" s="32">
        <f t="shared" si="1463"/>
        <v>-0.40227131128591981</v>
      </c>
      <c r="BU645" s="32">
        <f t="shared" si="1463"/>
        <v>-0.79056660489593233</v>
      </c>
      <c r="BV645" s="32">
        <f t="shared" si="1463"/>
        <v>-0.42097773959102747</v>
      </c>
      <c r="BW645" s="32">
        <f t="shared" si="1463"/>
        <v>-0.80927303320104005</v>
      </c>
      <c r="BX645" s="32">
        <f t="shared" si="1463"/>
        <v>-1.1975683268110526</v>
      </c>
      <c r="BY645" s="32">
        <f t="shared" si="1463"/>
        <v>-0.82797946150614776</v>
      </c>
      <c r="BZ645" s="32">
        <f t="shared" si="1463"/>
        <v>-1.2162747551161603</v>
      </c>
      <c r="CA645" s="32">
        <f t="shared" si="1463"/>
        <v>-1.6045700487261729</v>
      </c>
      <c r="CB645" s="32">
        <f t="shared" si="1463"/>
        <v>0.26728067144060191</v>
      </c>
      <c r="CC645" s="32">
        <f t="shared" ref="CC645:CS645" si="1464">SUMPRODUCT(BN$3:BN$6,$K645:$K648)</f>
        <v>-0.12101462216941067</v>
      </c>
      <c r="CD645" s="32">
        <f t="shared" si="1464"/>
        <v>-0.50930991577942319</v>
      </c>
      <c r="CE645" s="32">
        <f t="shared" si="1464"/>
        <v>-0.13972105047451833</v>
      </c>
      <c r="CF645" s="32">
        <f t="shared" si="1464"/>
        <v>-0.52801634408453091</v>
      </c>
      <c r="CG645" s="32">
        <f t="shared" si="1464"/>
        <v>-0.91631163769454349</v>
      </c>
      <c r="CH645" s="32">
        <f t="shared" si="1464"/>
        <v>-0.54672277238963862</v>
      </c>
      <c r="CI645" s="32">
        <f t="shared" si="1464"/>
        <v>-0.9350180659996512</v>
      </c>
      <c r="CJ645" s="32">
        <f t="shared" si="1464"/>
        <v>-1.3233133596096638</v>
      </c>
      <c r="CK645" s="32">
        <f t="shared" si="1464"/>
        <v>0.64228959026261401</v>
      </c>
      <c r="CL645" s="32">
        <f t="shared" si="1464"/>
        <v>0.25399429665260143</v>
      </c>
      <c r="CM645" s="32">
        <f t="shared" si="1464"/>
        <v>-0.13430099695741116</v>
      </c>
      <c r="CN645" s="32">
        <f t="shared" si="1464"/>
        <v>0.23528786834749377</v>
      </c>
      <c r="CO645" s="32">
        <f t="shared" si="1464"/>
        <v>-0.15300742526251881</v>
      </c>
      <c r="CP645" s="32">
        <f t="shared" si="1464"/>
        <v>-0.54130271887253145</v>
      </c>
      <c r="CQ645" s="32">
        <f t="shared" si="1464"/>
        <v>-0.17171385356762647</v>
      </c>
      <c r="CR645" s="32">
        <f t="shared" si="1464"/>
        <v>-0.56000914717763906</v>
      </c>
      <c r="CS645" s="32">
        <f t="shared" si="1464"/>
        <v>-0.94830444078765164</v>
      </c>
    </row>
    <row r="646" spans="2:97" ht="13.9" thickTop="1" thickBot="1" x14ac:dyDescent="0.4">
      <c r="H646" s="33">
        <f>H645</f>
        <v>1.672341014723692E-11</v>
      </c>
      <c r="I646" s="33">
        <f t="shared" ref="I646:J646" si="1465">I641</f>
        <v>0.32813280395785943</v>
      </c>
      <c r="J646" s="33">
        <f t="shared" si="1465"/>
        <v>0.68174766834791556</v>
      </c>
      <c r="K646" s="33">
        <f t="shared" ref="K646:K648" si="1466">I646+J646*H646</f>
        <v>0.32813280396926059</v>
      </c>
      <c r="L646" s="33">
        <f>$CE$4-$CE$7*SUMPRODUCT($B$4:$CD$4,Q647:CS647)</f>
        <v>-2.9765772069367813E-9</v>
      </c>
      <c r="M646" s="39" t="s">
        <v>375</v>
      </c>
      <c r="O646" s="47">
        <f t="shared" ref="O646:O647" si="1467">SUM(Q646:CS646)</f>
        <v>98.989929547437711</v>
      </c>
      <c r="P646" s="39" t="s">
        <v>365</v>
      </c>
      <c r="Q646" s="33">
        <f>EXP(Q645)</f>
        <v>2.5813291502382638</v>
      </c>
      <c r="R646" s="33">
        <f>EXP(R645)</f>
        <v>1.7506885140816895</v>
      </c>
      <c r="S646" s="33">
        <f t="shared" ref="S646:CD646" si="1468">EXP(S645)</f>
        <v>1.1873380320578855</v>
      </c>
      <c r="T646" s="33">
        <f t="shared" si="1468"/>
        <v>1.7182437934395476</v>
      </c>
      <c r="U646" s="33">
        <f t="shared" si="1468"/>
        <v>1.1653336318187513</v>
      </c>
      <c r="V646" s="33">
        <f t="shared" si="1468"/>
        <v>0.79034330205811909</v>
      </c>
      <c r="W646" s="33">
        <f t="shared" si="1468"/>
        <v>1.1437370292049021</v>
      </c>
      <c r="X646" s="33">
        <f t="shared" si="1468"/>
        <v>0.77569622609891331</v>
      </c>
      <c r="Y646" s="33">
        <f t="shared" si="1468"/>
        <v>0.52608652148159152</v>
      </c>
      <c r="Z646" s="33">
        <f t="shared" si="1468"/>
        <v>3.419728390383312</v>
      </c>
      <c r="AA646" s="33">
        <f t="shared" si="1468"/>
        <v>2.3193009747596594</v>
      </c>
      <c r="AB646" s="33">
        <f t="shared" si="1468"/>
        <v>1.5729778501263265</v>
      </c>
      <c r="AC646" s="33">
        <f t="shared" si="1468"/>
        <v>2.2763184158373511</v>
      </c>
      <c r="AD646" s="33">
        <f t="shared" si="1468"/>
        <v>1.5438265610688351</v>
      </c>
      <c r="AE646" s="33">
        <f t="shared" si="1468"/>
        <v>1.0470417644909682</v>
      </c>
      <c r="AF646" s="33">
        <f t="shared" si="1468"/>
        <v>1.5152155197037349</v>
      </c>
      <c r="AG646" s="33">
        <f t="shared" si="1468"/>
        <v>1.027637411702726</v>
      </c>
      <c r="AH646" s="33">
        <f t="shared" si="1468"/>
        <v>0.69695606743624283</v>
      </c>
      <c r="AI646" s="33">
        <f t="shared" si="1468"/>
        <v>4.9757198256954505</v>
      </c>
      <c r="AJ646" s="33">
        <f t="shared" si="1468"/>
        <v>3.3745931034519669</v>
      </c>
      <c r="AK646" s="33">
        <f t="shared" si="1468"/>
        <v>2.2886896796432681</v>
      </c>
      <c r="AL646" s="33">
        <f t="shared" si="1468"/>
        <v>3.3120532914627225</v>
      </c>
      <c r="AM646" s="33">
        <f t="shared" si="1468"/>
        <v>2.2462744260471537</v>
      </c>
      <c r="AN646" s="33">
        <f t="shared" si="1468"/>
        <v>1.5234503654031135</v>
      </c>
      <c r="AO646" s="33">
        <f t="shared" si="1468"/>
        <v>2.2046452352159585</v>
      </c>
      <c r="AP646" s="33">
        <f t="shared" si="1468"/>
        <v>1.4952169468822865</v>
      </c>
      <c r="AQ646" s="33">
        <f t="shared" si="1468"/>
        <v>1.0140741387922161</v>
      </c>
      <c r="AR646" s="33">
        <f t="shared" si="1468"/>
        <v>1.5954633754302125</v>
      </c>
      <c r="AS646" s="33">
        <f t="shared" si="1468"/>
        <v>1.0820624738018625</v>
      </c>
      <c r="AT646" s="33">
        <f t="shared" si="1468"/>
        <v>0.73386779993899098</v>
      </c>
      <c r="AU646" s="33">
        <f t="shared" si="1468"/>
        <v>1.0620090980028776</v>
      </c>
      <c r="AV646" s="33">
        <f t="shared" si="1468"/>
        <v>0.72026735898917793</v>
      </c>
      <c r="AW646" s="33">
        <f t="shared" si="1468"/>
        <v>0.48849399633282575</v>
      </c>
      <c r="AX646" s="33">
        <f t="shared" si="1468"/>
        <v>0.70691896887746508</v>
      </c>
      <c r="AY646" s="33">
        <f t="shared" si="1468"/>
        <v>0.47944095741762183</v>
      </c>
      <c r="AZ646" s="33">
        <f t="shared" si="1468"/>
        <v>0.32516263075318558</v>
      </c>
      <c r="BA646" s="33">
        <f t="shared" si="1468"/>
        <v>2.1136597013487712</v>
      </c>
      <c r="BB646" s="33">
        <f t="shared" si="1468"/>
        <v>1.4335094621648985</v>
      </c>
      <c r="BC646" s="33">
        <f t="shared" si="1468"/>
        <v>0.97222337957476768</v>
      </c>
      <c r="BD646" s="33">
        <f t="shared" si="1468"/>
        <v>1.4069428778389577</v>
      </c>
      <c r="BE646" s="33">
        <f t="shared" si="1468"/>
        <v>0.95420560216985428</v>
      </c>
      <c r="BF646" s="33">
        <f t="shared" si="1468"/>
        <v>0.6471537299445026</v>
      </c>
      <c r="BG646" s="33">
        <f t="shared" si="1468"/>
        <v>0.93652174010727196</v>
      </c>
      <c r="BH646" s="33">
        <f t="shared" si="1468"/>
        <v>0.63516032174442472</v>
      </c>
      <c r="BI646" s="33">
        <f t="shared" si="1468"/>
        <v>0.43077337881368477</v>
      </c>
      <c r="BJ646" s="33">
        <f t="shared" si="1468"/>
        <v>3.0753841475684491</v>
      </c>
      <c r="BK646" s="33">
        <f t="shared" si="1468"/>
        <v>2.0857625626859826</v>
      </c>
      <c r="BL646" s="33">
        <f t="shared" si="1468"/>
        <v>1.4145892867861869</v>
      </c>
      <c r="BM646" s="33">
        <f t="shared" si="1468"/>
        <v>2.0471080658249678</v>
      </c>
      <c r="BN646" s="33">
        <f t="shared" si="1468"/>
        <v>1.3883733415372292</v>
      </c>
      <c r="BO646" s="33">
        <f t="shared" si="1468"/>
        <v>0.94161151903548979</v>
      </c>
      <c r="BP646" s="33">
        <f t="shared" si="1468"/>
        <v>1.3626432445777477</v>
      </c>
      <c r="BQ646" s="33">
        <f t="shared" si="1468"/>
        <v>0.92416105743549792</v>
      </c>
      <c r="BR646" s="33">
        <f t="shared" si="1468"/>
        <v>0.62677715790896971</v>
      </c>
      <c r="BS646" s="33">
        <f t="shared" si="1468"/>
        <v>0.98612119345733573</v>
      </c>
      <c r="BT646" s="33">
        <f t="shared" si="1468"/>
        <v>0.66879926828352543</v>
      </c>
      <c r="BU646" s="33">
        <f t="shared" si="1468"/>
        <v>0.45358771743701604</v>
      </c>
      <c r="BV646" s="33">
        <f t="shared" si="1468"/>
        <v>0.65640471308390447</v>
      </c>
      <c r="BW646" s="33">
        <f t="shared" si="1468"/>
        <v>0.44518158084528187</v>
      </c>
      <c r="BX646" s="33">
        <f t="shared" si="1468"/>
        <v>0.30192750901008714</v>
      </c>
      <c r="BY646" s="33">
        <f t="shared" si="1468"/>
        <v>0.43693123139169632</v>
      </c>
      <c r="BZ646" s="33">
        <f t="shared" si="1468"/>
        <v>0.29633202265987907</v>
      </c>
      <c r="CA646" s="33">
        <f t="shared" si="1468"/>
        <v>0.20097594620095618</v>
      </c>
      <c r="CB646" s="33">
        <f t="shared" si="1468"/>
        <v>1.3064070660316434</v>
      </c>
      <c r="CC646" s="33">
        <f t="shared" si="1468"/>
        <v>0.8860210039489349</v>
      </c>
      <c r="CD646" s="33">
        <f t="shared" si="1468"/>
        <v>0.60091011435149699</v>
      </c>
      <c r="CE646" s="33">
        <f t="shared" ref="CE646:CS646" si="1469">EXP(CE645)</f>
        <v>0.86960077629280486</v>
      </c>
      <c r="CF646" s="33">
        <f t="shared" si="1469"/>
        <v>0.58977371822257241</v>
      </c>
      <c r="CG646" s="33">
        <f t="shared" si="1469"/>
        <v>0.39999163775925467</v>
      </c>
      <c r="CH646" s="33">
        <f t="shared" si="1469"/>
        <v>0.57884370790040729</v>
      </c>
      <c r="CI646" s="33">
        <f t="shared" si="1469"/>
        <v>0.39257877313947437</v>
      </c>
      <c r="CJ646" s="33">
        <f t="shared" si="1469"/>
        <v>0.26625165138049944</v>
      </c>
      <c r="CK646" s="33">
        <f t="shared" si="1469"/>
        <v>1.9008280181437633</v>
      </c>
      <c r="CL646" s="33">
        <f t="shared" si="1469"/>
        <v>1.2891644516941152</v>
      </c>
      <c r="CM646" s="33">
        <f t="shared" si="1469"/>
        <v>0.87432685526949794</v>
      </c>
      <c r="CN646" s="33">
        <f t="shared" si="1469"/>
        <v>1.2652729483452541</v>
      </c>
      <c r="CO646" s="33">
        <f t="shared" si="1469"/>
        <v>0.85812334999659035</v>
      </c>
      <c r="CP646" s="33">
        <f t="shared" si="1469"/>
        <v>0.58198958949720347</v>
      </c>
      <c r="CQ646" s="33">
        <f t="shared" si="1469"/>
        <v>0.842220136978858</v>
      </c>
      <c r="CR646" s="33">
        <f t="shared" si="1469"/>
        <v>0.57120383892193549</v>
      </c>
      <c r="CS646" s="33">
        <f t="shared" si="1469"/>
        <v>0.38739732199890015</v>
      </c>
    </row>
    <row r="647" spans="2:97" ht="13.9" thickTop="1" thickBot="1" x14ac:dyDescent="0.4">
      <c r="H647" s="32">
        <f t="shared" ref="H647:H648" si="1470">H646</f>
        <v>1.672341014723692E-11</v>
      </c>
      <c r="I647" s="32">
        <f t="shared" ref="I647:J647" si="1471">I642</f>
        <v>-0.40700172192106887</v>
      </c>
      <c r="J647" s="32">
        <f t="shared" si="1471"/>
        <v>0.35570706474436575</v>
      </c>
      <c r="K647" s="32">
        <f t="shared" si="1466"/>
        <v>-0.40700172191512024</v>
      </c>
      <c r="L647" s="32">
        <f>$CE$5-$CE$7*SUMPRODUCT($B$5:$CD$5,Q647:CS647)</f>
        <v>-1.4360068689711625E-9</v>
      </c>
      <c r="M647" s="32">
        <f>SUMPRODUCT($B$7:$CD$7, LN(Q647:CS647))</f>
        <v>-3263.3842564287183</v>
      </c>
      <c r="O647" s="48">
        <f t="shared" si="1467"/>
        <v>1.0000000000000002</v>
      </c>
      <c r="P647" s="39" t="s">
        <v>366</v>
      </c>
      <c r="Q647" s="32">
        <f t="shared" ref="Q647:AV647" si="1472">Q646/$O646</f>
        <v>2.607668438637736E-2</v>
      </c>
      <c r="R647" s="32">
        <f t="shared" si="1472"/>
        <v>1.7685521366521722E-2</v>
      </c>
      <c r="S647" s="32">
        <f t="shared" si="1472"/>
        <v>1.1994533559990991E-2</v>
      </c>
      <c r="T647" s="32">
        <f t="shared" si="1472"/>
        <v>1.7357763575497193E-2</v>
      </c>
      <c r="U647" s="32">
        <f t="shared" si="1472"/>
        <v>1.1772244279255729E-2</v>
      </c>
      <c r="V647" s="32">
        <f t="shared" si="1472"/>
        <v>7.9840778316684503E-3</v>
      </c>
      <c r="W647" s="32">
        <f t="shared" si="1472"/>
        <v>1.1554074585504207E-2</v>
      </c>
      <c r="X647" s="32">
        <f t="shared" si="1472"/>
        <v>7.8361125181646493E-3</v>
      </c>
      <c r="Y647" s="32">
        <f t="shared" si="1472"/>
        <v>5.3145458723604976E-3</v>
      </c>
      <c r="Z647" s="32">
        <f t="shared" si="1472"/>
        <v>3.4546225116207585E-2</v>
      </c>
      <c r="AA647" s="32">
        <f t="shared" si="1472"/>
        <v>2.3429665879782343E-2</v>
      </c>
      <c r="AB647" s="32">
        <f t="shared" si="1472"/>
        <v>1.5890281539927029E-2</v>
      </c>
      <c r="AC647" s="32">
        <f t="shared" si="1472"/>
        <v>2.2995454449197272E-2</v>
      </c>
      <c r="AD647" s="32">
        <f t="shared" si="1472"/>
        <v>1.559579411892607E-2</v>
      </c>
      <c r="AE647" s="32">
        <f t="shared" si="1472"/>
        <v>1.0577255376156293E-2</v>
      </c>
      <c r="AF647" s="32">
        <f t="shared" si="1472"/>
        <v>1.5306764300479848E-2</v>
      </c>
      <c r="AG647" s="32">
        <f t="shared" si="1472"/>
        <v>1.0381231872786252E-2</v>
      </c>
      <c r="AH647" s="32">
        <f t="shared" si="1472"/>
        <v>7.040676467016266E-3</v>
      </c>
      <c r="AI647" s="32">
        <f t="shared" si="1472"/>
        <v>5.0264909253329632E-2</v>
      </c>
      <c r="AJ647" s="32">
        <f t="shared" si="1472"/>
        <v>3.4090266746121915E-2</v>
      </c>
      <c r="AK647" s="32">
        <f t="shared" si="1472"/>
        <v>2.3120429422535227E-2</v>
      </c>
      <c r="AL647" s="32">
        <f t="shared" si="1472"/>
        <v>3.3458487207787421E-2</v>
      </c>
      <c r="AM647" s="32">
        <f t="shared" si="1472"/>
        <v>2.2691948931741583E-2</v>
      </c>
      <c r="AN647" s="32">
        <f t="shared" si="1472"/>
        <v>1.5389953022171304E-2</v>
      </c>
      <c r="AO647" s="32">
        <f t="shared" si="1472"/>
        <v>2.227140927663206E-2</v>
      </c>
      <c r="AP647" s="32">
        <f t="shared" si="1472"/>
        <v>1.5104737963933516E-2</v>
      </c>
      <c r="AQ647" s="32">
        <f t="shared" si="1472"/>
        <v>1.0244215178537469E-2</v>
      </c>
      <c r="AR647" s="32">
        <f t="shared" si="1472"/>
        <v>1.6117431164203815E-2</v>
      </c>
      <c r="AS647" s="32">
        <f t="shared" si="1472"/>
        <v>1.0931035901821904E-2</v>
      </c>
      <c r="AT647" s="32">
        <f t="shared" si="1472"/>
        <v>7.4135601802535747E-3</v>
      </c>
      <c r="AU647" s="32">
        <f t="shared" si="1472"/>
        <v>1.072845594353054E-2</v>
      </c>
      <c r="AV647" s="32">
        <f t="shared" si="1472"/>
        <v>7.2761680130705936E-3</v>
      </c>
      <c r="AW647" s="32">
        <f t="shared" ref="AW647:CB647" si="1473">AW646/$O646</f>
        <v>4.9347847661486699E-3</v>
      </c>
      <c r="AX647" s="32">
        <f t="shared" si="1473"/>
        <v>7.1413220729558873E-3</v>
      </c>
      <c r="AY647" s="32">
        <f t="shared" si="1473"/>
        <v>4.8433306257467867E-3</v>
      </c>
      <c r="AZ647" s="32">
        <f t="shared" si="1473"/>
        <v>3.2848051538147821E-3</v>
      </c>
      <c r="BA647" s="32">
        <f t="shared" si="1473"/>
        <v>2.1352269983542806E-2</v>
      </c>
      <c r="BB647" s="32">
        <f t="shared" si="1473"/>
        <v>1.44813666270763E-2</v>
      </c>
      <c r="BC647" s="32">
        <f t="shared" si="1473"/>
        <v>9.8214372312373562E-3</v>
      </c>
      <c r="BD647" s="32">
        <f t="shared" si="1473"/>
        <v>1.4212989990711388E-2</v>
      </c>
      <c r="BE647" s="32">
        <f t="shared" si="1473"/>
        <v>9.6394209646606752E-3</v>
      </c>
      <c r="BF647" s="32">
        <f t="shared" si="1473"/>
        <v>6.5375713762315102E-3</v>
      </c>
      <c r="BG647" s="32">
        <f t="shared" si="1473"/>
        <v>9.4607779234601262E-3</v>
      </c>
      <c r="BH647" s="32">
        <f t="shared" si="1473"/>
        <v>6.4164135144681028E-3</v>
      </c>
      <c r="BI647" s="32">
        <f t="shared" si="1473"/>
        <v>4.3516889120246375E-3</v>
      </c>
      <c r="BJ647" s="32">
        <f t="shared" si="1473"/>
        <v>3.1067646594239377E-2</v>
      </c>
      <c r="BK647" s="32">
        <f t="shared" si="1473"/>
        <v>2.1070452037107962E-2</v>
      </c>
      <c r="BL647" s="32">
        <f t="shared" si="1473"/>
        <v>1.4290234302149804E-2</v>
      </c>
      <c r="BM647" s="32">
        <f t="shared" si="1473"/>
        <v>2.0679962852624901E-2</v>
      </c>
      <c r="BN647" s="32">
        <f t="shared" si="1473"/>
        <v>1.4025399834958933E-2</v>
      </c>
      <c r="BO647" s="32">
        <f t="shared" si="1473"/>
        <v>9.5121950620669256E-3</v>
      </c>
      <c r="BP647" s="32">
        <f t="shared" si="1473"/>
        <v>1.3765473425503804E-2</v>
      </c>
      <c r="BQ647" s="32">
        <f t="shared" si="1473"/>
        <v>9.3359098411381711E-3</v>
      </c>
      <c r="BR647" s="32">
        <f t="shared" si="1473"/>
        <v>6.3317264773747224E-3</v>
      </c>
      <c r="BS647" s="32">
        <f t="shared" si="1473"/>
        <v>9.9618334709973624E-3</v>
      </c>
      <c r="BT647" s="32">
        <f t="shared" si="1473"/>
        <v>6.7562354205235094E-3</v>
      </c>
      <c r="BU647" s="32">
        <f t="shared" si="1473"/>
        <v>4.5821602208500293E-3</v>
      </c>
      <c r="BV647" s="32">
        <f t="shared" si="1473"/>
        <v>6.6310251566483215E-3</v>
      </c>
      <c r="BW647" s="32">
        <f t="shared" si="1473"/>
        <v>4.4972411121066919E-3</v>
      </c>
      <c r="BX647" s="32">
        <f t="shared" si="1473"/>
        <v>3.0500830780508656E-3</v>
      </c>
      <c r="BY647" s="32">
        <f t="shared" si="1473"/>
        <v>4.4138957709057786E-3</v>
      </c>
      <c r="BZ647" s="32">
        <f t="shared" si="1473"/>
        <v>2.9935572640030174E-3</v>
      </c>
      <c r="CA647" s="32">
        <f t="shared" si="1473"/>
        <v>2.0302665848917992E-3</v>
      </c>
      <c r="CB647" s="32">
        <f t="shared" si="1473"/>
        <v>1.3197373429845611E-2</v>
      </c>
      <c r="CC647" s="32">
        <f t="shared" ref="CC647:CS647" si="1474">CC646/$O646</f>
        <v>8.9506175830172518E-3</v>
      </c>
      <c r="CD647" s="32">
        <f t="shared" si="1474"/>
        <v>6.0704166282240894E-3</v>
      </c>
      <c r="CE647" s="32">
        <f t="shared" si="1474"/>
        <v>8.7847398242270388E-3</v>
      </c>
      <c r="CF647" s="32">
        <f t="shared" si="1474"/>
        <v>5.9579163347110225E-3</v>
      </c>
      <c r="CG647" s="32">
        <f t="shared" si="1474"/>
        <v>4.0407306034860009E-3</v>
      </c>
      <c r="CH647" s="32">
        <f t="shared" si="1474"/>
        <v>5.8475009583981493E-3</v>
      </c>
      <c r="CI647" s="32">
        <f t="shared" si="1474"/>
        <v>3.9658455656476016E-3</v>
      </c>
      <c r="CJ647" s="32">
        <f t="shared" si="1474"/>
        <v>2.6896842193721029E-3</v>
      </c>
      <c r="CK647" s="32">
        <f t="shared" si="1474"/>
        <v>1.920223629649977E-2</v>
      </c>
      <c r="CL647" s="32">
        <f t="shared" si="1474"/>
        <v>1.3023187889797668E-2</v>
      </c>
      <c r="CM647" s="32">
        <f t="shared" si="1474"/>
        <v>8.8324828522128116E-3</v>
      </c>
      <c r="CN647" s="32">
        <f t="shared" si="1474"/>
        <v>1.2781835022308133E-2</v>
      </c>
      <c r="CO647" s="32">
        <f t="shared" si="1474"/>
        <v>8.6687944311078895E-3</v>
      </c>
      <c r="CP647" s="32">
        <f t="shared" si="1474"/>
        <v>5.8792807728820923E-3</v>
      </c>
      <c r="CQ647" s="32">
        <f t="shared" si="1474"/>
        <v>8.508139573685132E-3</v>
      </c>
      <c r="CR647" s="32">
        <f t="shared" si="1474"/>
        <v>5.7703227139706626E-3</v>
      </c>
      <c r="CS647" s="32">
        <f t="shared" si="1474"/>
        <v>3.9135023508957301E-3</v>
      </c>
    </row>
    <row r="648" spans="2:97" ht="13.15" thickTop="1" x14ac:dyDescent="0.35">
      <c r="H648" s="34">
        <f t="shared" si="1470"/>
        <v>1.672341014723692E-11</v>
      </c>
      <c r="I648" s="34">
        <f t="shared" ref="I648:J648" si="1475">I643</f>
        <v>-0.38829529361428899</v>
      </c>
      <c r="J648" s="34">
        <f t="shared" si="1475"/>
        <v>0.25571441628509217</v>
      </c>
      <c r="K648" s="34">
        <f t="shared" si="1466"/>
        <v>-0.38829529361001258</v>
      </c>
      <c r="L648" s="34">
        <f>$CE$6-$CE$7*SUMPRODUCT($B$6:$CD$6,Q647:CS647)</f>
        <v>-1.0397798178019002E-9</v>
      </c>
    </row>
    <row r="649" spans="2:97" ht="13.5" thickBot="1" x14ac:dyDescent="0.4">
      <c r="B649" s="39" t="s">
        <v>367</v>
      </c>
      <c r="D649" s="39" t="s">
        <v>368</v>
      </c>
      <c r="E649" s="39" t="s">
        <v>369</v>
      </c>
      <c r="F649" s="39" t="s">
        <v>370</v>
      </c>
      <c r="H649" s="39" t="s">
        <v>347</v>
      </c>
      <c r="I649" s="39" t="s">
        <v>371</v>
      </c>
      <c r="J649" s="39" t="s">
        <v>372</v>
      </c>
      <c r="K649" s="39" t="s">
        <v>349</v>
      </c>
      <c r="L649" s="39" t="s">
        <v>373</v>
      </c>
      <c r="M649" s="39" t="s">
        <v>374</v>
      </c>
      <c r="O649" s="45" t="s">
        <v>336</v>
      </c>
    </row>
    <row r="650" spans="2:97" ht="13.9" thickTop="1" thickBot="1" x14ac:dyDescent="0.4">
      <c r="B650" s="32">
        <f>1+B645</f>
        <v>7</v>
      </c>
      <c r="D650" s="32">
        <f>IF(F645,IF(M650&lt;0,D645,H650),E645)</f>
        <v>0</v>
      </c>
      <c r="E650" s="32">
        <f>IF(F645,IF(M650&lt;0,H650,E645),H650)</f>
        <v>8.3617050736184601E-12</v>
      </c>
      <c r="F650" s="32" t="b">
        <f>OR(F645,M650*M645&lt;=0)</f>
        <v>1</v>
      </c>
      <c r="H650" s="32">
        <f>IF(F645,(D645+E645)/2,2*H645)</f>
        <v>8.3617050736184601E-12</v>
      </c>
      <c r="I650" s="32">
        <f>I645</f>
        <v>-0.4811402292485028</v>
      </c>
      <c r="J650" s="32">
        <f>J645</f>
        <v>1</v>
      </c>
      <c r="K650" s="32">
        <f>I650+J650*H650</f>
        <v>-0.4811402292401411</v>
      </c>
      <c r="L650" s="32">
        <f>$CE$3-$CE$7*SUMPRODUCT($B$3:$CD$3,Q652:CS652)</f>
        <v>-2.8052227207808755E-11</v>
      </c>
      <c r="M650" s="32">
        <f>SUMPRODUCT(L650:L653,J650:J653)</f>
        <v>-4.798693716623599E-11</v>
      </c>
      <c r="O650" s="46">
        <f>SUM(Q650:CS650)</f>
        <v>-1.2656551010023018</v>
      </c>
      <c r="P650" s="39" t="s">
        <v>363</v>
      </c>
      <c r="Q650" s="32">
        <f t="shared" ref="Q650:AV650" si="1476">SUMPRODUCT(B$3:B$6,$K650:$K653)</f>
        <v>0.94830444080682641</v>
      </c>
      <c r="R650" s="32">
        <f t="shared" si="1476"/>
        <v>0.56000914719467565</v>
      </c>
      <c r="S650" s="32">
        <f t="shared" si="1476"/>
        <v>0.17171385358252489</v>
      </c>
      <c r="T650" s="32">
        <f t="shared" si="1476"/>
        <v>0.54130271888873183</v>
      </c>
      <c r="U650" s="32">
        <f t="shared" si="1476"/>
        <v>0.15300742527658112</v>
      </c>
      <c r="V650" s="32">
        <f t="shared" si="1476"/>
        <v>-0.23528786833556964</v>
      </c>
      <c r="W650" s="32">
        <f t="shared" si="1476"/>
        <v>0.13430099697063735</v>
      </c>
      <c r="X650" s="32">
        <f t="shared" si="1476"/>
        <v>-0.25399429664151341</v>
      </c>
      <c r="Y650" s="32">
        <f t="shared" si="1476"/>
        <v>-0.64228959025366417</v>
      </c>
      <c r="Z650" s="32">
        <f t="shared" si="1476"/>
        <v>1.2295611299184492</v>
      </c>
      <c r="AA650" s="32">
        <f t="shared" si="1476"/>
        <v>0.84126583630629848</v>
      </c>
      <c r="AB650" s="32">
        <f t="shared" si="1476"/>
        <v>0.45297054269414772</v>
      </c>
      <c r="AC650" s="32">
        <f t="shared" si="1476"/>
        <v>0.82255940800035465</v>
      </c>
      <c r="AD650" s="32">
        <f t="shared" si="1476"/>
        <v>0.43426411438820395</v>
      </c>
      <c r="AE650" s="32">
        <f t="shared" si="1476"/>
        <v>4.5968820776053188E-2</v>
      </c>
      <c r="AF650" s="32">
        <f t="shared" si="1476"/>
        <v>0.41555768608226018</v>
      </c>
      <c r="AG650" s="32">
        <f t="shared" si="1476"/>
        <v>2.726239247010942E-2</v>
      </c>
      <c r="AH650" s="32">
        <f t="shared" si="1476"/>
        <v>-0.36103290114204134</v>
      </c>
      <c r="AI650" s="32">
        <f t="shared" si="1476"/>
        <v>1.6045700487339465</v>
      </c>
      <c r="AJ650" s="32">
        <f t="shared" si="1476"/>
        <v>1.2162747551217956</v>
      </c>
      <c r="AK650" s="32">
        <f t="shared" si="1476"/>
        <v>0.82797946150964485</v>
      </c>
      <c r="AL650" s="32">
        <f t="shared" si="1476"/>
        <v>1.1975683268158517</v>
      </c>
      <c r="AM650" s="32">
        <f t="shared" si="1476"/>
        <v>0.80927303320370103</v>
      </c>
      <c r="AN650" s="32">
        <f t="shared" si="1476"/>
        <v>0.42097773959155027</v>
      </c>
      <c r="AO650" s="32">
        <f t="shared" si="1476"/>
        <v>0.79056660489775732</v>
      </c>
      <c r="AP650" s="32">
        <f t="shared" si="1476"/>
        <v>0.4022713112856065</v>
      </c>
      <c r="AQ650" s="32">
        <f t="shared" si="1476"/>
        <v>1.3976017673455743E-2</v>
      </c>
      <c r="AR650" s="32">
        <f t="shared" si="1476"/>
        <v>0.46716421156668531</v>
      </c>
      <c r="AS650" s="32">
        <f t="shared" si="1476"/>
        <v>7.8868917954534545E-2</v>
      </c>
      <c r="AT650" s="32">
        <f t="shared" si="1476"/>
        <v>-0.30942637565761621</v>
      </c>
      <c r="AU650" s="32">
        <f t="shared" si="1476"/>
        <v>6.0162489648590778E-2</v>
      </c>
      <c r="AV650" s="32">
        <f t="shared" si="1476"/>
        <v>-0.32813280396355998</v>
      </c>
      <c r="AW650" s="32">
        <f t="shared" ref="AW650:CB650" si="1477">SUMPRODUCT(AH$3:AH$6,$K650:$K653)</f>
        <v>-0.71642809757571069</v>
      </c>
      <c r="AX650" s="32">
        <f t="shared" si="1477"/>
        <v>-0.34683923226950375</v>
      </c>
      <c r="AY650" s="32">
        <f t="shared" si="1477"/>
        <v>-0.73513452588165451</v>
      </c>
      <c r="AZ650" s="32">
        <f t="shared" si="1477"/>
        <v>-1.1234298194938053</v>
      </c>
      <c r="BA650" s="32">
        <f t="shared" si="1477"/>
        <v>0.74842090067830813</v>
      </c>
      <c r="BB650" s="32">
        <f t="shared" si="1477"/>
        <v>0.36012560706615737</v>
      </c>
      <c r="BC650" s="32">
        <f t="shared" si="1477"/>
        <v>-2.8169686545993389E-2</v>
      </c>
      <c r="BD650" s="32">
        <f t="shared" si="1477"/>
        <v>0.3414191787602136</v>
      </c>
      <c r="BE650" s="32">
        <f t="shared" si="1477"/>
        <v>-4.6876114851937135E-2</v>
      </c>
      <c r="BF650" s="32">
        <f t="shared" si="1477"/>
        <v>-0.43517140846408792</v>
      </c>
      <c r="BG650" s="32">
        <f t="shared" si="1477"/>
        <v>-6.5582543157880924E-2</v>
      </c>
      <c r="BH650" s="32">
        <f t="shared" si="1477"/>
        <v>-0.45387783677003168</v>
      </c>
      <c r="BI650" s="32">
        <f t="shared" si="1477"/>
        <v>-0.84217313038218244</v>
      </c>
      <c r="BJ650" s="32">
        <f t="shared" si="1477"/>
        <v>1.1234298194938053</v>
      </c>
      <c r="BK650" s="32">
        <f t="shared" si="1477"/>
        <v>0.73513452588165451</v>
      </c>
      <c r="BL650" s="32">
        <f t="shared" si="1477"/>
        <v>0.34683923226950375</v>
      </c>
      <c r="BM650" s="32">
        <f t="shared" si="1477"/>
        <v>0.71642809757571069</v>
      </c>
      <c r="BN650" s="32">
        <f t="shared" si="1477"/>
        <v>0.32813280396355998</v>
      </c>
      <c r="BO650" s="32">
        <f t="shared" si="1477"/>
        <v>-6.0162489648590778E-2</v>
      </c>
      <c r="BP650" s="32">
        <f t="shared" si="1477"/>
        <v>0.30942637565761621</v>
      </c>
      <c r="BQ650" s="32">
        <f t="shared" si="1477"/>
        <v>-7.8868917954534545E-2</v>
      </c>
      <c r="BR650" s="32">
        <f t="shared" si="1477"/>
        <v>-0.46716421156668531</v>
      </c>
      <c r="BS650" s="32">
        <f t="shared" si="1477"/>
        <v>-1.3976017673455743E-2</v>
      </c>
      <c r="BT650" s="32">
        <f t="shared" si="1477"/>
        <v>-0.4022713112856065</v>
      </c>
      <c r="BU650" s="32">
        <f t="shared" si="1477"/>
        <v>-0.79056660489775732</v>
      </c>
      <c r="BV650" s="32">
        <f t="shared" si="1477"/>
        <v>-0.42097773959155027</v>
      </c>
      <c r="BW650" s="32">
        <f t="shared" si="1477"/>
        <v>-0.80927303320370103</v>
      </c>
      <c r="BX650" s="32">
        <f t="shared" si="1477"/>
        <v>-1.1975683268158517</v>
      </c>
      <c r="BY650" s="32">
        <f t="shared" si="1477"/>
        <v>-0.82797946150964485</v>
      </c>
      <c r="BZ650" s="32">
        <f t="shared" si="1477"/>
        <v>-1.2162747551217956</v>
      </c>
      <c r="CA650" s="32">
        <f t="shared" si="1477"/>
        <v>-1.6045700487339465</v>
      </c>
      <c r="CB650" s="32">
        <f t="shared" si="1477"/>
        <v>0.26728067143816708</v>
      </c>
      <c r="CC650" s="32">
        <f t="shared" ref="CC650:CS650" si="1478">SUMPRODUCT(BN$3:BN$6,$K650:$K653)</f>
        <v>-0.12101462217398368</v>
      </c>
      <c r="CD650" s="32">
        <f t="shared" si="1478"/>
        <v>-0.50930991578613449</v>
      </c>
      <c r="CE650" s="32">
        <f t="shared" si="1478"/>
        <v>-0.13972105047992744</v>
      </c>
      <c r="CF650" s="32">
        <f t="shared" si="1478"/>
        <v>-0.5280163440920782</v>
      </c>
      <c r="CG650" s="32">
        <f t="shared" si="1478"/>
        <v>-0.91631163770422897</v>
      </c>
      <c r="CH650" s="32">
        <f t="shared" si="1478"/>
        <v>-0.54672277239802203</v>
      </c>
      <c r="CI650" s="32">
        <f t="shared" si="1478"/>
        <v>-0.93501806601017279</v>
      </c>
      <c r="CJ650" s="32">
        <f t="shared" si="1478"/>
        <v>-1.3233133596223237</v>
      </c>
      <c r="CK650" s="32">
        <f t="shared" si="1478"/>
        <v>0.64228959025366417</v>
      </c>
      <c r="CL650" s="32">
        <f t="shared" si="1478"/>
        <v>0.25399429664151341</v>
      </c>
      <c r="CM650" s="32">
        <f t="shared" si="1478"/>
        <v>-0.13430099697063735</v>
      </c>
      <c r="CN650" s="32">
        <f t="shared" si="1478"/>
        <v>0.23528786833556964</v>
      </c>
      <c r="CO650" s="32">
        <f t="shared" si="1478"/>
        <v>-0.15300742527658112</v>
      </c>
      <c r="CP650" s="32">
        <f t="shared" si="1478"/>
        <v>-0.54130271888873183</v>
      </c>
      <c r="CQ650" s="32">
        <f t="shared" si="1478"/>
        <v>-0.17171385358252489</v>
      </c>
      <c r="CR650" s="32">
        <f t="shared" si="1478"/>
        <v>-0.56000914719467565</v>
      </c>
      <c r="CS650" s="32">
        <f t="shared" si="1478"/>
        <v>-0.94830444080682641</v>
      </c>
    </row>
    <row r="651" spans="2:97" ht="13.9" thickTop="1" thickBot="1" x14ac:dyDescent="0.4">
      <c r="H651" s="33">
        <f>H650</f>
        <v>8.3617050736184601E-12</v>
      </c>
      <c r="I651" s="33">
        <f t="shared" ref="I651:J651" si="1479">I646</f>
        <v>0.32813280395785943</v>
      </c>
      <c r="J651" s="33">
        <f t="shared" si="1479"/>
        <v>0.68174766834791556</v>
      </c>
      <c r="K651" s="33">
        <f t="shared" ref="K651:K653" si="1480">I651+J651*H651</f>
        <v>0.32813280396355998</v>
      </c>
      <c r="L651" s="33">
        <f>$CE$4-$CE$7*SUMPRODUCT($B$4:$CD$4,Q652:CS652)</f>
        <v>-2.1117330106790178E-11</v>
      </c>
      <c r="M651" s="39" t="s">
        <v>375</v>
      </c>
      <c r="O651" s="47">
        <f t="shared" ref="O651:O652" si="1481">SUM(Q651:CS651)</f>
        <v>98.989929547726703</v>
      </c>
      <c r="P651" s="39" t="s">
        <v>365</v>
      </c>
      <c r="Q651" s="33">
        <f>EXP(Q650)</f>
        <v>2.5813291502877602</v>
      </c>
      <c r="R651" s="33">
        <f>EXP(R650)</f>
        <v>1.7506885141115152</v>
      </c>
      <c r="S651" s="33">
        <f t="shared" ref="S651:CD651" si="1482">EXP(S650)</f>
        <v>1.1873380320755749</v>
      </c>
      <c r="T651" s="33">
        <f t="shared" si="1482"/>
        <v>1.7182437934673838</v>
      </c>
      <c r="U651" s="33">
        <f t="shared" si="1482"/>
        <v>1.1653336318351384</v>
      </c>
      <c r="V651" s="33">
        <f t="shared" si="1482"/>
        <v>0.79034330206754322</v>
      </c>
      <c r="W651" s="33">
        <f t="shared" si="1482"/>
        <v>1.1437370292200295</v>
      </c>
      <c r="X651" s="33">
        <f t="shared" si="1482"/>
        <v>0.77569622610751421</v>
      </c>
      <c r="Y651" s="33">
        <f t="shared" si="1482"/>
        <v>0.52608652148629986</v>
      </c>
      <c r="Z651" s="33">
        <f t="shared" si="1482"/>
        <v>3.4197283904321751</v>
      </c>
      <c r="AA651" s="33">
        <f t="shared" si="1482"/>
        <v>2.3193009747878395</v>
      </c>
      <c r="AB651" s="33">
        <f t="shared" si="1482"/>
        <v>1.5729778501420757</v>
      </c>
      <c r="AC651" s="33">
        <f t="shared" si="1482"/>
        <v>2.2763184158631056</v>
      </c>
      <c r="AD651" s="33">
        <f t="shared" si="1482"/>
        <v>1.5438265610830013</v>
      </c>
      <c r="AE651" s="33">
        <f t="shared" si="1482"/>
        <v>1.0470417644983372</v>
      </c>
      <c r="AF651" s="33">
        <f t="shared" si="1482"/>
        <v>1.5152155197163717</v>
      </c>
      <c r="AG651" s="33">
        <f t="shared" si="1482"/>
        <v>1.0276374117090992</v>
      </c>
      <c r="AH651" s="33">
        <f t="shared" si="1482"/>
        <v>0.6969560674390749</v>
      </c>
      <c r="AI651" s="33">
        <f t="shared" si="1482"/>
        <v>4.9757198257341297</v>
      </c>
      <c r="AJ651" s="33">
        <f t="shared" si="1482"/>
        <v>3.3745931034709837</v>
      </c>
      <c r="AK651" s="33">
        <f t="shared" si="1482"/>
        <v>2.2886896796512719</v>
      </c>
      <c r="AL651" s="33">
        <f t="shared" si="1482"/>
        <v>3.3120532914786174</v>
      </c>
      <c r="AM651" s="33">
        <f t="shared" si="1482"/>
        <v>2.2462744260531311</v>
      </c>
      <c r="AN651" s="33">
        <f t="shared" si="1482"/>
        <v>1.5234503654039098</v>
      </c>
      <c r="AO651" s="33">
        <f t="shared" si="1482"/>
        <v>2.2046452352199819</v>
      </c>
      <c r="AP651" s="33">
        <f t="shared" si="1482"/>
        <v>1.4952169468818179</v>
      </c>
      <c r="AQ651" s="33">
        <f t="shared" si="1482"/>
        <v>1.0140741387897301</v>
      </c>
      <c r="AR651" s="33">
        <f t="shared" si="1482"/>
        <v>1.5954633754474643</v>
      </c>
      <c r="AS651" s="33">
        <f t="shared" si="1482"/>
        <v>1.0820624738112492</v>
      </c>
      <c r="AT651" s="33">
        <f t="shared" si="1482"/>
        <v>0.73386779994378804</v>
      </c>
      <c r="AU651" s="33">
        <f t="shared" si="1482"/>
        <v>1.0620090980112025</v>
      </c>
      <c r="AV651" s="33">
        <f t="shared" si="1482"/>
        <v>0.72026735899328387</v>
      </c>
      <c r="AW651" s="33">
        <f t="shared" si="1482"/>
        <v>0.48849399633456603</v>
      </c>
      <c r="AX651" s="33">
        <f t="shared" si="1482"/>
        <v>0.70691896888090389</v>
      </c>
      <c r="AY651" s="33">
        <f t="shared" si="1482"/>
        <v>0.47944095741892895</v>
      </c>
      <c r="AZ651" s="33">
        <f t="shared" si="1482"/>
        <v>0.32516263075337687</v>
      </c>
      <c r="BA651" s="33">
        <f t="shared" si="1482"/>
        <v>2.1136597013612985</v>
      </c>
      <c r="BB651" s="33">
        <f t="shared" si="1482"/>
        <v>1.4335094621703295</v>
      </c>
      <c r="BC651" s="33">
        <f t="shared" si="1482"/>
        <v>0.97222337957637228</v>
      </c>
      <c r="BD651" s="33">
        <f t="shared" si="1482"/>
        <v>1.4069428778431117</v>
      </c>
      <c r="BE651" s="33">
        <f t="shared" si="1482"/>
        <v>0.95420560217063133</v>
      </c>
      <c r="BF651" s="33">
        <f t="shared" si="1482"/>
        <v>0.64715372994364595</v>
      </c>
      <c r="BG651" s="33">
        <f t="shared" si="1482"/>
        <v>0.93652174010725153</v>
      </c>
      <c r="BH651" s="33">
        <f t="shared" si="1482"/>
        <v>0.63516032174305281</v>
      </c>
      <c r="BI651" s="33">
        <f t="shared" si="1482"/>
        <v>0.43077337881183325</v>
      </c>
      <c r="BJ651" s="33">
        <f t="shared" si="1482"/>
        <v>3.0753841475666399</v>
      </c>
      <c r="BK651" s="33">
        <f t="shared" si="1482"/>
        <v>2.085762562680296</v>
      </c>
      <c r="BL651" s="33">
        <f t="shared" si="1482"/>
        <v>1.4145892867793057</v>
      </c>
      <c r="BM651" s="33">
        <f t="shared" si="1482"/>
        <v>2.0471080658176755</v>
      </c>
      <c r="BN651" s="33">
        <f t="shared" si="1482"/>
        <v>1.3883733415293147</v>
      </c>
      <c r="BO651" s="33">
        <f t="shared" si="1482"/>
        <v>0.94161151902810869</v>
      </c>
      <c r="BP651" s="33">
        <f t="shared" si="1482"/>
        <v>1.3626432445688403</v>
      </c>
      <c r="BQ651" s="33">
        <f t="shared" si="1482"/>
        <v>0.92416105742748089</v>
      </c>
      <c r="BR651" s="33">
        <f t="shared" si="1482"/>
        <v>0.62677715790219224</v>
      </c>
      <c r="BS651" s="33">
        <f t="shared" si="1482"/>
        <v>0.98612119345975313</v>
      </c>
      <c r="BT651" s="33">
        <f t="shared" si="1482"/>
        <v>0.66879926828373493</v>
      </c>
      <c r="BU651" s="33">
        <f t="shared" si="1482"/>
        <v>0.45358771743618825</v>
      </c>
      <c r="BV651" s="33">
        <f t="shared" si="1482"/>
        <v>0.6564047130835613</v>
      </c>
      <c r="BW651" s="33">
        <f t="shared" si="1482"/>
        <v>0.4451815808440972</v>
      </c>
      <c r="BX651" s="33">
        <f t="shared" si="1482"/>
        <v>0.30192750900863818</v>
      </c>
      <c r="BY651" s="33">
        <f t="shared" si="1482"/>
        <v>0.43693123139016832</v>
      </c>
      <c r="BZ651" s="33">
        <f t="shared" si="1482"/>
        <v>0.29633202265820918</v>
      </c>
      <c r="CA651" s="33">
        <f t="shared" si="1482"/>
        <v>0.20097594619939388</v>
      </c>
      <c r="CB651" s="33">
        <f t="shared" si="1482"/>
        <v>1.3064070660284626</v>
      </c>
      <c r="CC651" s="33">
        <f t="shared" si="1482"/>
        <v>0.88602100394488303</v>
      </c>
      <c r="CD651" s="33">
        <f t="shared" si="1482"/>
        <v>0.60091011434746411</v>
      </c>
      <c r="CE651" s="33">
        <f t="shared" ref="CE651:CS651" si="1483">EXP(CE650)</f>
        <v>0.86960077628810106</v>
      </c>
      <c r="CF651" s="33">
        <f t="shared" si="1483"/>
        <v>0.58977371821812119</v>
      </c>
      <c r="CG651" s="33">
        <f t="shared" si="1483"/>
        <v>0.3999916377553806</v>
      </c>
      <c r="CH651" s="33">
        <f t="shared" si="1483"/>
        <v>0.57884370789555462</v>
      </c>
      <c r="CI651" s="33">
        <f t="shared" si="1483"/>
        <v>0.39257877313534384</v>
      </c>
      <c r="CJ651" s="33">
        <f t="shared" si="1483"/>
        <v>0.26625165137712875</v>
      </c>
      <c r="CK651" s="33">
        <f t="shared" si="1483"/>
        <v>1.9008280181267514</v>
      </c>
      <c r="CL651" s="33">
        <f t="shared" si="1483"/>
        <v>1.2891644516798211</v>
      </c>
      <c r="CM651" s="33">
        <f t="shared" si="1483"/>
        <v>0.87432685525793397</v>
      </c>
      <c r="CN651" s="33">
        <f t="shared" si="1483"/>
        <v>1.2652729483301668</v>
      </c>
      <c r="CO651" s="33">
        <f t="shared" si="1483"/>
        <v>0.85812334998452322</v>
      </c>
      <c r="CP651" s="33">
        <f t="shared" si="1483"/>
        <v>0.58198958948777502</v>
      </c>
      <c r="CQ651" s="33">
        <f t="shared" si="1483"/>
        <v>0.84222013696631026</v>
      </c>
      <c r="CR651" s="33">
        <f t="shared" si="1483"/>
        <v>0.57120383891220416</v>
      </c>
      <c r="CS651" s="33">
        <f t="shared" si="1483"/>
        <v>0.38739732199147192</v>
      </c>
    </row>
    <row r="652" spans="2:97" ht="13.9" thickTop="1" thickBot="1" x14ac:dyDescent="0.4">
      <c r="H652" s="32">
        <f t="shared" ref="H652:H653" si="1484">H651</f>
        <v>8.3617050736184601E-12</v>
      </c>
      <c r="I652" s="32">
        <f t="shared" ref="I652:J652" si="1485">I647</f>
        <v>-0.40700172192106887</v>
      </c>
      <c r="J652" s="32">
        <f t="shared" si="1485"/>
        <v>0.35570706474436575</v>
      </c>
      <c r="K652" s="32">
        <f t="shared" si="1480"/>
        <v>-0.40700172191809453</v>
      </c>
      <c r="L652" s="32">
        <f>$CE$5-$CE$7*SUMPRODUCT($B$5:$CD$5,Q652:CS652)</f>
        <v>-1.0174971976084635E-11</v>
      </c>
      <c r="M652" s="32">
        <f>SUMPRODUCT($B$7:$CD$7, LN(Q652:CS652))</f>
        <v>-3263.3842564287165</v>
      </c>
      <c r="O652" s="48">
        <f t="shared" si="1481"/>
        <v>0.99999999999999989</v>
      </c>
      <c r="P652" s="39" t="s">
        <v>366</v>
      </c>
      <c r="Q652" s="32">
        <f t="shared" ref="Q652:AV652" si="1486">Q651/$O651</f>
        <v>2.6076684386801247E-2</v>
      </c>
      <c r="R652" s="32">
        <f t="shared" si="1486"/>
        <v>1.768552136677139E-2</v>
      </c>
      <c r="S652" s="32">
        <f t="shared" si="1486"/>
        <v>1.1994533560134673E-2</v>
      </c>
      <c r="T652" s="32">
        <f t="shared" si="1486"/>
        <v>1.7357763575727721E-2</v>
      </c>
      <c r="U652" s="32">
        <f t="shared" si="1486"/>
        <v>1.1772244279386904E-2</v>
      </c>
      <c r="V652" s="32">
        <f t="shared" si="1486"/>
        <v>7.9840778317403441E-3</v>
      </c>
      <c r="W652" s="32">
        <f t="shared" si="1486"/>
        <v>1.1554074585623294E-2</v>
      </c>
      <c r="X652" s="32">
        <f t="shared" si="1486"/>
        <v>7.8361125182286589E-3</v>
      </c>
      <c r="Y652" s="32">
        <f t="shared" si="1486"/>
        <v>5.3145458723925457E-3</v>
      </c>
      <c r="Z652" s="32">
        <f t="shared" si="1486"/>
        <v>3.4546225116600347E-2</v>
      </c>
      <c r="AA652" s="32">
        <f t="shared" si="1486"/>
        <v>2.3429665879998618E-2</v>
      </c>
      <c r="AB652" s="32">
        <f t="shared" si="1486"/>
        <v>1.5890281540039738E-2</v>
      </c>
      <c r="AC652" s="32">
        <f t="shared" si="1486"/>
        <v>2.2995454449390312E-2</v>
      </c>
      <c r="AD652" s="32">
        <f t="shared" si="1486"/>
        <v>1.5595794119023648E-2</v>
      </c>
      <c r="AE652" s="32">
        <f t="shared" si="1486"/>
        <v>1.0577255376199855E-2</v>
      </c>
      <c r="AF652" s="32">
        <f t="shared" si="1486"/>
        <v>1.530676430056282E-2</v>
      </c>
      <c r="AG652" s="32">
        <f t="shared" si="1486"/>
        <v>1.0381231872820328E-2</v>
      </c>
      <c r="AH652" s="32">
        <f t="shared" si="1486"/>
        <v>7.0406764670243212E-3</v>
      </c>
      <c r="AI652" s="32">
        <f t="shared" si="1486"/>
        <v>5.0264909253573631E-2</v>
      </c>
      <c r="AJ652" s="32">
        <f t="shared" si="1486"/>
        <v>3.4090266746214501E-2</v>
      </c>
      <c r="AK652" s="32">
        <f t="shared" si="1486"/>
        <v>2.3120429422548584E-2</v>
      </c>
      <c r="AL652" s="32">
        <f t="shared" si="1486"/>
        <v>3.3458487207850308E-2</v>
      </c>
      <c r="AM652" s="32">
        <f t="shared" si="1486"/>
        <v>2.269194893173572E-2</v>
      </c>
      <c r="AN652" s="32">
        <f t="shared" si="1486"/>
        <v>1.5389953022134419E-2</v>
      </c>
      <c r="AO652" s="32">
        <f t="shared" si="1486"/>
        <v>2.2271409276607687E-2</v>
      </c>
      <c r="AP652" s="32">
        <f t="shared" si="1486"/>
        <v>1.5104737963884686E-2</v>
      </c>
      <c r="AQ652" s="32">
        <f t="shared" si="1486"/>
        <v>1.0244215178482449E-2</v>
      </c>
      <c r="AR652" s="32">
        <f t="shared" si="1486"/>
        <v>1.611743116433104E-2</v>
      </c>
      <c r="AS652" s="32">
        <f t="shared" si="1486"/>
        <v>1.0931035901884817E-2</v>
      </c>
      <c r="AT652" s="32">
        <f t="shared" si="1486"/>
        <v>7.4135601802803918E-3</v>
      </c>
      <c r="AU652" s="32">
        <f t="shared" si="1486"/>
        <v>1.0728455943583319E-2</v>
      </c>
      <c r="AV652" s="32">
        <f t="shared" si="1486"/>
        <v>7.27616801309083E-3</v>
      </c>
      <c r="AW652" s="32">
        <f t="shared" ref="AW652:CB652" si="1487">AW651/$O651</f>
        <v>4.9347847661518436E-3</v>
      </c>
      <c r="AX652" s="32">
        <f t="shared" si="1487"/>
        <v>7.1413220729697772E-3</v>
      </c>
      <c r="AY652" s="32">
        <f t="shared" si="1487"/>
        <v>4.8433306257458517E-3</v>
      </c>
      <c r="AZ652" s="32">
        <f t="shared" si="1487"/>
        <v>3.284805153807125E-3</v>
      </c>
      <c r="BA652" s="32">
        <f t="shared" si="1487"/>
        <v>2.1352269983607019E-2</v>
      </c>
      <c r="BB652" s="32">
        <f t="shared" si="1487"/>
        <v>1.4481366627088885E-2</v>
      </c>
      <c r="BC652" s="32">
        <f t="shared" si="1487"/>
        <v>9.821437231224894E-3</v>
      </c>
      <c r="BD652" s="32">
        <f t="shared" si="1487"/>
        <v>1.4212989990711859E-2</v>
      </c>
      <c r="BE652" s="32">
        <f t="shared" si="1487"/>
        <v>9.6394209646403842E-3</v>
      </c>
      <c r="BF652" s="32">
        <f t="shared" si="1487"/>
        <v>6.5375713762037702E-3</v>
      </c>
      <c r="BG652" s="32">
        <f t="shared" si="1487"/>
        <v>9.4607779234322995E-3</v>
      </c>
      <c r="BH652" s="32">
        <f t="shared" si="1487"/>
        <v>6.4164135144355117E-3</v>
      </c>
      <c r="BI652" s="32">
        <f t="shared" si="1487"/>
        <v>4.3516889119932295E-3</v>
      </c>
      <c r="BJ652" s="32">
        <f t="shared" si="1487"/>
        <v>3.1067646594130402E-2</v>
      </c>
      <c r="BK652" s="32">
        <f t="shared" si="1487"/>
        <v>2.1070452036989002E-2</v>
      </c>
      <c r="BL652" s="32">
        <f t="shared" si="1487"/>
        <v>1.4290234302038572E-2</v>
      </c>
      <c r="BM652" s="32">
        <f t="shared" si="1487"/>
        <v>2.0679962852490859E-2</v>
      </c>
      <c r="BN652" s="32">
        <f t="shared" si="1487"/>
        <v>1.4025399834838033E-2</v>
      </c>
      <c r="BO652" s="32">
        <f t="shared" si="1487"/>
        <v>9.5121950619645908E-3</v>
      </c>
      <c r="BP652" s="32">
        <f t="shared" si="1487"/>
        <v>1.3765473425373636E-2</v>
      </c>
      <c r="BQ652" s="32">
        <f t="shared" si="1487"/>
        <v>9.3359098410299279E-3</v>
      </c>
      <c r="BR652" s="32">
        <f t="shared" si="1487"/>
        <v>6.3317264772877711E-3</v>
      </c>
      <c r="BS652" s="32">
        <f t="shared" si="1487"/>
        <v>9.9618334709926995E-3</v>
      </c>
      <c r="BT652" s="32">
        <f t="shared" si="1487"/>
        <v>6.756235420505902E-3</v>
      </c>
      <c r="BU652" s="32">
        <f t="shared" si="1487"/>
        <v>4.5821602208282897E-3</v>
      </c>
      <c r="BV652" s="32">
        <f t="shared" si="1487"/>
        <v>6.631025156625496E-3</v>
      </c>
      <c r="BW652" s="32">
        <f t="shared" si="1487"/>
        <v>4.4972411120815957E-3</v>
      </c>
      <c r="BX652" s="32">
        <f t="shared" si="1487"/>
        <v>3.0500830780273236E-3</v>
      </c>
      <c r="BY652" s="32">
        <f t="shared" si="1487"/>
        <v>4.4138957708774566E-3</v>
      </c>
      <c r="BZ652" s="32">
        <f t="shared" si="1487"/>
        <v>2.9935572639774085E-3</v>
      </c>
      <c r="CA652" s="32">
        <f t="shared" si="1487"/>
        <v>2.0302665848700896E-3</v>
      </c>
      <c r="CB652" s="32">
        <f t="shared" si="1487"/>
        <v>1.319737342977495E-2</v>
      </c>
      <c r="CC652" s="32">
        <f t="shared" ref="CC652:CS652" si="1488">CC651/$O651</f>
        <v>8.9506175829501891E-3</v>
      </c>
      <c r="CD652" s="32">
        <f t="shared" si="1488"/>
        <v>6.0704166281656266E-3</v>
      </c>
      <c r="CE652" s="32">
        <f t="shared" si="1488"/>
        <v>8.7847398241538734E-3</v>
      </c>
      <c r="CF652" s="32">
        <f t="shared" si="1488"/>
        <v>5.9579163346486627E-3</v>
      </c>
      <c r="CG652" s="32">
        <f t="shared" si="1488"/>
        <v>4.0407306034350677E-3</v>
      </c>
      <c r="CH652" s="32">
        <f t="shared" si="1488"/>
        <v>5.8475009583320563E-3</v>
      </c>
      <c r="CI652" s="32">
        <f t="shared" si="1488"/>
        <v>3.9658455655942971E-3</v>
      </c>
      <c r="CJ652" s="32">
        <f t="shared" si="1488"/>
        <v>2.6896842193301997E-3</v>
      </c>
      <c r="CK652" s="32">
        <f t="shared" si="1488"/>
        <v>1.9202236296271855E-2</v>
      </c>
      <c r="CL652" s="32">
        <f t="shared" si="1488"/>
        <v>1.3023187889615248E-2</v>
      </c>
      <c r="CM652" s="32">
        <f t="shared" si="1488"/>
        <v>8.8324828520702069E-3</v>
      </c>
      <c r="CN652" s="32">
        <f t="shared" si="1488"/>
        <v>1.2781835022118406E-2</v>
      </c>
      <c r="CO652" s="32">
        <f t="shared" si="1488"/>
        <v>8.6687944309606791E-3</v>
      </c>
      <c r="CP652" s="32">
        <f t="shared" si="1488"/>
        <v>5.8792807727696822E-3</v>
      </c>
      <c r="CQ652" s="32">
        <f t="shared" si="1488"/>
        <v>8.5081395735335363E-3</v>
      </c>
      <c r="CR652" s="32">
        <f t="shared" si="1488"/>
        <v>5.7703227138555108E-3</v>
      </c>
      <c r="CS652" s="32">
        <f t="shared" si="1488"/>
        <v>3.9135023508092646E-3</v>
      </c>
    </row>
    <row r="653" spans="2:97" ht="13.15" thickTop="1" x14ac:dyDescent="0.35">
      <c r="H653" s="34">
        <f t="shared" si="1484"/>
        <v>8.3617050736184601E-12</v>
      </c>
      <c r="I653" s="34">
        <f t="shared" ref="I653:J653" si="1489">I648</f>
        <v>-0.38829529361428899</v>
      </c>
      <c r="J653" s="34">
        <f t="shared" si="1489"/>
        <v>0.25571441628509217</v>
      </c>
      <c r="K653" s="34">
        <f t="shared" si="1480"/>
        <v>-0.38829529361215076</v>
      </c>
      <c r="L653" s="34">
        <f>$CE$6-$CE$7*SUMPRODUCT($B$6:$CD$6,Q652:CS652)</f>
        <v>-7.503331289626658E-12</v>
      </c>
    </row>
    <row r="654" spans="2:97" ht="13.5" thickBot="1" x14ac:dyDescent="0.4">
      <c r="B654" s="39" t="s">
        <v>367</v>
      </c>
      <c r="D654" s="39" t="s">
        <v>368</v>
      </c>
      <c r="E654" s="39" t="s">
        <v>369</v>
      </c>
      <c r="F654" s="39" t="s">
        <v>370</v>
      </c>
      <c r="H654" s="39" t="s">
        <v>347</v>
      </c>
      <c r="I654" s="39" t="s">
        <v>371</v>
      </c>
      <c r="J654" s="39" t="s">
        <v>372</v>
      </c>
      <c r="K654" s="39" t="s">
        <v>349</v>
      </c>
      <c r="L654" s="39" t="s">
        <v>373</v>
      </c>
      <c r="M654" s="39" t="s">
        <v>374</v>
      </c>
      <c r="O654" s="45" t="s">
        <v>336</v>
      </c>
    </row>
    <row r="655" spans="2:97" ht="13.9" thickTop="1" thickBot="1" x14ac:dyDescent="0.4">
      <c r="B655" s="32">
        <f>1+B650</f>
        <v>8</v>
      </c>
      <c r="D655" s="32">
        <f>IF(F650,IF(M655&lt;0,D650,H655),E650)</f>
        <v>4.18085253680923E-12</v>
      </c>
      <c r="E655" s="32">
        <f>IF(F650,IF(M655&lt;0,H655,E650),H655)</f>
        <v>8.3617050736184601E-12</v>
      </c>
      <c r="F655" s="32" t="b">
        <f>OR(F650,M655*M650&lt;=0)</f>
        <v>1</v>
      </c>
      <c r="H655" s="32">
        <f>IF(F650,(D650+E650)/2,2*H650)</f>
        <v>4.18085253680923E-12</v>
      </c>
      <c r="I655" s="32">
        <f>I650</f>
        <v>-0.4811402292485028</v>
      </c>
      <c r="J655" s="32">
        <f>J650</f>
        <v>1</v>
      </c>
      <c r="K655" s="32">
        <f>I655+J655*H655</f>
        <v>-0.48114022924432193</v>
      </c>
      <c r="L655" s="32">
        <f>$CE$3-$CE$7*SUMPRODUCT($B$3:$CD$3,Q657:CS657)</f>
        <v>1.9138042262056842E-9</v>
      </c>
      <c r="M655" s="32">
        <f>SUMPRODUCT(L655:L658,J655:J658)</f>
        <v>3.2868899079908426E-9</v>
      </c>
      <c r="O655" s="46">
        <f>SUM(Q655:CS655)</f>
        <v>-1.2656551009913082</v>
      </c>
      <c r="P655" s="39" t="s">
        <v>363</v>
      </c>
      <c r="Q655" s="32">
        <f t="shared" ref="Q655:AV655" si="1490">SUMPRODUCT(B$3:B$6,$K655:$K658)</f>
        <v>0.94830444081641385</v>
      </c>
      <c r="R655" s="32">
        <f t="shared" si="1490"/>
        <v>0.56000914720319395</v>
      </c>
      <c r="S655" s="32">
        <f t="shared" si="1490"/>
        <v>0.17171385358997404</v>
      </c>
      <c r="T655" s="32">
        <f t="shared" si="1490"/>
        <v>0.54130271889683212</v>
      </c>
      <c r="U655" s="32">
        <f t="shared" si="1490"/>
        <v>0.15300742528361222</v>
      </c>
      <c r="V655" s="32">
        <f t="shared" si="1490"/>
        <v>-0.23528786832960769</v>
      </c>
      <c r="W655" s="32">
        <f t="shared" si="1490"/>
        <v>0.1343009969772504</v>
      </c>
      <c r="X655" s="32">
        <f t="shared" si="1490"/>
        <v>-0.25399429663596951</v>
      </c>
      <c r="Y655" s="32">
        <f t="shared" si="1490"/>
        <v>-0.64228959024918941</v>
      </c>
      <c r="Z655" s="32">
        <f t="shared" si="1490"/>
        <v>1.2295611299255937</v>
      </c>
      <c r="AA655" s="32">
        <f t="shared" si="1490"/>
        <v>0.84126583631237373</v>
      </c>
      <c r="AB655" s="32">
        <f t="shared" si="1490"/>
        <v>0.45297054269915382</v>
      </c>
      <c r="AC655" s="32">
        <f t="shared" si="1490"/>
        <v>0.82255940800601191</v>
      </c>
      <c r="AD655" s="32">
        <f t="shared" si="1490"/>
        <v>0.434264114392792</v>
      </c>
      <c r="AE655" s="32">
        <f t="shared" si="1490"/>
        <v>4.5968820779572095E-2</v>
      </c>
      <c r="AF655" s="32">
        <f t="shared" si="1490"/>
        <v>0.41555768608643018</v>
      </c>
      <c r="AG655" s="32">
        <f t="shared" si="1490"/>
        <v>2.7262392473210273E-2</v>
      </c>
      <c r="AH655" s="32">
        <f t="shared" si="1490"/>
        <v>-0.36103290114000963</v>
      </c>
      <c r="AI655" s="32">
        <f t="shared" si="1490"/>
        <v>1.6045700487378332</v>
      </c>
      <c r="AJ655" s="32">
        <f t="shared" si="1490"/>
        <v>1.2162747551246134</v>
      </c>
      <c r="AK655" s="32">
        <f t="shared" si="1490"/>
        <v>0.82797946151139346</v>
      </c>
      <c r="AL655" s="32">
        <f t="shared" si="1490"/>
        <v>1.1975683268182515</v>
      </c>
      <c r="AM655" s="32">
        <f t="shared" si="1490"/>
        <v>0.80927303320503163</v>
      </c>
      <c r="AN655" s="32">
        <f t="shared" si="1490"/>
        <v>0.42097773959181173</v>
      </c>
      <c r="AO655" s="32">
        <f t="shared" si="1490"/>
        <v>0.79056660489866981</v>
      </c>
      <c r="AP655" s="32">
        <f t="shared" si="1490"/>
        <v>0.40227131128544991</v>
      </c>
      <c r="AQ655" s="32">
        <f t="shared" si="1490"/>
        <v>1.3976017672230001E-2</v>
      </c>
      <c r="AR655" s="32">
        <f t="shared" si="1490"/>
        <v>0.46716421157209193</v>
      </c>
      <c r="AS655" s="32">
        <f t="shared" si="1490"/>
        <v>7.886891795887202E-2</v>
      </c>
      <c r="AT655" s="32">
        <f t="shared" si="1490"/>
        <v>-0.30942637565434788</v>
      </c>
      <c r="AU655" s="32">
        <f t="shared" si="1490"/>
        <v>6.0162489652510198E-2</v>
      </c>
      <c r="AV655" s="32">
        <f t="shared" si="1490"/>
        <v>-0.32813280396070971</v>
      </c>
      <c r="AW655" s="32">
        <f t="shared" ref="AW655:CB655" si="1491">SUMPRODUCT(AH$3:AH$6,$K655:$K658)</f>
        <v>-0.71642809757392967</v>
      </c>
      <c r="AX655" s="32">
        <f t="shared" si="1491"/>
        <v>-0.34683923226707158</v>
      </c>
      <c r="AY655" s="32">
        <f t="shared" si="1491"/>
        <v>-0.73513452588029149</v>
      </c>
      <c r="AZ655" s="32">
        <f t="shared" si="1491"/>
        <v>-1.1234298194935115</v>
      </c>
      <c r="BA655" s="32">
        <f t="shared" si="1491"/>
        <v>0.74842090068127165</v>
      </c>
      <c r="BB655" s="32">
        <f t="shared" si="1491"/>
        <v>0.36012560706805175</v>
      </c>
      <c r="BC655" s="32">
        <f t="shared" si="1491"/>
        <v>-2.816968654516816E-2</v>
      </c>
      <c r="BD655" s="32">
        <f t="shared" si="1491"/>
        <v>0.34141917876168992</v>
      </c>
      <c r="BE655" s="32">
        <f t="shared" si="1491"/>
        <v>-4.6876114851529954E-2</v>
      </c>
      <c r="BF655" s="32">
        <f t="shared" si="1491"/>
        <v>-0.43517140846474989</v>
      </c>
      <c r="BG655" s="32">
        <f t="shared" si="1491"/>
        <v>-6.5582543157891804E-2</v>
      </c>
      <c r="BH655" s="32">
        <f t="shared" si="1491"/>
        <v>-0.45387783677111171</v>
      </c>
      <c r="BI655" s="32">
        <f t="shared" si="1491"/>
        <v>-0.84217313038433161</v>
      </c>
      <c r="BJ655" s="32">
        <f t="shared" si="1491"/>
        <v>1.1234298194935115</v>
      </c>
      <c r="BK655" s="32">
        <f t="shared" si="1491"/>
        <v>0.73513452588029149</v>
      </c>
      <c r="BL655" s="32">
        <f t="shared" si="1491"/>
        <v>0.34683923226707158</v>
      </c>
      <c r="BM655" s="32">
        <f t="shared" si="1491"/>
        <v>0.71642809757392967</v>
      </c>
      <c r="BN655" s="32">
        <f t="shared" si="1491"/>
        <v>0.32813280396070971</v>
      </c>
      <c r="BO655" s="32">
        <f t="shared" si="1491"/>
        <v>-6.0162489652510198E-2</v>
      </c>
      <c r="BP655" s="32">
        <f t="shared" si="1491"/>
        <v>0.30942637565434788</v>
      </c>
      <c r="BQ655" s="32">
        <f t="shared" si="1491"/>
        <v>-7.886891795887202E-2</v>
      </c>
      <c r="BR655" s="32">
        <f t="shared" si="1491"/>
        <v>-0.46716421157209193</v>
      </c>
      <c r="BS655" s="32">
        <f t="shared" si="1491"/>
        <v>-1.3976017672230001E-2</v>
      </c>
      <c r="BT655" s="32">
        <f t="shared" si="1491"/>
        <v>-0.40227131128544991</v>
      </c>
      <c r="BU655" s="32">
        <f t="shared" si="1491"/>
        <v>-0.79056660489866981</v>
      </c>
      <c r="BV655" s="32">
        <f t="shared" si="1491"/>
        <v>-0.42097773959181173</v>
      </c>
      <c r="BW655" s="32">
        <f t="shared" si="1491"/>
        <v>-0.80927303320503163</v>
      </c>
      <c r="BX655" s="32">
        <f t="shared" si="1491"/>
        <v>-1.1975683268182515</v>
      </c>
      <c r="BY655" s="32">
        <f t="shared" si="1491"/>
        <v>-0.82797946151139346</v>
      </c>
      <c r="BZ655" s="32">
        <f t="shared" si="1491"/>
        <v>-1.2162747551246134</v>
      </c>
      <c r="CA655" s="32">
        <f t="shared" si="1491"/>
        <v>-1.6045700487378332</v>
      </c>
      <c r="CB655" s="32">
        <f t="shared" si="1491"/>
        <v>0.26728067143694978</v>
      </c>
      <c r="CC655" s="32">
        <f t="shared" ref="CC655:CS655" si="1492">SUMPRODUCT(BN$3:BN$6,$K655:$K658)</f>
        <v>-0.12101462217627013</v>
      </c>
      <c r="CD655" s="32">
        <f t="shared" si="1492"/>
        <v>-0.50930991578949003</v>
      </c>
      <c r="CE655" s="32">
        <f t="shared" si="1492"/>
        <v>-0.13972105048263195</v>
      </c>
      <c r="CF655" s="32">
        <f t="shared" si="1492"/>
        <v>-0.52801634409585185</v>
      </c>
      <c r="CG655" s="32">
        <f t="shared" si="1492"/>
        <v>-0.91631163770907176</v>
      </c>
      <c r="CH655" s="32">
        <f t="shared" si="1492"/>
        <v>-0.54672277240221367</v>
      </c>
      <c r="CI655" s="32">
        <f t="shared" si="1492"/>
        <v>-0.93501806601543358</v>
      </c>
      <c r="CJ655" s="32">
        <f t="shared" si="1492"/>
        <v>-1.3233133596286535</v>
      </c>
      <c r="CK655" s="32">
        <f t="shared" si="1492"/>
        <v>0.64228959024918941</v>
      </c>
      <c r="CL655" s="32">
        <f t="shared" si="1492"/>
        <v>0.25399429663596951</v>
      </c>
      <c r="CM655" s="32">
        <f t="shared" si="1492"/>
        <v>-0.1343009969772504</v>
      </c>
      <c r="CN655" s="32">
        <f t="shared" si="1492"/>
        <v>0.23528786832960769</v>
      </c>
      <c r="CO655" s="32">
        <f t="shared" si="1492"/>
        <v>-0.15300742528361222</v>
      </c>
      <c r="CP655" s="32">
        <f t="shared" si="1492"/>
        <v>-0.54130271889683212</v>
      </c>
      <c r="CQ655" s="32">
        <f t="shared" si="1492"/>
        <v>-0.17171385358997404</v>
      </c>
      <c r="CR655" s="32">
        <f t="shared" si="1492"/>
        <v>-0.56000914720319395</v>
      </c>
      <c r="CS655" s="32">
        <f t="shared" si="1492"/>
        <v>-0.94830444081641385</v>
      </c>
    </row>
    <row r="656" spans="2:97" ht="13.9" thickTop="1" thickBot="1" x14ac:dyDescent="0.4">
      <c r="H656" s="33">
        <f>H655</f>
        <v>4.18085253680923E-12</v>
      </c>
      <c r="I656" s="33">
        <f t="shared" ref="I656:J656" si="1493">I651</f>
        <v>0.32813280395785943</v>
      </c>
      <c r="J656" s="33">
        <f t="shared" si="1493"/>
        <v>0.68174766834791556</v>
      </c>
      <c r="K656" s="33">
        <f t="shared" ref="K656:K658" si="1494">I656+J656*H656</f>
        <v>0.32813280396070971</v>
      </c>
      <c r="L656" s="33">
        <f>$CE$4-$CE$7*SUMPRODUCT($B$4:$CD$4,Q657:CS657)</f>
        <v>1.4566126083082054E-9</v>
      </c>
      <c r="M656" s="39" t="s">
        <v>375</v>
      </c>
      <c r="O656" s="47">
        <f t="shared" ref="O656:O657" si="1495">SUM(Q656:CS656)</f>
        <v>98.989929547871199</v>
      </c>
      <c r="P656" s="39" t="s">
        <v>365</v>
      </c>
      <c r="Q656" s="33">
        <f>EXP(Q655)</f>
        <v>2.5813291503125084</v>
      </c>
      <c r="R656" s="33">
        <f>EXP(R655)</f>
        <v>1.7506885141264281</v>
      </c>
      <c r="S656" s="33">
        <f t="shared" ref="S656:CD656" si="1496">EXP(S655)</f>
        <v>1.1873380320844196</v>
      </c>
      <c r="T656" s="33">
        <f t="shared" si="1496"/>
        <v>1.718243793481302</v>
      </c>
      <c r="U656" s="33">
        <f t="shared" si="1496"/>
        <v>1.1653336318433321</v>
      </c>
      <c r="V656" s="33">
        <f t="shared" si="1496"/>
        <v>0.79034330207225523</v>
      </c>
      <c r="W656" s="33">
        <f t="shared" si="1496"/>
        <v>1.143737029227593</v>
      </c>
      <c r="X656" s="33">
        <f t="shared" si="1496"/>
        <v>0.77569622611181455</v>
      </c>
      <c r="Y656" s="33">
        <f t="shared" si="1496"/>
        <v>0.52608652148865398</v>
      </c>
      <c r="Z656" s="33">
        <f t="shared" si="1496"/>
        <v>3.4197283904566071</v>
      </c>
      <c r="AA656" s="33">
        <f t="shared" si="1496"/>
        <v>2.31930097480193</v>
      </c>
      <c r="AB656" s="33">
        <f t="shared" si="1496"/>
        <v>1.5729778501499501</v>
      </c>
      <c r="AC656" s="33">
        <f t="shared" si="1496"/>
        <v>2.2763184158759833</v>
      </c>
      <c r="AD656" s="33">
        <f t="shared" si="1496"/>
        <v>1.5438265610900845</v>
      </c>
      <c r="AE656" s="33">
        <f t="shared" si="1496"/>
        <v>1.0470417645020218</v>
      </c>
      <c r="AF656" s="33">
        <f t="shared" si="1496"/>
        <v>1.5152155197226902</v>
      </c>
      <c r="AG656" s="33">
        <f t="shared" si="1496"/>
        <v>1.0276374117122857</v>
      </c>
      <c r="AH656" s="33">
        <f t="shared" si="1496"/>
        <v>0.69695606744049088</v>
      </c>
      <c r="AI656" s="33">
        <f t="shared" si="1496"/>
        <v>4.9757198257534689</v>
      </c>
      <c r="AJ656" s="33">
        <f t="shared" si="1496"/>
        <v>3.3745931034804926</v>
      </c>
      <c r="AK656" s="33">
        <f t="shared" si="1496"/>
        <v>2.2886896796552736</v>
      </c>
      <c r="AL656" s="33">
        <f t="shared" si="1496"/>
        <v>3.3120532914865657</v>
      </c>
      <c r="AM656" s="33">
        <f t="shared" si="1496"/>
        <v>2.2462744260561198</v>
      </c>
      <c r="AN656" s="33">
        <f t="shared" si="1496"/>
        <v>1.5234503654043081</v>
      </c>
      <c r="AO656" s="33">
        <f t="shared" si="1496"/>
        <v>2.2046452352219936</v>
      </c>
      <c r="AP656" s="33">
        <f t="shared" si="1496"/>
        <v>1.4952169468815837</v>
      </c>
      <c r="AQ656" s="33">
        <f t="shared" si="1496"/>
        <v>1.0140741387884871</v>
      </c>
      <c r="AR656" s="33">
        <f t="shared" si="1496"/>
        <v>1.5954633754560903</v>
      </c>
      <c r="AS656" s="33">
        <f t="shared" si="1496"/>
        <v>1.0820624738159428</v>
      </c>
      <c r="AT656" s="33">
        <f t="shared" si="1496"/>
        <v>0.73386779994618656</v>
      </c>
      <c r="AU656" s="33">
        <f t="shared" si="1496"/>
        <v>1.0620090980153649</v>
      </c>
      <c r="AV656" s="33">
        <f t="shared" si="1496"/>
        <v>0.72026735899533689</v>
      </c>
      <c r="AW656" s="33">
        <f t="shared" si="1496"/>
        <v>0.48849399633543605</v>
      </c>
      <c r="AX656" s="33">
        <f t="shared" si="1496"/>
        <v>0.70691896888262329</v>
      </c>
      <c r="AY656" s="33">
        <f t="shared" si="1496"/>
        <v>0.47944095741958243</v>
      </c>
      <c r="AZ656" s="33">
        <f t="shared" si="1496"/>
        <v>0.32516263075347235</v>
      </c>
      <c r="BA656" s="33">
        <f t="shared" si="1496"/>
        <v>2.1136597013675624</v>
      </c>
      <c r="BB656" s="33">
        <f t="shared" si="1496"/>
        <v>1.4335094621730451</v>
      </c>
      <c r="BC656" s="33">
        <f t="shared" si="1496"/>
        <v>0.97222337957717453</v>
      </c>
      <c r="BD656" s="33">
        <f t="shared" si="1496"/>
        <v>1.4069428778451887</v>
      </c>
      <c r="BE656" s="33">
        <f t="shared" si="1496"/>
        <v>0.95420560217101991</v>
      </c>
      <c r="BF656" s="33">
        <f t="shared" si="1496"/>
        <v>0.64715372994321751</v>
      </c>
      <c r="BG656" s="33">
        <f t="shared" si="1496"/>
        <v>0.93652174010724132</v>
      </c>
      <c r="BH656" s="33">
        <f t="shared" si="1496"/>
        <v>0.63516032174236681</v>
      </c>
      <c r="BI656" s="33">
        <f t="shared" si="1496"/>
        <v>0.43077337881090749</v>
      </c>
      <c r="BJ656" s="33">
        <f t="shared" si="1496"/>
        <v>3.0753841475657366</v>
      </c>
      <c r="BK656" s="33">
        <f t="shared" si="1496"/>
        <v>2.0857625626774534</v>
      </c>
      <c r="BL656" s="33">
        <f t="shared" si="1496"/>
        <v>1.4145892867758652</v>
      </c>
      <c r="BM656" s="33">
        <f t="shared" si="1496"/>
        <v>2.0471080658140295</v>
      </c>
      <c r="BN656" s="33">
        <f t="shared" si="1496"/>
        <v>1.3883733415253574</v>
      </c>
      <c r="BO656" s="33">
        <f t="shared" si="1496"/>
        <v>0.9416115190244182</v>
      </c>
      <c r="BP656" s="33">
        <f t="shared" si="1496"/>
        <v>1.3626432445643868</v>
      </c>
      <c r="BQ656" s="33">
        <f t="shared" si="1496"/>
        <v>0.92416105742347243</v>
      </c>
      <c r="BR656" s="33">
        <f t="shared" si="1496"/>
        <v>0.62677715789880351</v>
      </c>
      <c r="BS656" s="33">
        <f t="shared" si="1496"/>
        <v>0.98612119346096183</v>
      </c>
      <c r="BT656" s="33">
        <f t="shared" si="1496"/>
        <v>0.66879926828383973</v>
      </c>
      <c r="BU656" s="33">
        <f t="shared" si="1496"/>
        <v>0.45358771743577436</v>
      </c>
      <c r="BV656" s="33">
        <f t="shared" si="1496"/>
        <v>0.65640471308338966</v>
      </c>
      <c r="BW656" s="33">
        <f t="shared" si="1496"/>
        <v>0.44518158084350484</v>
      </c>
      <c r="BX656" s="33">
        <f t="shared" si="1496"/>
        <v>0.3019275090079136</v>
      </c>
      <c r="BY656" s="33">
        <f t="shared" si="1496"/>
        <v>0.43693123138940432</v>
      </c>
      <c r="BZ656" s="33">
        <f t="shared" si="1496"/>
        <v>0.29633202265737418</v>
      </c>
      <c r="CA656" s="33">
        <f t="shared" si="1496"/>
        <v>0.20097594619861275</v>
      </c>
      <c r="CB656" s="33">
        <f t="shared" si="1496"/>
        <v>1.3064070660268723</v>
      </c>
      <c r="CC656" s="33">
        <f t="shared" si="1496"/>
        <v>0.88602100394285721</v>
      </c>
      <c r="CD656" s="33">
        <f t="shared" si="1496"/>
        <v>0.60091011434544772</v>
      </c>
      <c r="CE656" s="33">
        <f t="shared" ref="CE656:CS656" si="1497">EXP(CE655)</f>
        <v>0.86960077628574917</v>
      </c>
      <c r="CF656" s="33">
        <f t="shared" si="1497"/>
        <v>0.58977371821589564</v>
      </c>
      <c r="CG656" s="33">
        <f t="shared" si="1497"/>
        <v>0.39999163775344349</v>
      </c>
      <c r="CH656" s="33">
        <f t="shared" si="1497"/>
        <v>0.57884370789312833</v>
      </c>
      <c r="CI656" s="33">
        <f t="shared" si="1497"/>
        <v>0.39257877313327855</v>
      </c>
      <c r="CJ656" s="33">
        <f t="shared" si="1497"/>
        <v>0.26625165137544338</v>
      </c>
      <c r="CK656" s="33">
        <f t="shared" si="1497"/>
        <v>1.9008280181182455</v>
      </c>
      <c r="CL656" s="33">
        <f t="shared" si="1497"/>
        <v>1.2891644516726739</v>
      </c>
      <c r="CM656" s="33">
        <f t="shared" si="1497"/>
        <v>0.87432685525215192</v>
      </c>
      <c r="CN656" s="33">
        <f t="shared" si="1497"/>
        <v>1.2652729483226233</v>
      </c>
      <c r="CO656" s="33">
        <f t="shared" si="1497"/>
        <v>0.8581233499784896</v>
      </c>
      <c r="CP656" s="33">
        <f t="shared" si="1497"/>
        <v>0.58198958948306079</v>
      </c>
      <c r="CQ656" s="33">
        <f t="shared" si="1497"/>
        <v>0.8422201369600365</v>
      </c>
      <c r="CR656" s="33">
        <f t="shared" si="1497"/>
        <v>0.5712038389073385</v>
      </c>
      <c r="CS656" s="33">
        <f t="shared" si="1497"/>
        <v>0.38739732198775773</v>
      </c>
    </row>
    <row r="657" spans="1:111" ht="13.9" thickTop="1" thickBot="1" x14ac:dyDescent="0.4">
      <c r="H657" s="32">
        <f t="shared" ref="H657:H658" si="1498">H656</f>
        <v>4.18085253680923E-12</v>
      </c>
      <c r="I657" s="32">
        <f t="shared" ref="I657:J657" si="1499">I652</f>
        <v>-0.40700172192106887</v>
      </c>
      <c r="J657" s="32">
        <f t="shared" si="1499"/>
        <v>0.35570706474436575</v>
      </c>
      <c r="K657" s="32">
        <f t="shared" si="1494"/>
        <v>-0.40700172191958173</v>
      </c>
      <c r="L657" s="32">
        <f>$CE$5-$CE$7*SUMPRODUCT($B$5:$CD$5,Q657:CS657)</f>
        <v>7.0264150053844787E-10</v>
      </c>
      <c r="M657" s="32">
        <f>SUMPRODUCT($B$7:$CD$7, LN(Q657:CS657))</f>
        <v>-3263.3842564287183</v>
      </c>
      <c r="O657" s="48">
        <f t="shared" si="1495"/>
        <v>0.99999999999999978</v>
      </c>
      <c r="P657" s="39" t="s">
        <v>366</v>
      </c>
      <c r="Q657" s="32">
        <f t="shared" ref="Q657:AV657" si="1500">Q656/$O656</f>
        <v>2.6076684387013188E-2</v>
      </c>
      <c r="R657" s="32">
        <f t="shared" si="1500"/>
        <v>1.7685521366896224E-2</v>
      </c>
      <c r="S657" s="32">
        <f t="shared" si="1500"/>
        <v>1.1994533560206515E-2</v>
      </c>
      <c r="T657" s="32">
        <f t="shared" si="1500"/>
        <v>1.7357763575842986E-2</v>
      </c>
      <c r="U657" s="32">
        <f t="shared" si="1500"/>
        <v>1.1772244279452494E-2</v>
      </c>
      <c r="V657" s="32">
        <f t="shared" si="1500"/>
        <v>7.9840778317762911E-3</v>
      </c>
      <c r="W657" s="32">
        <f t="shared" si="1500"/>
        <v>1.1554074585682835E-2</v>
      </c>
      <c r="X657" s="32">
        <f t="shared" si="1500"/>
        <v>7.8361125182606628E-3</v>
      </c>
      <c r="Y657" s="32">
        <f t="shared" si="1500"/>
        <v>5.3145458724085694E-3</v>
      </c>
      <c r="Z657" s="32">
        <f t="shared" si="1500"/>
        <v>3.4546225116796732E-2</v>
      </c>
      <c r="AA657" s="32">
        <f t="shared" si="1500"/>
        <v>2.3429665880106761E-2</v>
      </c>
      <c r="AB657" s="32">
        <f t="shared" si="1500"/>
        <v>1.5890281540096089E-2</v>
      </c>
      <c r="AC657" s="32">
        <f t="shared" si="1500"/>
        <v>2.2995454449486835E-2</v>
      </c>
      <c r="AD657" s="32">
        <f t="shared" si="1500"/>
        <v>1.5595794119072437E-2</v>
      </c>
      <c r="AE657" s="32">
        <f t="shared" si="1500"/>
        <v>1.0577255376221638E-2</v>
      </c>
      <c r="AF657" s="32">
        <f t="shared" si="1500"/>
        <v>1.5306764300604306E-2</v>
      </c>
      <c r="AG657" s="32">
        <f t="shared" si="1500"/>
        <v>1.0381231872837364E-2</v>
      </c>
      <c r="AH657" s="32">
        <f t="shared" si="1500"/>
        <v>7.0406764670283483E-3</v>
      </c>
      <c r="AI657" s="32">
        <f t="shared" si="1500"/>
        <v>5.0264909253695624E-2</v>
      </c>
      <c r="AJ657" s="32">
        <f t="shared" si="1500"/>
        <v>3.4090266746260797E-2</v>
      </c>
      <c r="AK657" s="32">
        <f t="shared" si="1500"/>
        <v>2.312042942255526E-2</v>
      </c>
      <c r="AL657" s="32">
        <f t="shared" si="1500"/>
        <v>3.3458487207881762E-2</v>
      </c>
      <c r="AM657" s="32">
        <f t="shared" si="1500"/>
        <v>2.2691948931732788E-2</v>
      </c>
      <c r="AN657" s="32">
        <f t="shared" si="1500"/>
        <v>1.5389953022115979E-2</v>
      </c>
      <c r="AO657" s="32">
        <f t="shared" si="1500"/>
        <v>2.2271409276595499E-2</v>
      </c>
      <c r="AP657" s="32">
        <f t="shared" si="1500"/>
        <v>1.5104737963860271E-2</v>
      </c>
      <c r="AQ657" s="32">
        <f t="shared" si="1500"/>
        <v>1.0244215178454938E-2</v>
      </c>
      <c r="AR657" s="32">
        <f t="shared" si="1500"/>
        <v>1.6117431164394652E-2</v>
      </c>
      <c r="AS657" s="32">
        <f t="shared" si="1500"/>
        <v>1.0931035901916275E-2</v>
      </c>
      <c r="AT657" s="32">
        <f t="shared" si="1500"/>
        <v>7.4135601802938003E-3</v>
      </c>
      <c r="AU657" s="32">
        <f t="shared" si="1500"/>
        <v>1.0728455943609707E-2</v>
      </c>
      <c r="AV657" s="32">
        <f t="shared" si="1500"/>
        <v>7.2761680131009487E-3</v>
      </c>
      <c r="AW657" s="32">
        <f t="shared" ref="AW657:CB657" si="1501">AW656/$O656</f>
        <v>4.93478476615343E-3</v>
      </c>
      <c r="AX657" s="32">
        <f t="shared" si="1501"/>
        <v>7.141322072976723E-3</v>
      </c>
      <c r="AY657" s="32">
        <f t="shared" si="1501"/>
        <v>4.8433306257453833E-3</v>
      </c>
      <c r="AZ657" s="32">
        <f t="shared" si="1501"/>
        <v>3.2848051538032948E-3</v>
      </c>
      <c r="BA657" s="32">
        <f t="shared" si="1501"/>
        <v>2.1352269983639129E-2</v>
      </c>
      <c r="BB657" s="32">
        <f t="shared" si="1501"/>
        <v>1.448136662709518E-2</v>
      </c>
      <c r="BC657" s="32">
        <f t="shared" si="1501"/>
        <v>9.8214372312186628E-3</v>
      </c>
      <c r="BD657" s="32">
        <f t="shared" si="1501"/>
        <v>1.4212989990712094E-2</v>
      </c>
      <c r="BE657" s="32">
        <f t="shared" si="1501"/>
        <v>9.6394209646302378E-3</v>
      </c>
      <c r="BF657" s="32">
        <f t="shared" si="1501"/>
        <v>6.5375713761898994E-3</v>
      </c>
      <c r="BG657" s="32">
        <f t="shared" si="1501"/>
        <v>9.460777923418387E-3</v>
      </c>
      <c r="BH657" s="32">
        <f t="shared" si="1501"/>
        <v>6.4164135144192157E-3</v>
      </c>
      <c r="BI657" s="32">
        <f t="shared" si="1501"/>
        <v>4.351688911977525E-3</v>
      </c>
      <c r="BJ657" s="32">
        <f t="shared" si="1501"/>
        <v>3.1067646594075928E-2</v>
      </c>
      <c r="BK657" s="32">
        <f t="shared" si="1501"/>
        <v>2.1070452036929529E-2</v>
      </c>
      <c r="BL657" s="32">
        <f t="shared" si="1501"/>
        <v>1.4290234301982955E-2</v>
      </c>
      <c r="BM657" s="32">
        <f t="shared" si="1501"/>
        <v>2.0679962852423839E-2</v>
      </c>
      <c r="BN657" s="32">
        <f t="shared" si="1501"/>
        <v>1.4025399834777585E-2</v>
      </c>
      <c r="BO657" s="32">
        <f t="shared" si="1501"/>
        <v>9.5121950619134251E-3</v>
      </c>
      <c r="BP657" s="32">
        <f t="shared" si="1501"/>
        <v>1.3765473425308553E-2</v>
      </c>
      <c r="BQ657" s="32">
        <f t="shared" si="1501"/>
        <v>9.3359098409758062E-3</v>
      </c>
      <c r="BR657" s="32">
        <f t="shared" si="1501"/>
        <v>6.3317264772442955E-3</v>
      </c>
      <c r="BS657" s="32">
        <f t="shared" si="1501"/>
        <v>9.9618334709903698E-3</v>
      </c>
      <c r="BT657" s="32">
        <f t="shared" si="1501"/>
        <v>6.7562354204970983E-3</v>
      </c>
      <c r="BU657" s="32">
        <f t="shared" si="1501"/>
        <v>4.58216022081742E-3</v>
      </c>
      <c r="BV657" s="32">
        <f t="shared" si="1501"/>
        <v>6.6310251566140833E-3</v>
      </c>
      <c r="BW657" s="32">
        <f t="shared" si="1501"/>
        <v>4.4972411120690467E-3</v>
      </c>
      <c r="BX657" s="32">
        <f t="shared" si="1501"/>
        <v>3.0500830780155518E-3</v>
      </c>
      <c r="BY657" s="32">
        <f t="shared" si="1501"/>
        <v>4.4138957708632961E-3</v>
      </c>
      <c r="BZ657" s="32">
        <f t="shared" si="1501"/>
        <v>2.9935572639646036E-3</v>
      </c>
      <c r="CA657" s="32">
        <f t="shared" si="1501"/>
        <v>2.030266584859235E-3</v>
      </c>
      <c r="CB657" s="32">
        <f t="shared" si="1501"/>
        <v>1.3197373429739621E-2</v>
      </c>
      <c r="CC657" s="32">
        <f t="shared" ref="CC657:CS657" si="1502">CC656/$O656</f>
        <v>8.9506175829166586E-3</v>
      </c>
      <c r="CD657" s="32">
        <f t="shared" si="1502"/>
        <v>6.0704166281363965E-3</v>
      </c>
      <c r="CE657" s="32">
        <f t="shared" si="1502"/>
        <v>8.7847398241172915E-3</v>
      </c>
      <c r="CF657" s="32">
        <f t="shared" si="1502"/>
        <v>5.9579163346174828E-3</v>
      </c>
      <c r="CG657" s="32">
        <f t="shared" si="1502"/>
        <v>4.0407306034096011E-3</v>
      </c>
      <c r="CH657" s="32">
        <f t="shared" si="1502"/>
        <v>5.8475009582990099E-3</v>
      </c>
      <c r="CI657" s="32">
        <f t="shared" si="1502"/>
        <v>3.9658455655676448E-3</v>
      </c>
      <c r="CJ657" s="32">
        <f t="shared" si="1502"/>
        <v>2.6896842193092478E-3</v>
      </c>
      <c r="CK657" s="32">
        <f t="shared" si="1502"/>
        <v>1.9202236296157898E-2</v>
      </c>
      <c r="CL657" s="32">
        <f t="shared" si="1502"/>
        <v>1.3023187889524038E-2</v>
      </c>
      <c r="CM657" s="32">
        <f t="shared" si="1502"/>
        <v>8.8324828519989029E-3</v>
      </c>
      <c r="CN657" s="32">
        <f t="shared" si="1502"/>
        <v>1.2781835022023543E-2</v>
      </c>
      <c r="CO657" s="32">
        <f t="shared" si="1502"/>
        <v>8.668794430887073E-3</v>
      </c>
      <c r="CP657" s="32">
        <f t="shared" si="1502"/>
        <v>5.8792807727134763E-3</v>
      </c>
      <c r="CQ657" s="32">
        <f t="shared" si="1502"/>
        <v>8.5081395734577393E-3</v>
      </c>
      <c r="CR657" s="32">
        <f t="shared" si="1502"/>
        <v>5.7703227137979344E-3</v>
      </c>
      <c r="CS657" s="32">
        <f t="shared" si="1502"/>
        <v>3.9135023507660309E-3</v>
      </c>
    </row>
    <row r="658" spans="1:111" ht="13.15" thickTop="1" x14ac:dyDescent="0.35">
      <c r="H658" s="34">
        <f t="shared" si="1498"/>
        <v>4.18085253680923E-12</v>
      </c>
      <c r="I658" s="34">
        <f t="shared" ref="I658:J658" si="1503">I653</f>
        <v>-0.38829529361428899</v>
      </c>
      <c r="J658" s="34">
        <f t="shared" si="1503"/>
        <v>0.25571441628509217</v>
      </c>
      <c r="K658" s="34">
        <f t="shared" si="1494"/>
        <v>-0.38829529361321991</v>
      </c>
      <c r="L658" s="34">
        <f>$CE$6-$CE$7*SUMPRODUCT($B$6:$CD$6,Q657:CS657)</f>
        <v>5.0880544222309254E-10</v>
      </c>
    </row>
    <row r="659" spans="1:111" ht="13.5" thickBot="1" x14ac:dyDescent="0.4">
      <c r="B659" s="39" t="s">
        <v>367</v>
      </c>
      <c r="D659" s="39" t="s">
        <v>368</v>
      </c>
      <c r="E659" s="39" t="s">
        <v>369</v>
      </c>
      <c r="F659" s="39" t="s">
        <v>370</v>
      </c>
      <c r="H659" s="39" t="s">
        <v>347</v>
      </c>
      <c r="I659" s="39" t="s">
        <v>371</v>
      </c>
      <c r="J659" s="39" t="s">
        <v>372</v>
      </c>
      <c r="K659" s="39" t="s">
        <v>349</v>
      </c>
      <c r="L659" s="39" t="s">
        <v>373</v>
      </c>
      <c r="M659" s="39" t="s">
        <v>374</v>
      </c>
      <c r="O659" s="45" t="s">
        <v>336</v>
      </c>
    </row>
    <row r="660" spans="1:111" ht="13.9" thickTop="1" thickBot="1" x14ac:dyDescent="0.4">
      <c r="B660" s="32">
        <f>1+B655</f>
        <v>9</v>
      </c>
      <c r="D660" s="32">
        <f>IF(F655,IF(M660&lt;0,D655,H660),E655)</f>
        <v>6.271278805213845E-12</v>
      </c>
      <c r="E660" s="32">
        <f>IF(F655,IF(M660&lt;0,H660,E655),H660)</f>
        <v>8.3617050736184601E-12</v>
      </c>
      <c r="F660" s="32" t="b">
        <f>OR(F655,M660*M655&lt;=0)</f>
        <v>1</v>
      </c>
      <c r="H660" s="32">
        <f>IF(F655,(D655+E655)/2,2*H655)</f>
        <v>6.271278805213845E-12</v>
      </c>
      <c r="I660" s="32">
        <f>I655</f>
        <v>-0.4811402292485028</v>
      </c>
      <c r="J660" s="32">
        <f>J655</f>
        <v>1</v>
      </c>
      <c r="K660" s="32">
        <f>I660+J660*H660</f>
        <v>-0.48114022924223154</v>
      </c>
      <c r="L660" s="32">
        <f>$CE$3-$CE$7*SUMPRODUCT($B$3:$CD$3,Q662:CS662)</f>
        <v>9.4306074061023537E-10</v>
      </c>
      <c r="M660" s="32">
        <f>SUMPRODUCT(L660:L663,J660:J663)</f>
        <v>1.6196111594533217E-9</v>
      </c>
      <c r="O660" s="46">
        <f>SUM(Q660:CS660)</f>
        <v>-1.2656551009968036</v>
      </c>
      <c r="P660" s="39" t="s">
        <v>363</v>
      </c>
      <c r="Q660" s="32">
        <f t="shared" ref="Q660:AV660" si="1504">SUMPRODUCT(B$3:B$6,$K660:$K663)</f>
        <v>0.94830444081162013</v>
      </c>
      <c r="R660" s="32">
        <f t="shared" si="1504"/>
        <v>0.5600091471989348</v>
      </c>
      <c r="S660" s="32">
        <f t="shared" si="1504"/>
        <v>0.17171385358624947</v>
      </c>
      <c r="T660" s="32">
        <f t="shared" si="1504"/>
        <v>0.54130271889278203</v>
      </c>
      <c r="U660" s="32">
        <f t="shared" si="1504"/>
        <v>0.1530074252800967</v>
      </c>
      <c r="V660" s="32">
        <f t="shared" si="1504"/>
        <v>-0.23528786833258863</v>
      </c>
      <c r="W660" s="32">
        <f t="shared" si="1504"/>
        <v>0.13430099697394388</v>
      </c>
      <c r="X660" s="32">
        <f t="shared" si="1504"/>
        <v>-0.25399429663874146</v>
      </c>
      <c r="Y660" s="32">
        <f t="shared" si="1504"/>
        <v>-0.64228959025142673</v>
      </c>
      <c r="Z660" s="32">
        <f t="shared" si="1504"/>
        <v>1.2295611299220215</v>
      </c>
      <c r="AA660" s="32">
        <f t="shared" si="1504"/>
        <v>0.84126583630933616</v>
      </c>
      <c r="AB660" s="32">
        <f t="shared" si="1504"/>
        <v>0.45297054269665082</v>
      </c>
      <c r="AC660" s="32">
        <f t="shared" si="1504"/>
        <v>0.82255940800318328</v>
      </c>
      <c r="AD660" s="32">
        <f t="shared" si="1504"/>
        <v>0.434264114390498</v>
      </c>
      <c r="AE660" s="32">
        <f t="shared" si="1504"/>
        <v>4.5968820777812669E-2</v>
      </c>
      <c r="AF660" s="32">
        <f t="shared" si="1504"/>
        <v>0.41555768608434518</v>
      </c>
      <c r="AG660" s="32">
        <f t="shared" si="1504"/>
        <v>2.7262392471659846E-2</v>
      </c>
      <c r="AH660" s="32">
        <f t="shared" si="1504"/>
        <v>-0.36103290114102549</v>
      </c>
      <c r="AI660" s="32">
        <f t="shared" si="1504"/>
        <v>1.6045700487358898</v>
      </c>
      <c r="AJ660" s="32">
        <f t="shared" si="1504"/>
        <v>1.2162747551232045</v>
      </c>
      <c r="AK660" s="32">
        <f t="shared" si="1504"/>
        <v>0.82797946151051915</v>
      </c>
      <c r="AL660" s="32">
        <f t="shared" si="1504"/>
        <v>1.1975683268170516</v>
      </c>
      <c r="AM660" s="32">
        <f t="shared" si="1504"/>
        <v>0.80927303320436639</v>
      </c>
      <c r="AN660" s="32">
        <f t="shared" si="1504"/>
        <v>0.42097773959168105</v>
      </c>
      <c r="AO660" s="32">
        <f t="shared" si="1504"/>
        <v>0.79056660489821362</v>
      </c>
      <c r="AP660" s="32">
        <f t="shared" si="1504"/>
        <v>0.40227131128552823</v>
      </c>
      <c r="AQ660" s="32">
        <f t="shared" si="1504"/>
        <v>1.39760176728429E-2</v>
      </c>
      <c r="AR660" s="32">
        <f t="shared" si="1504"/>
        <v>0.46716421156938864</v>
      </c>
      <c r="AS660" s="32">
        <f t="shared" si="1504"/>
        <v>7.8868917956703311E-2</v>
      </c>
      <c r="AT660" s="32">
        <f t="shared" si="1504"/>
        <v>-0.30942637565598202</v>
      </c>
      <c r="AU660" s="32">
        <f t="shared" si="1504"/>
        <v>6.0162489650550488E-2</v>
      </c>
      <c r="AV660" s="32">
        <f t="shared" si="1504"/>
        <v>-0.32813280396213484</v>
      </c>
      <c r="AW660" s="32">
        <f t="shared" ref="AW660:CB660" si="1505">SUMPRODUCT(AH$3:AH$6,$K660:$K663)</f>
        <v>-0.71642809757482018</v>
      </c>
      <c r="AX660" s="32">
        <f t="shared" si="1505"/>
        <v>-0.34683923226828761</v>
      </c>
      <c r="AY660" s="32">
        <f t="shared" si="1505"/>
        <v>-0.73513452588097294</v>
      </c>
      <c r="AZ660" s="32">
        <f t="shared" si="1505"/>
        <v>-1.1234298194936583</v>
      </c>
      <c r="BA660" s="32">
        <f t="shared" si="1505"/>
        <v>0.74842090067978995</v>
      </c>
      <c r="BB660" s="32">
        <f t="shared" si="1505"/>
        <v>0.36012560706710461</v>
      </c>
      <c r="BC660" s="32">
        <f t="shared" si="1505"/>
        <v>-2.8169686545580719E-2</v>
      </c>
      <c r="BD660" s="32">
        <f t="shared" si="1505"/>
        <v>0.34141917876095179</v>
      </c>
      <c r="BE660" s="32">
        <f t="shared" si="1505"/>
        <v>-4.6876114851733548E-2</v>
      </c>
      <c r="BF660" s="32">
        <f t="shared" si="1505"/>
        <v>-0.43517140846441887</v>
      </c>
      <c r="BG660" s="32">
        <f t="shared" si="1505"/>
        <v>-6.5582543157886364E-2</v>
      </c>
      <c r="BH660" s="32">
        <f t="shared" si="1505"/>
        <v>-0.4538778367705717</v>
      </c>
      <c r="BI660" s="32">
        <f t="shared" si="1505"/>
        <v>-0.84217313038325703</v>
      </c>
      <c r="BJ660" s="32">
        <f t="shared" si="1505"/>
        <v>1.1234298194936583</v>
      </c>
      <c r="BK660" s="32">
        <f t="shared" si="1505"/>
        <v>0.73513452588097294</v>
      </c>
      <c r="BL660" s="32">
        <f t="shared" si="1505"/>
        <v>0.34683923226828761</v>
      </c>
      <c r="BM660" s="32">
        <f t="shared" si="1505"/>
        <v>0.71642809757482018</v>
      </c>
      <c r="BN660" s="32">
        <f t="shared" si="1505"/>
        <v>0.32813280396213484</v>
      </c>
      <c r="BO660" s="32">
        <f t="shared" si="1505"/>
        <v>-6.0162489650550488E-2</v>
      </c>
      <c r="BP660" s="32">
        <f t="shared" si="1505"/>
        <v>0.30942637565598202</v>
      </c>
      <c r="BQ660" s="32">
        <f t="shared" si="1505"/>
        <v>-7.8868917956703311E-2</v>
      </c>
      <c r="BR660" s="32">
        <f t="shared" si="1505"/>
        <v>-0.46716421156938864</v>
      </c>
      <c r="BS660" s="32">
        <f t="shared" si="1505"/>
        <v>-1.39760176728429E-2</v>
      </c>
      <c r="BT660" s="32">
        <f t="shared" si="1505"/>
        <v>-0.40227131128552823</v>
      </c>
      <c r="BU660" s="32">
        <f t="shared" si="1505"/>
        <v>-0.79056660489821362</v>
      </c>
      <c r="BV660" s="32">
        <f t="shared" si="1505"/>
        <v>-0.42097773959168105</v>
      </c>
      <c r="BW660" s="32">
        <f t="shared" si="1505"/>
        <v>-0.80927303320436639</v>
      </c>
      <c r="BX660" s="32">
        <f t="shared" si="1505"/>
        <v>-1.1975683268170516</v>
      </c>
      <c r="BY660" s="32">
        <f t="shared" si="1505"/>
        <v>-0.82797946151051915</v>
      </c>
      <c r="BZ660" s="32">
        <f t="shared" si="1505"/>
        <v>-1.2162747551232045</v>
      </c>
      <c r="CA660" s="32">
        <f t="shared" si="1505"/>
        <v>-1.6045700487358898</v>
      </c>
      <c r="CB660" s="32">
        <f t="shared" si="1505"/>
        <v>0.26728067143755835</v>
      </c>
      <c r="CC660" s="32">
        <f t="shared" ref="CC660:CS660" si="1506">SUMPRODUCT(BN$3:BN$6,$K660:$K663)</f>
        <v>-0.12101462217512698</v>
      </c>
      <c r="CD660" s="32">
        <f t="shared" si="1506"/>
        <v>-0.50930991578781226</v>
      </c>
      <c r="CE660" s="32">
        <f t="shared" si="1506"/>
        <v>-0.13972105048127981</v>
      </c>
      <c r="CF660" s="32">
        <f t="shared" si="1506"/>
        <v>-0.52801634409396514</v>
      </c>
      <c r="CG660" s="32">
        <f t="shared" si="1506"/>
        <v>-0.91631163770665047</v>
      </c>
      <c r="CH660" s="32">
        <f t="shared" si="1506"/>
        <v>-0.54672277240011802</v>
      </c>
      <c r="CI660" s="32">
        <f t="shared" si="1506"/>
        <v>-0.93501806601280335</v>
      </c>
      <c r="CJ660" s="32">
        <f t="shared" si="1506"/>
        <v>-1.3233133596254887</v>
      </c>
      <c r="CK660" s="32">
        <f t="shared" si="1506"/>
        <v>0.64228959025142673</v>
      </c>
      <c r="CL660" s="32">
        <f t="shared" si="1506"/>
        <v>0.25399429663874146</v>
      </c>
      <c r="CM660" s="32">
        <f t="shared" si="1506"/>
        <v>-0.13430099697394388</v>
      </c>
      <c r="CN660" s="32">
        <f t="shared" si="1506"/>
        <v>0.23528786833258863</v>
      </c>
      <c r="CO660" s="32">
        <f t="shared" si="1506"/>
        <v>-0.1530074252800967</v>
      </c>
      <c r="CP660" s="32">
        <f t="shared" si="1506"/>
        <v>-0.54130271889278203</v>
      </c>
      <c r="CQ660" s="32">
        <f t="shared" si="1506"/>
        <v>-0.17171385358624947</v>
      </c>
      <c r="CR660" s="32">
        <f t="shared" si="1506"/>
        <v>-0.5600091471989348</v>
      </c>
      <c r="CS660" s="32">
        <f t="shared" si="1506"/>
        <v>-0.94830444081162013</v>
      </c>
    </row>
    <row r="661" spans="1:111" ht="13.9" thickTop="1" thickBot="1" x14ac:dyDescent="0.4">
      <c r="H661" s="33">
        <f>H660</f>
        <v>6.271278805213845E-12</v>
      </c>
      <c r="I661" s="33">
        <f t="shared" ref="I661:J661" si="1507">I656</f>
        <v>0.32813280395785943</v>
      </c>
      <c r="J661" s="33">
        <f t="shared" si="1507"/>
        <v>0.68174766834791556</v>
      </c>
      <c r="K661" s="33">
        <f t="shared" ref="K661:K663" si="1508">I661+J661*H661</f>
        <v>0.32813280396213484</v>
      </c>
      <c r="L661" s="33">
        <f>$CE$4-$CE$7*SUMPRODUCT($B$4:$CD$4,Q662:CS662)</f>
        <v>7.177618499554228E-10</v>
      </c>
      <c r="M661" s="39" t="s">
        <v>375</v>
      </c>
      <c r="O661" s="47">
        <f t="shared" ref="O661:O662" si="1509">SUM(Q661:CS661)</f>
        <v>98.98992954779898</v>
      </c>
      <c r="P661" s="39" t="s">
        <v>365</v>
      </c>
      <c r="Q661" s="33">
        <f>EXP(Q660)</f>
        <v>2.5813291503001343</v>
      </c>
      <c r="R661" s="33">
        <f>EXP(R660)</f>
        <v>1.7506885141189716</v>
      </c>
      <c r="S661" s="33">
        <f t="shared" ref="S661:CD661" si="1510">EXP(S660)</f>
        <v>1.1873380320799971</v>
      </c>
      <c r="T661" s="33">
        <f t="shared" si="1510"/>
        <v>1.7182437934743431</v>
      </c>
      <c r="U661" s="33">
        <f t="shared" si="1510"/>
        <v>1.1653336318392353</v>
      </c>
      <c r="V661" s="33">
        <f t="shared" si="1510"/>
        <v>0.79034330206989933</v>
      </c>
      <c r="W661" s="33">
        <f t="shared" si="1510"/>
        <v>1.1437370292238112</v>
      </c>
      <c r="X661" s="33">
        <f t="shared" si="1510"/>
        <v>0.77569622610966438</v>
      </c>
      <c r="Y661" s="33">
        <f t="shared" si="1510"/>
        <v>0.52608652148747692</v>
      </c>
      <c r="Z661" s="33">
        <f t="shared" si="1510"/>
        <v>3.4197283904443911</v>
      </c>
      <c r="AA661" s="33">
        <f t="shared" si="1510"/>
        <v>2.319300974794885</v>
      </c>
      <c r="AB661" s="33">
        <f t="shared" si="1510"/>
        <v>1.572977850146013</v>
      </c>
      <c r="AC661" s="33">
        <f t="shared" si="1510"/>
        <v>2.2763184158695444</v>
      </c>
      <c r="AD661" s="33">
        <f t="shared" si="1510"/>
        <v>1.5438265610865429</v>
      </c>
      <c r="AE661" s="33">
        <f t="shared" si="1510"/>
        <v>1.0470417645001795</v>
      </c>
      <c r="AF661" s="33">
        <f t="shared" si="1510"/>
        <v>1.5152155197195309</v>
      </c>
      <c r="AG661" s="33">
        <f t="shared" si="1510"/>
        <v>1.0276374117106923</v>
      </c>
      <c r="AH661" s="33">
        <f t="shared" si="1510"/>
        <v>0.69695606743978289</v>
      </c>
      <c r="AI661" s="33">
        <f t="shared" si="1510"/>
        <v>4.9757198257437993</v>
      </c>
      <c r="AJ661" s="33">
        <f t="shared" si="1510"/>
        <v>3.3745931034757382</v>
      </c>
      <c r="AK661" s="33">
        <f t="shared" si="1510"/>
        <v>2.2886896796532725</v>
      </c>
      <c r="AL661" s="33">
        <f t="shared" si="1510"/>
        <v>3.3120532914825915</v>
      </c>
      <c r="AM661" s="33">
        <f t="shared" si="1510"/>
        <v>2.2462744260546255</v>
      </c>
      <c r="AN661" s="33">
        <f t="shared" si="1510"/>
        <v>1.5234503654041092</v>
      </c>
      <c r="AO661" s="33">
        <f t="shared" si="1510"/>
        <v>2.2046452352209882</v>
      </c>
      <c r="AP661" s="33">
        <f t="shared" si="1510"/>
        <v>1.4952169468817009</v>
      </c>
      <c r="AQ661" s="33">
        <f t="shared" si="1510"/>
        <v>1.0140741387891086</v>
      </c>
      <c r="AR661" s="33">
        <f t="shared" si="1510"/>
        <v>1.5954633754517773</v>
      </c>
      <c r="AS661" s="33">
        <f t="shared" si="1510"/>
        <v>1.082062473813596</v>
      </c>
      <c r="AT661" s="33">
        <f t="shared" si="1510"/>
        <v>0.7338677999449873</v>
      </c>
      <c r="AU661" s="33">
        <f t="shared" si="1510"/>
        <v>1.0620090980132837</v>
      </c>
      <c r="AV661" s="33">
        <f t="shared" si="1510"/>
        <v>0.72026735899431038</v>
      </c>
      <c r="AW661" s="33">
        <f t="shared" si="1510"/>
        <v>0.48849399633500101</v>
      </c>
      <c r="AX661" s="33">
        <f t="shared" si="1510"/>
        <v>0.70691896888176364</v>
      </c>
      <c r="AY661" s="33">
        <f t="shared" si="1510"/>
        <v>0.47944095741925574</v>
      </c>
      <c r="AZ661" s="33">
        <f t="shared" si="1510"/>
        <v>0.32516263075342466</v>
      </c>
      <c r="BA661" s="33">
        <f t="shared" si="1510"/>
        <v>2.1136597013644307</v>
      </c>
      <c r="BB661" s="33">
        <f t="shared" si="1510"/>
        <v>1.4335094621716875</v>
      </c>
      <c r="BC661" s="33">
        <f t="shared" si="1510"/>
        <v>0.97222337957677352</v>
      </c>
      <c r="BD661" s="33">
        <f t="shared" si="1510"/>
        <v>1.4069428778441502</v>
      </c>
      <c r="BE661" s="33">
        <f t="shared" si="1510"/>
        <v>0.95420560217082562</v>
      </c>
      <c r="BF661" s="33">
        <f t="shared" si="1510"/>
        <v>0.64715372994343179</v>
      </c>
      <c r="BG661" s="33">
        <f t="shared" si="1510"/>
        <v>0.93652174010724643</v>
      </c>
      <c r="BH661" s="33">
        <f t="shared" si="1510"/>
        <v>0.63516032174270975</v>
      </c>
      <c r="BI661" s="33">
        <f t="shared" si="1510"/>
        <v>0.4307733788113704</v>
      </c>
      <c r="BJ661" s="33">
        <f t="shared" si="1510"/>
        <v>3.0753841475661878</v>
      </c>
      <c r="BK661" s="33">
        <f t="shared" si="1510"/>
        <v>2.0857625626788745</v>
      </c>
      <c r="BL661" s="33">
        <f t="shared" si="1510"/>
        <v>1.4145892867775853</v>
      </c>
      <c r="BM661" s="33">
        <f t="shared" si="1510"/>
        <v>2.0471080658158525</v>
      </c>
      <c r="BN661" s="33">
        <f t="shared" si="1510"/>
        <v>1.388373341527336</v>
      </c>
      <c r="BO661" s="33">
        <f t="shared" si="1510"/>
        <v>0.9416115190262635</v>
      </c>
      <c r="BP661" s="33">
        <f t="shared" si="1510"/>
        <v>1.3626432445666137</v>
      </c>
      <c r="BQ661" s="33">
        <f t="shared" si="1510"/>
        <v>0.92416105742547661</v>
      </c>
      <c r="BR661" s="33">
        <f t="shared" si="1510"/>
        <v>0.62677715790049793</v>
      </c>
      <c r="BS661" s="33">
        <f t="shared" si="1510"/>
        <v>0.98612119346035754</v>
      </c>
      <c r="BT661" s="33">
        <f t="shared" si="1510"/>
        <v>0.66879926828378733</v>
      </c>
      <c r="BU661" s="33">
        <f t="shared" si="1510"/>
        <v>0.45358771743598131</v>
      </c>
      <c r="BV661" s="33">
        <f t="shared" si="1510"/>
        <v>0.65640471308347537</v>
      </c>
      <c r="BW661" s="33">
        <f t="shared" si="1510"/>
        <v>0.44518158084380099</v>
      </c>
      <c r="BX661" s="33">
        <f t="shared" si="1510"/>
        <v>0.30192750900827586</v>
      </c>
      <c r="BY661" s="33">
        <f t="shared" si="1510"/>
        <v>0.43693123138978629</v>
      </c>
      <c r="BZ661" s="33">
        <f t="shared" si="1510"/>
        <v>0.29633202265779168</v>
      </c>
      <c r="CA661" s="33">
        <f t="shared" si="1510"/>
        <v>0.20097594619900333</v>
      </c>
      <c r="CB661" s="33">
        <f t="shared" si="1510"/>
        <v>1.3064070660276672</v>
      </c>
      <c r="CC661" s="33">
        <f t="shared" si="1510"/>
        <v>0.88602100394387007</v>
      </c>
      <c r="CD661" s="33">
        <f t="shared" si="1510"/>
        <v>0.60091011434645591</v>
      </c>
      <c r="CE661" s="33">
        <f t="shared" ref="CE661:CS661" si="1511">EXP(CE660)</f>
        <v>0.869600776286925</v>
      </c>
      <c r="CF661" s="33">
        <f t="shared" si="1511"/>
        <v>0.58977371821700841</v>
      </c>
      <c r="CG661" s="33">
        <f t="shared" si="1511"/>
        <v>0.39999163775441199</v>
      </c>
      <c r="CH661" s="33">
        <f t="shared" si="1511"/>
        <v>0.57884370789434136</v>
      </c>
      <c r="CI661" s="33">
        <f t="shared" si="1511"/>
        <v>0.39257877313431111</v>
      </c>
      <c r="CJ661" s="33">
        <f t="shared" si="1511"/>
        <v>0.26625165137628604</v>
      </c>
      <c r="CK661" s="33">
        <f t="shared" si="1511"/>
        <v>1.9008280181224984</v>
      </c>
      <c r="CL661" s="33">
        <f t="shared" si="1511"/>
        <v>1.2891644516762475</v>
      </c>
      <c r="CM661" s="33">
        <f t="shared" si="1511"/>
        <v>0.87432685525504295</v>
      </c>
      <c r="CN661" s="33">
        <f t="shared" si="1511"/>
        <v>1.2652729483263949</v>
      </c>
      <c r="CO661" s="33">
        <f t="shared" si="1511"/>
        <v>0.85812334998150641</v>
      </c>
      <c r="CP661" s="33">
        <f t="shared" si="1511"/>
        <v>0.5819895894854179</v>
      </c>
      <c r="CQ661" s="33">
        <f t="shared" si="1511"/>
        <v>0.84222013696317344</v>
      </c>
      <c r="CR661" s="33">
        <f t="shared" si="1511"/>
        <v>0.57120383890977133</v>
      </c>
      <c r="CS661" s="33">
        <f t="shared" si="1511"/>
        <v>0.38739732198961485</v>
      </c>
    </row>
    <row r="662" spans="1:111" ht="13.9" thickTop="1" thickBot="1" x14ac:dyDescent="0.4">
      <c r="H662" s="32">
        <f t="shared" ref="H662:H663" si="1512">H661</f>
        <v>6.271278805213845E-12</v>
      </c>
      <c r="I662" s="32">
        <f t="shared" ref="I662:J662" si="1513">I657</f>
        <v>-0.40700172192106887</v>
      </c>
      <c r="J662" s="32">
        <f t="shared" si="1513"/>
        <v>0.35570706474436575</v>
      </c>
      <c r="K662" s="32">
        <f t="shared" si="1508"/>
        <v>-0.40700172191883816</v>
      </c>
      <c r="L662" s="32">
        <f>$CE$5-$CE$7*SUMPRODUCT($B$5:$CD$5,Q662:CS662)</f>
        <v>3.4617642086232081E-10</v>
      </c>
      <c r="M662" s="32">
        <f>SUMPRODUCT($B$7:$CD$7, LN(Q662:CS662))</f>
        <v>-3263.3842564287179</v>
      </c>
      <c r="O662" s="48">
        <f t="shared" si="1509"/>
        <v>0.99999999999999944</v>
      </c>
      <c r="P662" s="39" t="s">
        <v>366</v>
      </c>
      <c r="Q662" s="32">
        <f t="shared" ref="Q662:AV662" si="1514">Q661/$O661</f>
        <v>2.607668438690721E-2</v>
      </c>
      <c r="R662" s="32">
        <f t="shared" si="1514"/>
        <v>1.7685521366833802E-2</v>
      </c>
      <c r="S662" s="32">
        <f t="shared" si="1514"/>
        <v>1.1994533560170589E-2</v>
      </c>
      <c r="T662" s="32">
        <f t="shared" si="1514"/>
        <v>1.7357763575785348E-2</v>
      </c>
      <c r="U662" s="32">
        <f t="shared" si="1514"/>
        <v>1.1772244279419697E-2</v>
      </c>
      <c r="V662" s="32">
        <f t="shared" si="1514"/>
        <v>7.9840778317583159E-3</v>
      </c>
      <c r="W662" s="32">
        <f t="shared" si="1514"/>
        <v>1.155407458565306E-2</v>
      </c>
      <c r="X662" s="32">
        <f t="shared" si="1514"/>
        <v>7.8361125182446582E-3</v>
      </c>
      <c r="Y662" s="32">
        <f t="shared" si="1514"/>
        <v>5.3145458724005558E-3</v>
      </c>
      <c r="Z662" s="32">
        <f t="shared" si="1514"/>
        <v>3.4546225116698533E-2</v>
      </c>
      <c r="AA662" s="32">
        <f t="shared" si="1514"/>
        <v>2.3429665880052686E-2</v>
      </c>
      <c r="AB662" s="32">
        <f t="shared" si="1514"/>
        <v>1.589028154006791E-2</v>
      </c>
      <c r="AC662" s="32">
        <f t="shared" si="1514"/>
        <v>2.2995454449438568E-2</v>
      </c>
      <c r="AD662" s="32">
        <f t="shared" si="1514"/>
        <v>1.5595794119048038E-2</v>
      </c>
      <c r="AE662" s="32">
        <f t="shared" si="1514"/>
        <v>1.0577255376210744E-2</v>
      </c>
      <c r="AF662" s="32">
        <f t="shared" si="1514"/>
        <v>1.5306764300583559E-2</v>
      </c>
      <c r="AG662" s="32">
        <f t="shared" si="1514"/>
        <v>1.0381231872828842E-2</v>
      </c>
      <c r="AH662" s="32">
        <f t="shared" si="1514"/>
        <v>7.0406764670263326E-3</v>
      </c>
      <c r="AI662" s="32">
        <f t="shared" si="1514"/>
        <v>5.026490925363461E-2</v>
      </c>
      <c r="AJ662" s="32">
        <f t="shared" si="1514"/>
        <v>3.4090266746237635E-2</v>
      </c>
      <c r="AK662" s="32">
        <f t="shared" si="1514"/>
        <v>2.3120429422551911E-2</v>
      </c>
      <c r="AL662" s="32">
        <f t="shared" si="1514"/>
        <v>3.3458487207866025E-2</v>
      </c>
      <c r="AM662" s="32">
        <f t="shared" si="1514"/>
        <v>2.2691948931734249E-2</v>
      </c>
      <c r="AN662" s="32">
        <f t="shared" si="1514"/>
        <v>1.5389953022125195E-2</v>
      </c>
      <c r="AO662" s="32">
        <f t="shared" si="1514"/>
        <v>2.2271409276601591E-2</v>
      </c>
      <c r="AP662" s="32">
        <f t="shared" si="1514"/>
        <v>1.5104737963872475E-2</v>
      </c>
      <c r="AQ662" s="32">
        <f t="shared" si="1514"/>
        <v>1.024421517846869E-2</v>
      </c>
      <c r="AR662" s="32">
        <f t="shared" si="1514"/>
        <v>1.6117431164362841E-2</v>
      </c>
      <c r="AS662" s="32">
        <f t="shared" si="1514"/>
        <v>1.0931035901900543E-2</v>
      </c>
      <c r="AT662" s="32">
        <f t="shared" si="1514"/>
        <v>7.4135601802870939E-3</v>
      </c>
      <c r="AU662" s="32">
        <f t="shared" si="1514"/>
        <v>1.072845594359651E-2</v>
      </c>
      <c r="AV662" s="32">
        <f t="shared" si="1514"/>
        <v>7.2761680130958876E-3</v>
      </c>
      <c r="AW662" s="32">
        <f t="shared" ref="AW662:CB662" si="1515">AW661/$O661</f>
        <v>4.9347847661526355E-3</v>
      </c>
      <c r="AX662" s="32">
        <f t="shared" si="1515"/>
        <v>7.1413220729732484E-3</v>
      </c>
      <c r="AY662" s="32">
        <f t="shared" si="1515"/>
        <v>4.8433306257456166E-3</v>
      </c>
      <c r="AZ662" s="32">
        <f t="shared" si="1515"/>
        <v>3.2848051538052095E-3</v>
      </c>
      <c r="BA662" s="32">
        <f t="shared" si="1515"/>
        <v>2.1352269983623072E-2</v>
      </c>
      <c r="BB662" s="32">
        <f t="shared" si="1515"/>
        <v>1.4481366627092032E-2</v>
      </c>
      <c r="BC662" s="32">
        <f t="shared" si="1515"/>
        <v>9.8214372312217767E-3</v>
      </c>
      <c r="BD662" s="32">
        <f t="shared" si="1515"/>
        <v>1.4212989990711971E-2</v>
      </c>
      <c r="BE662" s="32">
        <f t="shared" si="1515"/>
        <v>9.6394209646353084E-3</v>
      </c>
      <c r="BF662" s="32">
        <f t="shared" si="1515"/>
        <v>6.5375713761968339E-3</v>
      </c>
      <c r="BG662" s="32">
        <f t="shared" si="1515"/>
        <v>9.4607779234253415E-3</v>
      </c>
      <c r="BH662" s="32">
        <f t="shared" si="1515"/>
        <v>6.4164135144273611E-3</v>
      </c>
      <c r="BI662" s="32">
        <f t="shared" si="1515"/>
        <v>4.3516889119853764E-3</v>
      </c>
      <c r="BJ662" s="32">
        <f t="shared" si="1515"/>
        <v>3.1067646594103149E-2</v>
      </c>
      <c r="BK662" s="32">
        <f t="shared" si="1515"/>
        <v>2.1070452036959259E-2</v>
      </c>
      <c r="BL662" s="32">
        <f t="shared" si="1515"/>
        <v>1.4290234302010759E-2</v>
      </c>
      <c r="BM662" s="32">
        <f t="shared" si="1515"/>
        <v>2.0679962852457344E-2</v>
      </c>
      <c r="BN662" s="32">
        <f t="shared" si="1515"/>
        <v>1.4025399834807805E-2</v>
      </c>
      <c r="BO662" s="32">
        <f t="shared" si="1515"/>
        <v>9.5121950619390053E-3</v>
      </c>
      <c r="BP662" s="32">
        <f t="shared" si="1515"/>
        <v>1.3765473425341091E-2</v>
      </c>
      <c r="BQ662" s="32">
        <f t="shared" si="1515"/>
        <v>9.3359098410028627E-3</v>
      </c>
      <c r="BR662" s="32">
        <f t="shared" si="1515"/>
        <v>6.3317264772660324E-3</v>
      </c>
      <c r="BS662" s="32">
        <f t="shared" si="1515"/>
        <v>9.961833470991532E-3</v>
      </c>
      <c r="BT662" s="32">
        <f t="shared" si="1515"/>
        <v>6.7562354205014984E-3</v>
      </c>
      <c r="BU662" s="32">
        <f t="shared" si="1515"/>
        <v>4.582160220822854E-3</v>
      </c>
      <c r="BV662" s="32">
        <f t="shared" si="1515"/>
        <v>6.6310251566197862E-3</v>
      </c>
      <c r="BW662" s="32">
        <f t="shared" si="1515"/>
        <v>4.4972411120753194E-3</v>
      </c>
      <c r="BX662" s="32">
        <f t="shared" si="1515"/>
        <v>3.0500830780214364E-3</v>
      </c>
      <c r="BY662" s="32">
        <f t="shared" si="1515"/>
        <v>4.4138957708703746E-3</v>
      </c>
      <c r="BZ662" s="32">
        <f t="shared" si="1515"/>
        <v>2.9935572639710052E-3</v>
      </c>
      <c r="CA662" s="32">
        <f t="shared" si="1515"/>
        <v>2.0302665848646621E-3</v>
      </c>
      <c r="CB662" s="32">
        <f t="shared" si="1515"/>
        <v>1.3197373429757278E-2</v>
      </c>
      <c r="CC662" s="32">
        <f t="shared" ref="CC662:CS662" si="1516">CC661/$O661</f>
        <v>8.9506175829334195E-3</v>
      </c>
      <c r="CD662" s="32">
        <f t="shared" si="1516"/>
        <v>6.0704166281510099E-3</v>
      </c>
      <c r="CE662" s="32">
        <f t="shared" si="1516"/>
        <v>8.784739824135579E-3</v>
      </c>
      <c r="CF662" s="32">
        <f t="shared" si="1516"/>
        <v>5.957916334633071E-3</v>
      </c>
      <c r="CG662" s="32">
        <f t="shared" si="1516"/>
        <v>4.0407306034223331E-3</v>
      </c>
      <c r="CH662" s="32">
        <f t="shared" si="1516"/>
        <v>5.8475009583155305E-3</v>
      </c>
      <c r="CI662" s="32">
        <f t="shared" si="1516"/>
        <v>3.9658455655809692E-3</v>
      </c>
      <c r="CJ662" s="32">
        <f t="shared" si="1516"/>
        <v>2.6896842193197225E-3</v>
      </c>
      <c r="CK662" s="32">
        <f t="shared" si="1516"/>
        <v>1.920223629621487E-2</v>
      </c>
      <c r="CL662" s="32">
        <f t="shared" si="1516"/>
        <v>1.3023187889569639E-2</v>
      </c>
      <c r="CM662" s="32">
        <f t="shared" si="1516"/>
        <v>8.8324828520345532E-3</v>
      </c>
      <c r="CN662" s="32">
        <f t="shared" si="1516"/>
        <v>1.278183502207097E-2</v>
      </c>
      <c r="CO662" s="32">
        <f t="shared" si="1516"/>
        <v>8.6687944309238735E-3</v>
      </c>
      <c r="CP662" s="32">
        <f t="shared" si="1516"/>
        <v>5.8792807727415779E-3</v>
      </c>
      <c r="CQ662" s="32">
        <f t="shared" si="1516"/>
        <v>8.508139573495636E-3</v>
      </c>
      <c r="CR662" s="32">
        <f t="shared" si="1516"/>
        <v>5.7703227138267213E-3</v>
      </c>
      <c r="CS662" s="32">
        <f t="shared" si="1516"/>
        <v>3.9135023507876465E-3</v>
      </c>
    </row>
    <row r="663" spans="1:111" ht="13.15" thickTop="1" x14ac:dyDescent="0.35">
      <c r="H663" s="34">
        <f t="shared" si="1512"/>
        <v>6.271278805213845E-12</v>
      </c>
      <c r="I663" s="34">
        <f t="shared" ref="I663:J663" si="1517">I658</f>
        <v>-0.38829529361428899</v>
      </c>
      <c r="J663" s="34">
        <f t="shared" si="1517"/>
        <v>0.25571441628509217</v>
      </c>
      <c r="K663" s="34">
        <f t="shared" si="1508"/>
        <v>-0.38829529361268533</v>
      </c>
      <c r="L663" s="34">
        <f>$CE$6-$CE$7*SUMPRODUCT($B$6:$CD$6,Q662:CS662)</f>
        <v>2.5059421204787213E-10</v>
      </c>
    </row>
    <row r="664" spans="1:111" ht="13.5" thickBot="1" x14ac:dyDescent="0.4">
      <c r="B664" s="39" t="s">
        <v>367</v>
      </c>
      <c r="D664" s="39" t="s">
        <v>368</v>
      </c>
      <c r="E664" s="39" t="s">
        <v>369</v>
      </c>
      <c r="F664" s="39" t="s">
        <v>370</v>
      </c>
      <c r="H664" s="39" t="s">
        <v>347</v>
      </c>
      <c r="I664" s="39" t="s">
        <v>371</v>
      </c>
      <c r="J664" s="39" t="s">
        <v>372</v>
      </c>
      <c r="K664" s="39" t="s">
        <v>349</v>
      </c>
      <c r="L664" s="39" t="s">
        <v>373</v>
      </c>
      <c r="M664" s="39" t="s">
        <v>374</v>
      </c>
      <c r="O664" s="45" t="s">
        <v>336</v>
      </c>
    </row>
    <row r="665" spans="1:111" ht="13.9" thickTop="1" thickBot="1" x14ac:dyDescent="0.4">
      <c r="B665" s="32">
        <f>1+B660</f>
        <v>10</v>
      </c>
      <c r="D665" s="32">
        <f>IF(F660,IF(M665&lt;0,D660,H665),E660)</f>
        <v>7.3164919394161525E-12</v>
      </c>
      <c r="E665" s="32">
        <f>IF(F660,IF(M665&lt;0,H665,E660),H665)</f>
        <v>8.3617050736184601E-12</v>
      </c>
      <c r="F665" s="32" t="b">
        <f>OR(F660,M665*M660&lt;=0)</f>
        <v>1</v>
      </c>
      <c r="H665" s="32">
        <f>IF(F660,(D660+E660)/2,2*H660)</f>
        <v>7.3164919394161525E-12</v>
      </c>
      <c r="I665" s="32">
        <f>I660</f>
        <v>-0.4811402292485028</v>
      </c>
      <c r="J665" s="32">
        <f>J660</f>
        <v>1</v>
      </c>
      <c r="K665" s="32">
        <f>I665+J665*H665</f>
        <v>-0.48114022924118632</v>
      </c>
      <c r="L665" s="32">
        <f>$CE$3-$CE$7*SUMPRODUCT($B$3:$CD$3,Q667:CS667)</f>
        <v>4.5758952182950452E-10</v>
      </c>
      <c r="M665" s="32">
        <f>SUMPRODUCT(L665:L668,J665:J668)</f>
        <v>7.8588164047026329E-10</v>
      </c>
      <c r="O665" s="46">
        <f>SUM(Q665:CS665)</f>
        <v>-1.2656551009995538</v>
      </c>
      <c r="P665" s="39" t="s">
        <v>363</v>
      </c>
      <c r="Q665" s="32">
        <f t="shared" ref="Q665:AV665" si="1518">SUMPRODUCT(B$3:B$6,$K665:$K668)</f>
        <v>0.94830444080922316</v>
      </c>
      <c r="R665" s="32">
        <f t="shared" si="1518"/>
        <v>0.56000914719680517</v>
      </c>
      <c r="S665" s="32">
        <f t="shared" si="1518"/>
        <v>0.17171385358438712</v>
      </c>
      <c r="T665" s="32">
        <f t="shared" si="1518"/>
        <v>0.54130271889075687</v>
      </c>
      <c r="U665" s="32">
        <f t="shared" si="1518"/>
        <v>0.15300742527833888</v>
      </c>
      <c r="V665" s="32">
        <f t="shared" si="1518"/>
        <v>-0.23528786833407916</v>
      </c>
      <c r="W665" s="32">
        <f t="shared" si="1518"/>
        <v>0.13430099697229059</v>
      </c>
      <c r="X665" s="32">
        <f t="shared" si="1518"/>
        <v>-0.25399429664012746</v>
      </c>
      <c r="Y665" s="32">
        <f t="shared" si="1518"/>
        <v>-0.64228959025254551</v>
      </c>
      <c r="Z665" s="32">
        <f t="shared" si="1518"/>
        <v>1.2295611299202354</v>
      </c>
      <c r="AA665" s="32">
        <f t="shared" si="1518"/>
        <v>0.84126583630781737</v>
      </c>
      <c r="AB665" s="32">
        <f t="shared" si="1518"/>
        <v>0.45297054269539933</v>
      </c>
      <c r="AC665" s="32">
        <f t="shared" si="1518"/>
        <v>0.82255940800176908</v>
      </c>
      <c r="AD665" s="32">
        <f t="shared" si="1518"/>
        <v>0.43426411438935097</v>
      </c>
      <c r="AE665" s="32">
        <f t="shared" si="1518"/>
        <v>4.5968820776932928E-2</v>
      </c>
      <c r="AF665" s="32">
        <f t="shared" si="1518"/>
        <v>0.41555768608330268</v>
      </c>
      <c r="AG665" s="32">
        <f t="shared" si="1518"/>
        <v>2.7262392470884633E-2</v>
      </c>
      <c r="AH665" s="32">
        <f t="shared" si="1518"/>
        <v>-0.36103290114153341</v>
      </c>
      <c r="AI665" s="32">
        <f t="shared" si="1518"/>
        <v>1.6045700487349182</v>
      </c>
      <c r="AJ665" s="32">
        <f t="shared" si="1518"/>
        <v>1.2162747551225002</v>
      </c>
      <c r="AK665" s="32">
        <f t="shared" si="1518"/>
        <v>0.82797946151008217</v>
      </c>
      <c r="AL665" s="32">
        <f t="shared" si="1518"/>
        <v>1.1975683268164519</v>
      </c>
      <c r="AM665" s="32">
        <f t="shared" si="1518"/>
        <v>0.80927303320403376</v>
      </c>
      <c r="AN665" s="32">
        <f t="shared" si="1518"/>
        <v>0.42097773959161572</v>
      </c>
      <c r="AO665" s="32">
        <f t="shared" si="1518"/>
        <v>0.79056660489798547</v>
      </c>
      <c r="AP665" s="32">
        <f t="shared" si="1518"/>
        <v>0.40227131128556742</v>
      </c>
      <c r="AQ665" s="32">
        <f t="shared" si="1518"/>
        <v>1.3976017673149377E-2</v>
      </c>
      <c r="AR665" s="32">
        <f t="shared" si="1518"/>
        <v>0.46716421156803695</v>
      </c>
      <c r="AS665" s="32">
        <f t="shared" si="1518"/>
        <v>7.88689179556189E-2</v>
      </c>
      <c r="AT665" s="32">
        <f t="shared" si="1518"/>
        <v>-0.30942637565679915</v>
      </c>
      <c r="AU665" s="32">
        <f t="shared" si="1518"/>
        <v>6.0162489649570605E-2</v>
      </c>
      <c r="AV665" s="32">
        <f t="shared" si="1518"/>
        <v>-0.32813280396284744</v>
      </c>
      <c r="AW665" s="32">
        <f t="shared" ref="AW665:CB665" si="1519">SUMPRODUCT(AH$3:AH$6,$K665:$K668)</f>
        <v>-0.71642809757526549</v>
      </c>
      <c r="AX665" s="32">
        <f t="shared" si="1519"/>
        <v>-0.34683923226889574</v>
      </c>
      <c r="AY665" s="32">
        <f t="shared" si="1519"/>
        <v>-0.73513452588131378</v>
      </c>
      <c r="AZ665" s="32">
        <f t="shared" si="1519"/>
        <v>-1.1234298194937318</v>
      </c>
      <c r="BA665" s="32">
        <f t="shared" si="1519"/>
        <v>0.74842090067904898</v>
      </c>
      <c r="BB665" s="32">
        <f t="shared" si="1519"/>
        <v>0.36012560706663099</v>
      </c>
      <c r="BC665" s="32">
        <f t="shared" si="1519"/>
        <v>-2.8169686545787054E-2</v>
      </c>
      <c r="BD665" s="32">
        <f t="shared" si="1519"/>
        <v>0.3414191787605827</v>
      </c>
      <c r="BE665" s="32">
        <f t="shared" si="1519"/>
        <v>-4.6876114851835349E-2</v>
      </c>
      <c r="BF665" s="32">
        <f t="shared" si="1519"/>
        <v>-0.4351714084642534</v>
      </c>
      <c r="BG665" s="32">
        <f t="shared" si="1519"/>
        <v>-6.5582543157883644E-2</v>
      </c>
      <c r="BH665" s="32">
        <f t="shared" si="1519"/>
        <v>-0.45387783677030169</v>
      </c>
      <c r="BI665" s="32">
        <f t="shared" si="1519"/>
        <v>-0.84217313038271979</v>
      </c>
      <c r="BJ665" s="32">
        <f t="shared" si="1519"/>
        <v>1.1234298194937318</v>
      </c>
      <c r="BK665" s="32">
        <f t="shared" si="1519"/>
        <v>0.73513452588131378</v>
      </c>
      <c r="BL665" s="32">
        <f t="shared" si="1519"/>
        <v>0.34683923226889574</v>
      </c>
      <c r="BM665" s="32">
        <f t="shared" si="1519"/>
        <v>0.71642809757526549</v>
      </c>
      <c r="BN665" s="32">
        <f t="shared" si="1519"/>
        <v>0.32813280396284744</v>
      </c>
      <c r="BO665" s="32">
        <f t="shared" si="1519"/>
        <v>-6.0162489649570605E-2</v>
      </c>
      <c r="BP665" s="32">
        <f t="shared" si="1519"/>
        <v>0.30942637565679915</v>
      </c>
      <c r="BQ665" s="32">
        <f t="shared" si="1519"/>
        <v>-7.88689179556189E-2</v>
      </c>
      <c r="BR665" s="32">
        <f t="shared" si="1519"/>
        <v>-0.46716421156803695</v>
      </c>
      <c r="BS665" s="32">
        <f t="shared" si="1519"/>
        <v>-1.3976017673149377E-2</v>
      </c>
      <c r="BT665" s="32">
        <f t="shared" si="1519"/>
        <v>-0.40227131128556742</v>
      </c>
      <c r="BU665" s="32">
        <f t="shared" si="1519"/>
        <v>-0.79056660489798547</v>
      </c>
      <c r="BV665" s="32">
        <f t="shared" si="1519"/>
        <v>-0.42097773959161572</v>
      </c>
      <c r="BW665" s="32">
        <f t="shared" si="1519"/>
        <v>-0.80927303320403376</v>
      </c>
      <c r="BX665" s="32">
        <f t="shared" si="1519"/>
        <v>-1.1975683268164519</v>
      </c>
      <c r="BY665" s="32">
        <f t="shared" si="1519"/>
        <v>-0.82797946151008217</v>
      </c>
      <c r="BZ665" s="32">
        <f t="shared" si="1519"/>
        <v>-1.2162747551225002</v>
      </c>
      <c r="CA665" s="32">
        <f t="shared" si="1519"/>
        <v>-1.6045700487349182</v>
      </c>
      <c r="CB665" s="32">
        <f t="shared" si="1519"/>
        <v>0.26728067143786272</v>
      </c>
      <c r="CC665" s="32">
        <f t="shared" ref="CC665:CS665" si="1520">SUMPRODUCT(BN$3:BN$6,$K665:$K668)</f>
        <v>-0.12101462217455533</v>
      </c>
      <c r="CD665" s="32">
        <f t="shared" si="1520"/>
        <v>-0.50930991578697338</v>
      </c>
      <c r="CE665" s="32">
        <f t="shared" si="1520"/>
        <v>-0.13972105048060363</v>
      </c>
      <c r="CF665" s="32">
        <f t="shared" si="1520"/>
        <v>-0.52801634409302167</v>
      </c>
      <c r="CG665" s="32">
        <f t="shared" si="1520"/>
        <v>-0.91631163770543966</v>
      </c>
      <c r="CH665" s="32">
        <f t="shared" si="1520"/>
        <v>-0.54672277239906997</v>
      </c>
      <c r="CI665" s="32">
        <f t="shared" si="1520"/>
        <v>-0.93501806601148796</v>
      </c>
      <c r="CJ665" s="32">
        <f t="shared" si="1520"/>
        <v>-1.3233133596239059</v>
      </c>
      <c r="CK665" s="32">
        <f t="shared" si="1520"/>
        <v>0.64228959025254551</v>
      </c>
      <c r="CL665" s="32">
        <f t="shared" si="1520"/>
        <v>0.25399429664012746</v>
      </c>
      <c r="CM665" s="32">
        <f t="shared" si="1520"/>
        <v>-0.13430099697229059</v>
      </c>
      <c r="CN665" s="32">
        <f t="shared" si="1520"/>
        <v>0.23528786833407916</v>
      </c>
      <c r="CO665" s="32">
        <f t="shared" si="1520"/>
        <v>-0.15300742527833888</v>
      </c>
      <c r="CP665" s="32">
        <f t="shared" si="1520"/>
        <v>-0.54130271889075687</v>
      </c>
      <c r="CQ665" s="32">
        <f t="shared" si="1520"/>
        <v>-0.17171385358438712</v>
      </c>
      <c r="CR665" s="32">
        <f t="shared" si="1520"/>
        <v>-0.56000914719680517</v>
      </c>
      <c r="CS665" s="32">
        <f t="shared" si="1520"/>
        <v>-0.94830444080922316</v>
      </c>
    </row>
    <row r="666" spans="1:111" ht="13.9" thickTop="1" thickBot="1" x14ac:dyDescent="0.4">
      <c r="H666" s="33">
        <f>H665</f>
        <v>7.3164919394161525E-12</v>
      </c>
      <c r="I666" s="33">
        <f t="shared" ref="I666:J666" si="1521">I661</f>
        <v>0.32813280395785943</v>
      </c>
      <c r="J666" s="33">
        <f t="shared" si="1521"/>
        <v>0.68174766834791556</v>
      </c>
      <c r="K666" s="33">
        <f t="shared" ref="K666:K668" si="1522">I666+J666*H666</f>
        <v>0.32813280396284744</v>
      </c>
      <c r="L666" s="33">
        <f>$CE$4-$CE$7*SUMPRODUCT($B$4:$CD$4,Q667:CS667)</f>
        <v>3.482512056507403E-10</v>
      </c>
      <c r="M666" s="39" t="s">
        <v>375</v>
      </c>
      <c r="O666" s="47">
        <f t="shared" ref="O666:O667" si="1523">SUM(Q666:CS666)</f>
        <v>98.989929547762813</v>
      </c>
      <c r="P666" s="39" t="s">
        <v>365</v>
      </c>
      <c r="Q666" s="33">
        <f>EXP(Q665)</f>
        <v>2.5813291502939468</v>
      </c>
      <c r="R666" s="33">
        <f>EXP(R665)</f>
        <v>1.7506885141152433</v>
      </c>
      <c r="S666" s="33">
        <f t="shared" ref="S666:CD666" si="1524">EXP(S665)</f>
        <v>1.187338032077786</v>
      </c>
      <c r="T666" s="33">
        <f t="shared" si="1524"/>
        <v>1.7182437934708632</v>
      </c>
      <c r="U666" s="33">
        <f t="shared" si="1524"/>
        <v>1.1653336318371867</v>
      </c>
      <c r="V666" s="33">
        <f t="shared" si="1524"/>
        <v>0.79034330206872128</v>
      </c>
      <c r="W666" s="33">
        <f t="shared" si="1524"/>
        <v>1.1437370292219202</v>
      </c>
      <c r="X666" s="33">
        <f t="shared" si="1524"/>
        <v>0.77569622610858924</v>
      </c>
      <c r="Y666" s="33">
        <f t="shared" si="1524"/>
        <v>0.52608652148688839</v>
      </c>
      <c r="Z666" s="33">
        <f t="shared" si="1524"/>
        <v>3.4197283904382831</v>
      </c>
      <c r="AA666" s="33">
        <f t="shared" si="1524"/>
        <v>2.3193009747913624</v>
      </c>
      <c r="AB666" s="33">
        <f t="shared" si="1524"/>
        <v>1.5729778501440443</v>
      </c>
      <c r="AC666" s="33">
        <f t="shared" si="1524"/>
        <v>2.2763184158663252</v>
      </c>
      <c r="AD666" s="33">
        <f t="shared" si="1524"/>
        <v>1.5438265610847721</v>
      </c>
      <c r="AE666" s="33">
        <f t="shared" si="1524"/>
        <v>1.0470417644992585</v>
      </c>
      <c r="AF666" s="33">
        <f t="shared" si="1524"/>
        <v>1.5152155197179513</v>
      </c>
      <c r="AG666" s="33">
        <f t="shared" si="1524"/>
        <v>1.0276374117098956</v>
      </c>
      <c r="AH666" s="33">
        <f t="shared" si="1524"/>
        <v>0.69695606743942895</v>
      </c>
      <c r="AI666" s="33">
        <f t="shared" si="1524"/>
        <v>4.9757198257389641</v>
      </c>
      <c r="AJ666" s="33">
        <f t="shared" si="1524"/>
        <v>3.3745931034733614</v>
      </c>
      <c r="AK666" s="33">
        <f t="shared" si="1524"/>
        <v>2.2886896796522724</v>
      </c>
      <c r="AL666" s="33">
        <f t="shared" si="1524"/>
        <v>3.3120532914806051</v>
      </c>
      <c r="AM666" s="33">
        <f t="shared" si="1524"/>
        <v>2.2462744260538785</v>
      </c>
      <c r="AN666" s="33">
        <f t="shared" si="1524"/>
        <v>1.5234503654040097</v>
      </c>
      <c r="AO666" s="33">
        <f t="shared" si="1524"/>
        <v>2.2046452352204851</v>
      </c>
      <c r="AP666" s="33">
        <f t="shared" si="1524"/>
        <v>1.4952169468817595</v>
      </c>
      <c r="AQ666" s="33">
        <f t="shared" si="1524"/>
        <v>1.0140741387894194</v>
      </c>
      <c r="AR666" s="33">
        <f t="shared" si="1524"/>
        <v>1.5954633754496208</v>
      </c>
      <c r="AS666" s="33">
        <f t="shared" si="1524"/>
        <v>1.0820624738124227</v>
      </c>
      <c r="AT666" s="33">
        <f t="shared" si="1524"/>
        <v>0.73386779994438767</v>
      </c>
      <c r="AU666" s="33">
        <f t="shared" si="1524"/>
        <v>1.062009098012243</v>
      </c>
      <c r="AV666" s="33">
        <f t="shared" si="1524"/>
        <v>0.72026735899379712</v>
      </c>
      <c r="AW666" s="33">
        <f t="shared" si="1524"/>
        <v>0.48849399633478352</v>
      </c>
      <c r="AX666" s="33">
        <f t="shared" si="1524"/>
        <v>0.70691896888133365</v>
      </c>
      <c r="AY666" s="33">
        <f t="shared" si="1524"/>
        <v>0.47944095741909232</v>
      </c>
      <c r="AZ666" s="33">
        <f t="shared" si="1524"/>
        <v>0.32516263075340074</v>
      </c>
      <c r="BA666" s="33">
        <f t="shared" si="1524"/>
        <v>2.1136597013628644</v>
      </c>
      <c r="BB666" s="33">
        <f t="shared" si="1524"/>
        <v>1.4335094621710085</v>
      </c>
      <c r="BC666" s="33">
        <f t="shared" si="1524"/>
        <v>0.9722233795765729</v>
      </c>
      <c r="BD666" s="33">
        <f t="shared" si="1524"/>
        <v>1.406942877843631</v>
      </c>
      <c r="BE666" s="33">
        <f t="shared" si="1524"/>
        <v>0.95420560217072847</v>
      </c>
      <c r="BF666" s="33">
        <f t="shared" si="1524"/>
        <v>0.64715372994353881</v>
      </c>
      <c r="BG666" s="33">
        <f t="shared" si="1524"/>
        <v>0.93652174010724898</v>
      </c>
      <c r="BH666" s="33">
        <f t="shared" si="1524"/>
        <v>0.63516032174288128</v>
      </c>
      <c r="BI666" s="33">
        <f t="shared" si="1524"/>
        <v>0.43077337881160183</v>
      </c>
      <c r="BJ666" s="33">
        <f t="shared" si="1524"/>
        <v>3.0753841475664139</v>
      </c>
      <c r="BK666" s="33">
        <f t="shared" si="1524"/>
        <v>2.0857625626795855</v>
      </c>
      <c r="BL666" s="33">
        <f t="shared" si="1524"/>
        <v>1.4145892867784455</v>
      </c>
      <c r="BM666" s="33">
        <f t="shared" si="1524"/>
        <v>2.0471080658167637</v>
      </c>
      <c r="BN666" s="33">
        <f t="shared" si="1524"/>
        <v>1.3883733415283253</v>
      </c>
      <c r="BO666" s="33">
        <f t="shared" si="1524"/>
        <v>0.94161151902718609</v>
      </c>
      <c r="BP666" s="33">
        <f t="shared" si="1524"/>
        <v>1.362643244567727</v>
      </c>
      <c r="BQ666" s="33">
        <f t="shared" si="1524"/>
        <v>0.9241610574264788</v>
      </c>
      <c r="BR666" s="33">
        <f t="shared" si="1524"/>
        <v>0.62677715790134514</v>
      </c>
      <c r="BS666" s="33">
        <f t="shared" si="1524"/>
        <v>0.98612119346005522</v>
      </c>
      <c r="BT666" s="33">
        <f t="shared" si="1524"/>
        <v>0.66879926828376113</v>
      </c>
      <c r="BU666" s="33">
        <f t="shared" si="1524"/>
        <v>0.45358771743608478</v>
      </c>
      <c r="BV666" s="33">
        <f t="shared" si="1524"/>
        <v>0.65640471308351833</v>
      </c>
      <c r="BW666" s="33">
        <f t="shared" si="1524"/>
        <v>0.4451815808439491</v>
      </c>
      <c r="BX666" s="33">
        <f t="shared" si="1524"/>
        <v>0.30192750900845694</v>
      </c>
      <c r="BY666" s="33">
        <f t="shared" si="1524"/>
        <v>0.43693123138997725</v>
      </c>
      <c r="BZ666" s="33">
        <f t="shared" si="1524"/>
        <v>0.2963320226580004</v>
      </c>
      <c r="CA666" s="33">
        <f t="shared" si="1524"/>
        <v>0.20097594619919862</v>
      </c>
      <c r="CB666" s="33">
        <f t="shared" si="1524"/>
        <v>1.3064070660280649</v>
      </c>
      <c r="CC666" s="33">
        <f t="shared" si="1524"/>
        <v>0.88602100394437655</v>
      </c>
      <c r="CD666" s="33">
        <f t="shared" si="1524"/>
        <v>0.60091011434695996</v>
      </c>
      <c r="CE666" s="33">
        <f t="shared" ref="CE666:CS666" si="1525">EXP(CE665)</f>
        <v>0.86960077628751309</v>
      </c>
      <c r="CF666" s="33">
        <f t="shared" si="1525"/>
        <v>0.58977371821756475</v>
      </c>
      <c r="CG666" s="33">
        <f t="shared" si="1525"/>
        <v>0.39999163775489632</v>
      </c>
      <c r="CH666" s="33">
        <f t="shared" si="1525"/>
        <v>0.57884370789494799</v>
      </c>
      <c r="CI666" s="33">
        <f t="shared" si="1525"/>
        <v>0.39257877313482753</v>
      </c>
      <c r="CJ666" s="33">
        <f t="shared" si="1525"/>
        <v>0.26625165137670742</v>
      </c>
      <c r="CK666" s="33">
        <f t="shared" si="1525"/>
        <v>1.9008280181246249</v>
      </c>
      <c r="CL666" s="33">
        <f t="shared" si="1525"/>
        <v>1.2891644516780343</v>
      </c>
      <c r="CM666" s="33">
        <f t="shared" si="1525"/>
        <v>0.87432685525648846</v>
      </c>
      <c r="CN666" s="33">
        <f t="shared" si="1525"/>
        <v>1.2652729483282807</v>
      </c>
      <c r="CO666" s="33">
        <f t="shared" si="1525"/>
        <v>0.85812334998301476</v>
      </c>
      <c r="CP666" s="33">
        <f t="shared" si="1525"/>
        <v>0.58198958948659651</v>
      </c>
      <c r="CQ666" s="33">
        <f t="shared" si="1525"/>
        <v>0.84222013696474185</v>
      </c>
      <c r="CR666" s="33">
        <f t="shared" si="1525"/>
        <v>0.5712038389109878</v>
      </c>
      <c r="CS666" s="33">
        <f t="shared" si="1525"/>
        <v>0.38739732199054339</v>
      </c>
    </row>
    <row r="667" spans="1:111" ht="13.9" thickTop="1" thickBot="1" x14ac:dyDescent="0.4">
      <c r="H667" s="32">
        <f t="shared" ref="H667:H668" si="1526">H666</f>
        <v>7.3164919394161525E-12</v>
      </c>
      <c r="I667" s="32">
        <f t="shared" ref="I667:J667" si="1527">I662</f>
        <v>-0.40700172192106887</v>
      </c>
      <c r="J667" s="32">
        <f t="shared" si="1527"/>
        <v>0.35570706474436575</v>
      </c>
      <c r="K667" s="32">
        <f t="shared" si="1522"/>
        <v>-0.40700172191846634</v>
      </c>
      <c r="L667" s="32">
        <f>$CE$5-$CE$7*SUMPRODUCT($B$5:$CD$5,Q667:CS667)</f>
        <v>1.6800072444311809E-10</v>
      </c>
      <c r="M667" s="32">
        <f>SUMPRODUCT($B$7:$CD$7, LN(Q667:CS667))</f>
        <v>-3263.3842564287183</v>
      </c>
      <c r="O667" s="48">
        <f t="shared" si="1523"/>
        <v>1</v>
      </c>
      <c r="P667" s="39" t="s">
        <v>366</v>
      </c>
      <c r="Q667" s="32">
        <f t="shared" ref="Q667:AV667" si="1528">Q666/$O666</f>
        <v>2.6076684386854232E-2</v>
      </c>
      <c r="R667" s="32">
        <f t="shared" si="1528"/>
        <v>1.7685521366802601E-2</v>
      </c>
      <c r="S667" s="32">
        <f t="shared" si="1528"/>
        <v>1.1994533560152634E-2</v>
      </c>
      <c r="T667" s="32">
        <f t="shared" si="1528"/>
        <v>1.7357763575756538E-2</v>
      </c>
      <c r="U667" s="32">
        <f t="shared" si="1528"/>
        <v>1.1772244279403302E-2</v>
      </c>
      <c r="V667" s="32">
        <f t="shared" si="1528"/>
        <v>7.9840778317493317E-3</v>
      </c>
      <c r="W667" s="32">
        <f t="shared" si="1528"/>
        <v>1.155407458563818E-2</v>
      </c>
      <c r="X667" s="32">
        <f t="shared" si="1528"/>
        <v>7.8361125182366594E-3</v>
      </c>
      <c r="Y667" s="32">
        <f t="shared" si="1528"/>
        <v>5.3145458723965529E-3</v>
      </c>
      <c r="Z667" s="32">
        <f t="shared" si="1528"/>
        <v>3.4546225116649447E-2</v>
      </c>
      <c r="AA667" s="32">
        <f t="shared" si="1528"/>
        <v>2.3429665880025662E-2</v>
      </c>
      <c r="AB667" s="32">
        <f t="shared" si="1528"/>
        <v>1.5890281540053827E-2</v>
      </c>
      <c r="AC667" s="32">
        <f t="shared" si="1528"/>
        <v>2.2995454449414449E-2</v>
      </c>
      <c r="AD667" s="32">
        <f t="shared" si="1528"/>
        <v>1.5595794119035847E-2</v>
      </c>
      <c r="AE667" s="32">
        <f t="shared" si="1528"/>
        <v>1.0577255376205304E-2</v>
      </c>
      <c r="AF667" s="32">
        <f t="shared" si="1528"/>
        <v>1.5306764300573194E-2</v>
      </c>
      <c r="AG667" s="32">
        <f t="shared" si="1528"/>
        <v>1.0381231872824586E-2</v>
      </c>
      <c r="AH667" s="32">
        <f t="shared" si="1528"/>
        <v>7.0406764670253291E-3</v>
      </c>
      <c r="AI667" s="32">
        <f t="shared" si="1528"/>
        <v>5.0264909253604134E-2</v>
      </c>
      <c r="AJ667" s="32">
        <f t="shared" si="1528"/>
        <v>3.4090266746226082E-2</v>
      </c>
      <c r="AK667" s="32">
        <f t="shared" si="1528"/>
        <v>2.3120429422550257E-2</v>
      </c>
      <c r="AL667" s="32">
        <f t="shared" si="1528"/>
        <v>3.3458487207858184E-2</v>
      </c>
      <c r="AM667" s="32">
        <f t="shared" si="1528"/>
        <v>2.2691948931734991E-2</v>
      </c>
      <c r="AN667" s="32">
        <f t="shared" si="1528"/>
        <v>1.5389953022129815E-2</v>
      </c>
      <c r="AO667" s="32">
        <f t="shared" si="1528"/>
        <v>2.2271409276604644E-2</v>
      </c>
      <c r="AP667" s="32">
        <f t="shared" si="1528"/>
        <v>1.5104737963878586E-2</v>
      </c>
      <c r="AQ667" s="32">
        <f t="shared" si="1528"/>
        <v>1.0244215178475574E-2</v>
      </c>
      <c r="AR667" s="32">
        <f t="shared" si="1528"/>
        <v>1.6117431164346944E-2</v>
      </c>
      <c r="AS667" s="32">
        <f t="shared" si="1528"/>
        <v>1.0931035901892684E-2</v>
      </c>
      <c r="AT667" s="32">
        <f t="shared" si="1528"/>
        <v>7.413560180283745E-3</v>
      </c>
      <c r="AU667" s="32">
        <f t="shared" si="1528"/>
        <v>1.0728455943589916E-2</v>
      </c>
      <c r="AV667" s="32">
        <f t="shared" si="1528"/>
        <v>7.276168013093361E-3</v>
      </c>
      <c r="AW667" s="32">
        <f t="shared" ref="AW667:CB667" si="1529">AW666/$O666</f>
        <v>4.9347847661522408E-3</v>
      </c>
      <c r="AX667" s="32">
        <f t="shared" si="1529"/>
        <v>7.1413220729715137E-3</v>
      </c>
      <c r="AY667" s="32">
        <f t="shared" si="1529"/>
        <v>4.8433306257457355E-3</v>
      </c>
      <c r="AZ667" s="32">
        <f t="shared" si="1529"/>
        <v>3.2848051538061679E-3</v>
      </c>
      <c r="BA667" s="32">
        <f t="shared" si="1529"/>
        <v>2.1352269983615051E-2</v>
      </c>
      <c r="BB667" s="32">
        <f t="shared" si="1529"/>
        <v>1.4481366627090462E-2</v>
      </c>
      <c r="BC667" s="32">
        <f t="shared" si="1529"/>
        <v>9.8214372312233379E-3</v>
      </c>
      <c r="BD667" s="32">
        <f t="shared" si="1529"/>
        <v>1.4212989990711921E-2</v>
      </c>
      <c r="BE667" s="32">
        <f t="shared" si="1529"/>
        <v>9.639420964637848E-3</v>
      </c>
      <c r="BF667" s="32">
        <f t="shared" si="1529"/>
        <v>6.5375713762003034E-3</v>
      </c>
      <c r="BG667" s="32">
        <f t="shared" si="1529"/>
        <v>9.4607779234288231E-3</v>
      </c>
      <c r="BH667" s="32">
        <f t="shared" si="1529"/>
        <v>6.4164135144314386E-3</v>
      </c>
      <c r="BI667" s="32">
        <f t="shared" si="1529"/>
        <v>4.3516889119893038E-3</v>
      </c>
      <c r="BJ667" s="32">
        <f t="shared" si="1529"/>
        <v>3.1067646594116784E-2</v>
      </c>
      <c r="BK667" s="32">
        <f t="shared" si="1529"/>
        <v>2.1070452036974139E-2</v>
      </c>
      <c r="BL667" s="32">
        <f t="shared" si="1529"/>
        <v>1.429023430202467E-2</v>
      </c>
      <c r="BM667" s="32">
        <f t="shared" si="1529"/>
        <v>2.0679962852474105E-2</v>
      </c>
      <c r="BN667" s="32">
        <f t="shared" si="1529"/>
        <v>1.4025399834822922E-2</v>
      </c>
      <c r="BO667" s="32">
        <f t="shared" si="1529"/>
        <v>9.5121950619518007E-3</v>
      </c>
      <c r="BP667" s="32">
        <f t="shared" si="1529"/>
        <v>1.3765473425357368E-2</v>
      </c>
      <c r="BQ667" s="32">
        <f t="shared" si="1529"/>
        <v>9.3359098410163988E-3</v>
      </c>
      <c r="BR667" s="32">
        <f t="shared" si="1529"/>
        <v>6.331726477276904E-3</v>
      </c>
      <c r="BS667" s="32">
        <f t="shared" si="1529"/>
        <v>9.9618334709921184E-3</v>
      </c>
      <c r="BT667" s="32">
        <f t="shared" si="1529"/>
        <v>6.7562354205037024E-3</v>
      </c>
      <c r="BU667" s="32">
        <f t="shared" si="1529"/>
        <v>4.5821602208255732E-3</v>
      </c>
      <c r="BV667" s="32">
        <f t="shared" si="1529"/>
        <v>6.6310251566226433E-3</v>
      </c>
      <c r="BW667" s="32">
        <f t="shared" si="1529"/>
        <v>4.4972411120784584E-3</v>
      </c>
      <c r="BX667" s="32">
        <f t="shared" si="1529"/>
        <v>3.0500830780243802E-3</v>
      </c>
      <c r="BY667" s="32">
        <f t="shared" si="1529"/>
        <v>4.4138957708739169E-3</v>
      </c>
      <c r="BZ667" s="32">
        <f t="shared" si="1529"/>
        <v>2.9935572639742075E-3</v>
      </c>
      <c r="CA667" s="32">
        <f t="shared" si="1529"/>
        <v>2.0302665848673765E-3</v>
      </c>
      <c r="CB667" s="32">
        <f t="shared" si="1529"/>
        <v>1.3197373429766119E-2</v>
      </c>
      <c r="CC667" s="32">
        <f t="shared" ref="CC667:CS667" si="1530">CC666/$O666</f>
        <v>8.9506175829418069E-3</v>
      </c>
      <c r="CD667" s="32">
        <f t="shared" si="1530"/>
        <v>6.07041662815832E-3</v>
      </c>
      <c r="CE667" s="32">
        <f t="shared" si="1530"/>
        <v>8.7847398241447296E-3</v>
      </c>
      <c r="CF667" s="32">
        <f t="shared" si="1530"/>
        <v>5.9579163346408677E-3</v>
      </c>
      <c r="CG667" s="32">
        <f t="shared" si="1530"/>
        <v>4.0407306034287022E-3</v>
      </c>
      <c r="CH667" s="32">
        <f t="shared" si="1530"/>
        <v>5.8475009583237947E-3</v>
      </c>
      <c r="CI667" s="32">
        <f t="shared" si="1530"/>
        <v>3.9658455655876348E-3</v>
      </c>
      <c r="CJ667" s="32">
        <f t="shared" si="1530"/>
        <v>2.6896842193249622E-3</v>
      </c>
      <c r="CK667" s="32">
        <f t="shared" si="1530"/>
        <v>1.9202236296243368E-2</v>
      </c>
      <c r="CL667" s="32">
        <f t="shared" si="1530"/>
        <v>1.3023187889592449E-2</v>
      </c>
      <c r="CM667" s="32">
        <f t="shared" si="1530"/>
        <v>8.8324828520523826E-3</v>
      </c>
      <c r="CN667" s="32">
        <f t="shared" si="1530"/>
        <v>1.2781835022094691E-2</v>
      </c>
      <c r="CO667" s="32">
        <f t="shared" si="1530"/>
        <v>8.6687944309422789E-3</v>
      </c>
      <c r="CP667" s="32">
        <f t="shared" si="1530"/>
        <v>5.8792807727556318E-3</v>
      </c>
      <c r="CQ667" s="32">
        <f t="shared" si="1530"/>
        <v>8.5081395735145879E-3</v>
      </c>
      <c r="CR667" s="32">
        <f t="shared" si="1530"/>
        <v>5.7703227138411178E-3</v>
      </c>
      <c r="CS667" s="32">
        <f t="shared" si="1530"/>
        <v>3.9135023507984564E-3</v>
      </c>
    </row>
    <row r="668" spans="1:111" ht="13.15" thickTop="1" x14ac:dyDescent="0.35">
      <c r="H668" s="34">
        <f t="shared" si="1526"/>
        <v>7.3164919394161525E-12</v>
      </c>
      <c r="I668" s="34">
        <f t="shared" ref="I668:J668" si="1531">I663</f>
        <v>-0.38829529361428899</v>
      </c>
      <c r="J668" s="34">
        <f t="shared" si="1531"/>
        <v>0.25571441628509217</v>
      </c>
      <c r="K668" s="34">
        <f t="shared" si="1522"/>
        <v>-0.38829529361241805</v>
      </c>
      <c r="L668" s="34">
        <f>$CE$6-$CE$7*SUMPRODUCT($B$6:$CD$6,Q667:CS667)</f>
        <v>1.2167333807155956E-10</v>
      </c>
    </row>
    <row r="670" spans="1:111" ht="27.75" customHeight="1" x14ac:dyDescent="0.35">
      <c r="A670" s="40" t="s">
        <v>354</v>
      </c>
      <c r="B670" s="40"/>
      <c r="C670" s="40">
        <f>1+C612</f>
        <v>12</v>
      </c>
      <c r="D670" s="40"/>
    </row>
    <row r="671" spans="1:111" ht="13.15" x14ac:dyDescent="0.35">
      <c r="B671" s="37" t="s">
        <v>349</v>
      </c>
      <c r="D671" s="37" t="s">
        <v>350</v>
      </c>
      <c r="F671" s="37" t="s">
        <v>348</v>
      </c>
      <c r="H671" s="37" t="s">
        <v>355</v>
      </c>
      <c r="I671" s="37"/>
      <c r="J671" s="37"/>
      <c r="K671" s="37"/>
      <c r="M671" s="37" t="s">
        <v>356</v>
      </c>
      <c r="N671" s="37" t="s">
        <v>357</v>
      </c>
      <c r="P671" s="37" t="s">
        <v>358</v>
      </c>
      <c r="R671" s="37" t="s">
        <v>359</v>
      </c>
      <c r="T671" s="37" t="s">
        <v>360</v>
      </c>
      <c r="V671" s="37" t="s">
        <v>361</v>
      </c>
      <c r="X671" s="37" t="s">
        <v>362</v>
      </c>
      <c r="Y671" s="37"/>
      <c r="Z671" s="37"/>
      <c r="AA671" s="37"/>
      <c r="AC671" s="37" t="s">
        <v>336</v>
      </c>
    </row>
    <row r="672" spans="1:111" ht="13.15" x14ac:dyDescent="0.35">
      <c r="B672" s="36">
        <f>K665</f>
        <v>-0.48114022924118632</v>
      </c>
      <c r="D672" s="36">
        <f>$CE$3-$CE$7*SUMPRODUCT($B$3:$CD$3,AE674:DG674)</f>
        <v>4.5758952182950452E-10</v>
      </c>
      <c r="F672" s="36">
        <f>SUMPRODUCT(D672:D675,D672:D675)</f>
        <v>3.7369571733623733E-19</v>
      </c>
      <c r="H672" s="36">
        <f t="shared" ref="H672:K675" si="1532">X614</f>
        <v>-2.1523404475390314E-3</v>
      </c>
      <c r="I672" s="36">
        <f t="shared" si="1532"/>
        <v>-2.4761944454805042E-7</v>
      </c>
      <c r="J672" s="36">
        <f t="shared" si="1532"/>
        <v>-3.7410151382385667E-7</v>
      </c>
      <c r="K672" s="36">
        <f t="shared" si="1532"/>
        <v>-5.9660710437854821E-7</v>
      </c>
      <c r="M672" s="36">
        <f t="array" ref="M672:M675">MMULT(H672:K675,D672:D675)</f>
        <v>-9.8511011047703822E-13</v>
      </c>
      <c r="N672" s="36">
        <f>IFERROR(M672/(MAX(ABS(M672),ABS(M673),ABS(M674),ABS(M675))),0)</f>
        <v>-1</v>
      </c>
      <c r="P672" s="36">
        <f>L723</f>
        <v>-6.9064753915881738E-12</v>
      </c>
      <c r="R672" s="36">
        <f>H723*J723</f>
        <v>1.0003016323420521E-12</v>
      </c>
      <c r="T672" s="36">
        <f>P672-D672</f>
        <v>-4.6449599722109269E-10</v>
      </c>
      <c r="V672" s="36">
        <f t="array" ref="V672:V675">MMULT(H672:K675,T672:T675)</f>
        <v>9.9997861653367815E-13</v>
      </c>
      <c r="X672" s="36">
        <f t="array" ref="X672:AA675">H672:K675+MMULT(R672:R675,TRANSPOSE(R672:R675))*((SUMPRODUCT(R672:R675,T672:T675)+SUMPRODUCT(V672:V675,T672:T675))/SUMPRODUCT(R672:R675,T672:T675)^2)-(MMULT(V672:V675,TRANSPOSE(R672:R675))+MMULT(R672:R675,TRANSPOSE(V672:V675)))/SUMPRODUCT(R672:R675,T672:T675)</f>
        <v>-2.1528636310225641E-3</v>
      </c>
      <c r="Y672" s="36">
        <v>-4.6266859347280503E-7</v>
      </c>
      <c r="Z672" s="36">
        <v>-4.2778664546328816E-7</v>
      </c>
      <c r="AA672" s="36">
        <v>-5.5458574934653688E-7</v>
      </c>
      <c r="AC672" s="43">
        <f>SUM(AE672:DG672)</f>
        <v>-1.2656551009995538</v>
      </c>
      <c r="AD672" s="37" t="s">
        <v>363</v>
      </c>
      <c r="AE672" s="36">
        <f t="shared" ref="AE672:BJ672" si="1533">SUMPRODUCT(B$3:B$6,$B672:$B675)</f>
        <v>0.94830444080922316</v>
      </c>
      <c r="AF672" s="36">
        <f t="shared" si="1533"/>
        <v>0.56000914719680517</v>
      </c>
      <c r="AG672" s="36">
        <f t="shared" si="1533"/>
        <v>0.17171385358438712</v>
      </c>
      <c r="AH672" s="36">
        <f t="shared" si="1533"/>
        <v>0.54130271889075687</v>
      </c>
      <c r="AI672" s="36">
        <f t="shared" si="1533"/>
        <v>0.15300742527833888</v>
      </c>
      <c r="AJ672" s="36">
        <f t="shared" si="1533"/>
        <v>-0.23528786833407916</v>
      </c>
      <c r="AK672" s="36">
        <f t="shared" si="1533"/>
        <v>0.13430099697229059</v>
      </c>
      <c r="AL672" s="36">
        <f t="shared" si="1533"/>
        <v>-0.25399429664012746</v>
      </c>
      <c r="AM672" s="36">
        <f t="shared" si="1533"/>
        <v>-0.64228959025254551</v>
      </c>
      <c r="AN672" s="36">
        <f t="shared" si="1533"/>
        <v>1.2295611299202354</v>
      </c>
      <c r="AO672" s="36">
        <f t="shared" si="1533"/>
        <v>0.84126583630781737</v>
      </c>
      <c r="AP672" s="36">
        <f t="shared" si="1533"/>
        <v>0.45297054269539933</v>
      </c>
      <c r="AQ672" s="36">
        <f t="shared" si="1533"/>
        <v>0.82255940800176908</v>
      </c>
      <c r="AR672" s="36">
        <f t="shared" si="1533"/>
        <v>0.43426411438935097</v>
      </c>
      <c r="AS672" s="36">
        <f t="shared" si="1533"/>
        <v>4.5968820776932928E-2</v>
      </c>
      <c r="AT672" s="36">
        <f t="shared" si="1533"/>
        <v>0.41555768608330268</v>
      </c>
      <c r="AU672" s="36">
        <f t="shared" si="1533"/>
        <v>2.7262392470884633E-2</v>
      </c>
      <c r="AV672" s="36">
        <f t="shared" si="1533"/>
        <v>-0.36103290114153341</v>
      </c>
      <c r="AW672" s="36">
        <f t="shared" si="1533"/>
        <v>1.6045700487349182</v>
      </c>
      <c r="AX672" s="36">
        <f t="shared" si="1533"/>
        <v>1.2162747551225002</v>
      </c>
      <c r="AY672" s="36">
        <f t="shared" si="1533"/>
        <v>0.82797946151008217</v>
      </c>
      <c r="AZ672" s="36">
        <f t="shared" si="1533"/>
        <v>1.1975683268164519</v>
      </c>
      <c r="BA672" s="36">
        <f t="shared" si="1533"/>
        <v>0.80927303320403376</v>
      </c>
      <c r="BB672" s="36">
        <f t="shared" si="1533"/>
        <v>0.42097773959161572</v>
      </c>
      <c r="BC672" s="36">
        <f t="shared" si="1533"/>
        <v>0.79056660489798547</v>
      </c>
      <c r="BD672" s="36">
        <f t="shared" si="1533"/>
        <v>0.40227131128556742</v>
      </c>
      <c r="BE672" s="36">
        <f t="shared" si="1533"/>
        <v>1.3976017673149377E-2</v>
      </c>
      <c r="BF672" s="36">
        <f t="shared" si="1533"/>
        <v>0.46716421156803695</v>
      </c>
      <c r="BG672" s="36">
        <f t="shared" si="1533"/>
        <v>7.88689179556189E-2</v>
      </c>
      <c r="BH672" s="36">
        <f t="shared" si="1533"/>
        <v>-0.30942637565679915</v>
      </c>
      <c r="BI672" s="36">
        <f t="shared" si="1533"/>
        <v>6.0162489649570605E-2</v>
      </c>
      <c r="BJ672" s="36">
        <f t="shared" si="1533"/>
        <v>-0.32813280396284744</v>
      </c>
      <c r="BK672" s="36">
        <f t="shared" ref="BK672:CP672" si="1534">SUMPRODUCT(AH$3:AH$6,$B672:$B675)</f>
        <v>-0.71642809757526549</v>
      </c>
      <c r="BL672" s="36">
        <f t="shared" si="1534"/>
        <v>-0.34683923226889574</v>
      </c>
      <c r="BM672" s="36">
        <f t="shared" si="1534"/>
        <v>-0.73513452588131378</v>
      </c>
      <c r="BN672" s="36">
        <f t="shared" si="1534"/>
        <v>-1.1234298194937318</v>
      </c>
      <c r="BO672" s="36">
        <f t="shared" si="1534"/>
        <v>0.74842090067904898</v>
      </c>
      <c r="BP672" s="36">
        <f t="shared" si="1534"/>
        <v>0.36012560706663099</v>
      </c>
      <c r="BQ672" s="36">
        <f t="shared" si="1534"/>
        <v>-2.8169686545787054E-2</v>
      </c>
      <c r="BR672" s="36">
        <f t="shared" si="1534"/>
        <v>0.3414191787605827</v>
      </c>
      <c r="BS672" s="36">
        <f t="shared" si="1534"/>
        <v>-4.6876114851835349E-2</v>
      </c>
      <c r="BT672" s="36">
        <f t="shared" si="1534"/>
        <v>-0.4351714084642534</v>
      </c>
      <c r="BU672" s="36">
        <f t="shared" si="1534"/>
        <v>-6.5582543157883644E-2</v>
      </c>
      <c r="BV672" s="36">
        <f t="shared" si="1534"/>
        <v>-0.45387783677030169</v>
      </c>
      <c r="BW672" s="36">
        <f t="shared" si="1534"/>
        <v>-0.84217313038271979</v>
      </c>
      <c r="BX672" s="36">
        <f t="shared" si="1534"/>
        <v>1.1234298194937318</v>
      </c>
      <c r="BY672" s="36">
        <f t="shared" si="1534"/>
        <v>0.73513452588131378</v>
      </c>
      <c r="BZ672" s="36">
        <f t="shared" si="1534"/>
        <v>0.34683923226889574</v>
      </c>
      <c r="CA672" s="36">
        <f t="shared" si="1534"/>
        <v>0.71642809757526549</v>
      </c>
      <c r="CB672" s="36">
        <f t="shared" si="1534"/>
        <v>0.32813280396284744</v>
      </c>
      <c r="CC672" s="36">
        <f t="shared" si="1534"/>
        <v>-6.0162489649570605E-2</v>
      </c>
      <c r="CD672" s="36">
        <f t="shared" si="1534"/>
        <v>0.30942637565679915</v>
      </c>
      <c r="CE672" s="36">
        <f t="shared" si="1534"/>
        <v>-7.88689179556189E-2</v>
      </c>
      <c r="CF672" s="36">
        <f t="shared" si="1534"/>
        <v>-0.46716421156803695</v>
      </c>
      <c r="CG672" s="36">
        <f t="shared" si="1534"/>
        <v>-1.3976017673149377E-2</v>
      </c>
      <c r="CH672" s="36">
        <f t="shared" si="1534"/>
        <v>-0.40227131128556742</v>
      </c>
      <c r="CI672" s="36">
        <f t="shared" si="1534"/>
        <v>-0.79056660489798547</v>
      </c>
      <c r="CJ672" s="36">
        <f t="shared" si="1534"/>
        <v>-0.42097773959161572</v>
      </c>
      <c r="CK672" s="36">
        <f t="shared" si="1534"/>
        <v>-0.80927303320403376</v>
      </c>
      <c r="CL672" s="36">
        <f t="shared" si="1534"/>
        <v>-1.1975683268164519</v>
      </c>
      <c r="CM672" s="36">
        <f t="shared" si="1534"/>
        <v>-0.82797946151008217</v>
      </c>
      <c r="CN672" s="36">
        <f t="shared" si="1534"/>
        <v>-1.2162747551225002</v>
      </c>
      <c r="CO672" s="36">
        <f t="shared" si="1534"/>
        <v>-1.6045700487349182</v>
      </c>
      <c r="CP672" s="36">
        <f t="shared" si="1534"/>
        <v>0.26728067143786272</v>
      </c>
      <c r="CQ672" s="36">
        <f t="shared" ref="CQ672:DG672" si="1535">SUMPRODUCT(BN$3:BN$6,$B672:$B675)</f>
        <v>-0.12101462217455533</v>
      </c>
      <c r="CR672" s="36">
        <f t="shared" si="1535"/>
        <v>-0.50930991578697338</v>
      </c>
      <c r="CS672" s="36">
        <f t="shared" si="1535"/>
        <v>-0.13972105048060363</v>
      </c>
      <c r="CT672" s="36">
        <f t="shared" si="1535"/>
        <v>-0.52801634409302167</v>
      </c>
      <c r="CU672" s="36">
        <f t="shared" si="1535"/>
        <v>-0.91631163770543966</v>
      </c>
      <c r="CV672" s="36">
        <f t="shared" si="1535"/>
        <v>-0.54672277239906997</v>
      </c>
      <c r="CW672" s="36">
        <f t="shared" si="1535"/>
        <v>-0.93501806601148796</v>
      </c>
      <c r="CX672" s="36">
        <f t="shared" si="1535"/>
        <v>-1.3233133596239059</v>
      </c>
      <c r="CY672" s="36">
        <f t="shared" si="1535"/>
        <v>0.64228959025254551</v>
      </c>
      <c r="CZ672" s="36">
        <f t="shared" si="1535"/>
        <v>0.25399429664012746</v>
      </c>
      <c r="DA672" s="36">
        <f t="shared" si="1535"/>
        <v>-0.13430099697229059</v>
      </c>
      <c r="DB672" s="36">
        <f t="shared" si="1535"/>
        <v>0.23528786833407916</v>
      </c>
      <c r="DC672" s="36">
        <f t="shared" si="1535"/>
        <v>-0.15300742527833888</v>
      </c>
      <c r="DD672" s="36">
        <f t="shared" si="1535"/>
        <v>-0.54130271889075687</v>
      </c>
      <c r="DE672" s="36">
        <f t="shared" si="1535"/>
        <v>-0.17171385358438712</v>
      </c>
      <c r="DF672" s="36">
        <f t="shared" si="1535"/>
        <v>-0.56000914719680517</v>
      </c>
      <c r="DG672" s="36">
        <f t="shared" si="1535"/>
        <v>-0.94830444080922316</v>
      </c>
    </row>
    <row r="673" spans="2:111" ht="13.15" x14ac:dyDescent="0.35">
      <c r="B673" s="35">
        <f t="shared" ref="B673:B675" si="1536">K666</f>
        <v>0.32813280396284744</v>
      </c>
      <c r="D673" s="35">
        <f>$CE$4-$CE$7*SUMPRODUCT($B$4:$CD$4,AE674:DG674)</f>
        <v>3.482512056507403E-10</v>
      </c>
      <c r="F673" s="37" t="s">
        <v>364</v>
      </c>
      <c r="H673" s="35">
        <f t="shared" si="1532"/>
        <v>-2.4761944454805042E-7</v>
      </c>
      <c r="I673" s="35">
        <f t="shared" si="1532"/>
        <v>-1.9283931505205396E-3</v>
      </c>
      <c r="J673" s="35">
        <f t="shared" si="1532"/>
        <v>-2.1519146547533449E-7</v>
      </c>
      <c r="K673" s="35">
        <f t="shared" si="1532"/>
        <v>-1.21443802731931E-7</v>
      </c>
      <c r="M673" s="35">
        <v>-6.7172947649559425E-13</v>
      </c>
      <c r="N673" s="35">
        <f>IFERROR(M673/(MAX(ABS(M672),ABS(M673),ABS(M674),ABS(M675))),0)</f>
        <v>-0.68188263357718482</v>
      </c>
      <c r="P673" s="35">
        <f>L724</f>
        <v>-5.3148596634855494E-12</v>
      </c>
      <c r="R673" s="35">
        <f>H724*J724</f>
        <v>6.820883114329554E-13</v>
      </c>
      <c r="T673" s="35">
        <f>P673-D673</f>
        <v>-3.5356606531422585E-10</v>
      </c>
      <c r="V673" s="35">
        <v>6.8198111347009618E-13</v>
      </c>
      <c r="X673" s="35">
        <v>-4.6266859347280503E-7</v>
      </c>
      <c r="Y673" s="35">
        <v>-1.9284431656340665E-3</v>
      </c>
      <c r="Z673" s="35">
        <v>-2.0138824950927722E-7</v>
      </c>
      <c r="AA673" s="35">
        <v>-5.6541240976476417E-8</v>
      </c>
      <c r="AC673" s="43">
        <f t="shared" ref="AC673:AC674" si="1537">SUM(AE673:DG673)</f>
        <v>98.989929547762813</v>
      </c>
      <c r="AD673" s="37" t="s">
        <v>365</v>
      </c>
      <c r="AE673" s="35">
        <f>EXP(AE672)</f>
        <v>2.5813291502939468</v>
      </c>
      <c r="AF673" s="35">
        <f t="shared" ref="AF673:CQ673" si="1538">EXP(AF672)</f>
        <v>1.7506885141152433</v>
      </c>
      <c r="AG673" s="35">
        <f t="shared" si="1538"/>
        <v>1.187338032077786</v>
      </c>
      <c r="AH673" s="35">
        <f t="shared" si="1538"/>
        <v>1.7182437934708632</v>
      </c>
      <c r="AI673" s="35">
        <f t="shared" si="1538"/>
        <v>1.1653336318371867</v>
      </c>
      <c r="AJ673" s="35">
        <f t="shared" si="1538"/>
        <v>0.79034330206872128</v>
      </c>
      <c r="AK673" s="35">
        <f t="shared" si="1538"/>
        <v>1.1437370292219202</v>
      </c>
      <c r="AL673" s="35">
        <f t="shared" si="1538"/>
        <v>0.77569622610858924</v>
      </c>
      <c r="AM673" s="35">
        <f t="shared" si="1538"/>
        <v>0.52608652148688839</v>
      </c>
      <c r="AN673" s="35">
        <f t="shared" si="1538"/>
        <v>3.4197283904382831</v>
      </c>
      <c r="AO673" s="35">
        <f t="shared" si="1538"/>
        <v>2.3193009747913624</v>
      </c>
      <c r="AP673" s="35">
        <f t="shared" si="1538"/>
        <v>1.5729778501440443</v>
      </c>
      <c r="AQ673" s="35">
        <f t="shared" si="1538"/>
        <v>2.2763184158663252</v>
      </c>
      <c r="AR673" s="35">
        <f t="shared" si="1538"/>
        <v>1.5438265610847721</v>
      </c>
      <c r="AS673" s="35">
        <f t="shared" si="1538"/>
        <v>1.0470417644992585</v>
      </c>
      <c r="AT673" s="35">
        <f t="shared" si="1538"/>
        <v>1.5152155197179513</v>
      </c>
      <c r="AU673" s="35">
        <f t="shared" si="1538"/>
        <v>1.0276374117098956</v>
      </c>
      <c r="AV673" s="35">
        <f t="shared" si="1538"/>
        <v>0.69695606743942895</v>
      </c>
      <c r="AW673" s="35">
        <f t="shared" si="1538"/>
        <v>4.9757198257389641</v>
      </c>
      <c r="AX673" s="35">
        <f t="shared" si="1538"/>
        <v>3.3745931034733614</v>
      </c>
      <c r="AY673" s="35">
        <f t="shared" si="1538"/>
        <v>2.2886896796522724</v>
      </c>
      <c r="AZ673" s="35">
        <f t="shared" si="1538"/>
        <v>3.3120532914806051</v>
      </c>
      <c r="BA673" s="35">
        <f t="shared" si="1538"/>
        <v>2.2462744260538785</v>
      </c>
      <c r="BB673" s="35">
        <f t="shared" si="1538"/>
        <v>1.5234503654040097</v>
      </c>
      <c r="BC673" s="35">
        <f t="shared" si="1538"/>
        <v>2.2046452352204851</v>
      </c>
      <c r="BD673" s="35">
        <f t="shared" si="1538"/>
        <v>1.4952169468817595</v>
      </c>
      <c r="BE673" s="35">
        <f t="shared" si="1538"/>
        <v>1.0140741387894194</v>
      </c>
      <c r="BF673" s="35">
        <f t="shared" si="1538"/>
        <v>1.5954633754496208</v>
      </c>
      <c r="BG673" s="35">
        <f t="shared" si="1538"/>
        <v>1.0820624738124227</v>
      </c>
      <c r="BH673" s="35">
        <f t="shared" si="1538"/>
        <v>0.73386779994438767</v>
      </c>
      <c r="BI673" s="35">
        <f t="shared" si="1538"/>
        <v>1.062009098012243</v>
      </c>
      <c r="BJ673" s="35">
        <f t="shared" si="1538"/>
        <v>0.72026735899379712</v>
      </c>
      <c r="BK673" s="35">
        <f t="shared" si="1538"/>
        <v>0.48849399633478352</v>
      </c>
      <c r="BL673" s="35">
        <f t="shared" si="1538"/>
        <v>0.70691896888133365</v>
      </c>
      <c r="BM673" s="35">
        <f t="shared" si="1538"/>
        <v>0.47944095741909232</v>
      </c>
      <c r="BN673" s="35">
        <f t="shared" si="1538"/>
        <v>0.32516263075340074</v>
      </c>
      <c r="BO673" s="35">
        <f t="shared" si="1538"/>
        <v>2.1136597013628644</v>
      </c>
      <c r="BP673" s="35">
        <f t="shared" si="1538"/>
        <v>1.4335094621710085</v>
      </c>
      <c r="BQ673" s="35">
        <f t="shared" si="1538"/>
        <v>0.9722233795765729</v>
      </c>
      <c r="BR673" s="35">
        <f t="shared" si="1538"/>
        <v>1.406942877843631</v>
      </c>
      <c r="BS673" s="35">
        <f t="shared" si="1538"/>
        <v>0.95420560217072847</v>
      </c>
      <c r="BT673" s="35">
        <f t="shared" si="1538"/>
        <v>0.64715372994353881</v>
      </c>
      <c r="BU673" s="35">
        <f t="shared" si="1538"/>
        <v>0.93652174010724898</v>
      </c>
      <c r="BV673" s="35">
        <f t="shared" si="1538"/>
        <v>0.63516032174288128</v>
      </c>
      <c r="BW673" s="35">
        <f t="shared" si="1538"/>
        <v>0.43077337881160183</v>
      </c>
      <c r="BX673" s="35">
        <f t="shared" si="1538"/>
        <v>3.0753841475664139</v>
      </c>
      <c r="BY673" s="35">
        <f t="shared" si="1538"/>
        <v>2.0857625626795855</v>
      </c>
      <c r="BZ673" s="35">
        <f t="shared" si="1538"/>
        <v>1.4145892867784455</v>
      </c>
      <c r="CA673" s="35">
        <f t="shared" si="1538"/>
        <v>2.0471080658167637</v>
      </c>
      <c r="CB673" s="35">
        <f t="shared" si="1538"/>
        <v>1.3883733415283253</v>
      </c>
      <c r="CC673" s="35">
        <f t="shared" si="1538"/>
        <v>0.94161151902718609</v>
      </c>
      <c r="CD673" s="35">
        <f t="shared" si="1538"/>
        <v>1.362643244567727</v>
      </c>
      <c r="CE673" s="35">
        <f t="shared" si="1538"/>
        <v>0.9241610574264788</v>
      </c>
      <c r="CF673" s="35">
        <f t="shared" si="1538"/>
        <v>0.62677715790134514</v>
      </c>
      <c r="CG673" s="35">
        <f t="shared" si="1538"/>
        <v>0.98612119346005522</v>
      </c>
      <c r="CH673" s="35">
        <f t="shared" si="1538"/>
        <v>0.66879926828376113</v>
      </c>
      <c r="CI673" s="35">
        <f t="shared" si="1538"/>
        <v>0.45358771743608478</v>
      </c>
      <c r="CJ673" s="35">
        <f t="shared" si="1538"/>
        <v>0.65640471308351833</v>
      </c>
      <c r="CK673" s="35">
        <f t="shared" si="1538"/>
        <v>0.4451815808439491</v>
      </c>
      <c r="CL673" s="35">
        <f t="shared" si="1538"/>
        <v>0.30192750900845694</v>
      </c>
      <c r="CM673" s="35">
        <f t="shared" si="1538"/>
        <v>0.43693123138997725</v>
      </c>
      <c r="CN673" s="35">
        <f t="shared" si="1538"/>
        <v>0.2963320226580004</v>
      </c>
      <c r="CO673" s="35">
        <f t="shared" si="1538"/>
        <v>0.20097594619919862</v>
      </c>
      <c r="CP673" s="35">
        <f t="shared" si="1538"/>
        <v>1.3064070660280649</v>
      </c>
      <c r="CQ673" s="35">
        <f t="shared" si="1538"/>
        <v>0.88602100394437655</v>
      </c>
      <c r="CR673" s="35">
        <f t="shared" ref="CR673:DG673" si="1539">EXP(CR672)</f>
        <v>0.60091011434695996</v>
      </c>
      <c r="CS673" s="35">
        <f t="shared" si="1539"/>
        <v>0.86960077628751309</v>
      </c>
      <c r="CT673" s="35">
        <f t="shared" si="1539"/>
        <v>0.58977371821756475</v>
      </c>
      <c r="CU673" s="35">
        <f t="shared" si="1539"/>
        <v>0.39999163775489632</v>
      </c>
      <c r="CV673" s="35">
        <f t="shared" si="1539"/>
        <v>0.57884370789494799</v>
      </c>
      <c r="CW673" s="35">
        <f t="shared" si="1539"/>
        <v>0.39257877313482753</v>
      </c>
      <c r="CX673" s="35">
        <f t="shared" si="1539"/>
        <v>0.26625165137670742</v>
      </c>
      <c r="CY673" s="35">
        <f t="shared" si="1539"/>
        <v>1.9008280181246249</v>
      </c>
      <c r="CZ673" s="35">
        <f t="shared" si="1539"/>
        <v>1.2891644516780343</v>
      </c>
      <c r="DA673" s="35">
        <f t="shared" si="1539"/>
        <v>0.87432685525648846</v>
      </c>
      <c r="DB673" s="35">
        <f t="shared" si="1539"/>
        <v>1.2652729483282807</v>
      </c>
      <c r="DC673" s="35">
        <f t="shared" si="1539"/>
        <v>0.85812334998301476</v>
      </c>
      <c r="DD673" s="35">
        <f t="shared" si="1539"/>
        <v>0.58198958948659651</v>
      </c>
      <c r="DE673" s="35">
        <f t="shared" si="1539"/>
        <v>0.84222013696474185</v>
      </c>
      <c r="DF673" s="35">
        <f t="shared" si="1539"/>
        <v>0.5712038389109878</v>
      </c>
      <c r="DG673" s="35">
        <f t="shared" si="1539"/>
        <v>0.38739732199054339</v>
      </c>
    </row>
    <row r="674" spans="2:111" ht="13.15" x14ac:dyDescent="0.35">
      <c r="B674" s="36">
        <f t="shared" si="1536"/>
        <v>-0.40700172191846634</v>
      </c>
      <c r="D674" s="36">
        <f>$CE$5-$CE$7*SUMPRODUCT($B$5:$CD$5,AE674:DG674)</f>
        <v>1.6800072444311809E-10</v>
      </c>
      <c r="F674" s="36">
        <f>SUMPRODUCT($B$7:$CD$7, LN(AE674:DG674))</f>
        <v>-3263.3842564287183</v>
      </c>
      <c r="H674" s="36">
        <f t="shared" si="1532"/>
        <v>-3.7410151382385667E-7</v>
      </c>
      <c r="I674" s="36">
        <f t="shared" si="1532"/>
        <v>-2.1519146547533449E-7</v>
      </c>
      <c r="J674" s="36">
        <f t="shared" si="1532"/>
        <v>-2.0852414729573459E-3</v>
      </c>
      <c r="K674" s="36">
        <f t="shared" si="1532"/>
        <v>9.3646447419835303E-7</v>
      </c>
      <c r="M674" s="36">
        <v>-3.5045426095723149E-13</v>
      </c>
      <c r="N674" s="36">
        <f>IFERROR(M674/(MAX(ABS(M672),ABS(M673),ABS(M674),ABS(M675))),0)</f>
        <v>-0.35575135939628566</v>
      </c>
      <c r="P674" s="36">
        <f>L725</f>
        <v>-2.5863755581667647E-12</v>
      </c>
      <c r="R674" s="36">
        <f>H725*J725</f>
        <v>3.5585866551200856E-13</v>
      </c>
      <c r="T674" s="36">
        <f>P674-D674</f>
        <v>-1.7058710000128485E-10</v>
      </c>
      <c r="V674" s="36">
        <v>3.5584942270438408E-13</v>
      </c>
      <c r="X674" s="36">
        <v>-4.2778664546328816E-7</v>
      </c>
      <c r="Y674" s="36">
        <v>-2.0138824950927722E-7</v>
      </c>
      <c r="Z674" s="36">
        <v>-2.0852134564804288E-3</v>
      </c>
      <c r="AA674" s="36">
        <v>9.8529309027506362E-7</v>
      </c>
      <c r="AC674" s="44">
        <f t="shared" si="1537"/>
        <v>1</v>
      </c>
      <c r="AD674" s="37" t="s">
        <v>366</v>
      </c>
      <c r="AE674" s="36">
        <f t="shared" ref="AE674:BJ674" si="1540">AE673/$AC673</f>
        <v>2.6076684386854232E-2</v>
      </c>
      <c r="AF674" s="36">
        <f t="shared" si="1540"/>
        <v>1.7685521366802601E-2</v>
      </c>
      <c r="AG674" s="36">
        <f t="shared" si="1540"/>
        <v>1.1994533560152634E-2</v>
      </c>
      <c r="AH674" s="36">
        <f t="shared" si="1540"/>
        <v>1.7357763575756538E-2</v>
      </c>
      <c r="AI674" s="36">
        <f t="shared" si="1540"/>
        <v>1.1772244279403302E-2</v>
      </c>
      <c r="AJ674" s="36">
        <f t="shared" si="1540"/>
        <v>7.9840778317493317E-3</v>
      </c>
      <c r="AK674" s="36">
        <f t="shared" si="1540"/>
        <v>1.155407458563818E-2</v>
      </c>
      <c r="AL674" s="36">
        <f t="shared" si="1540"/>
        <v>7.8361125182366594E-3</v>
      </c>
      <c r="AM674" s="36">
        <f t="shared" si="1540"/>
        <v>5.3145458723965529E-3</v>
      </c>
      <c r="AN674" s="36">
        <f t="shared" si="1540"/>
        <v>3.4546225116649447E-2</v>
      </c>
      <c r="AO674" s="36">
        <f t="shared" si="1540"/>
        <v>2.3429665880025662E-2</v>
      </c>
      <c r="AP674" s="36">
        <f t="shared" si="1540"/>
        <v>1.5890281540053827E-2</v>
      </c>
      <c r="AQ674" s="36">
        <f t="shared" si="1540"/>
        <v>2.2995454449414449E-2</v>
      </c>
      <c r="AR674" s="36">
        <f t="shared" si="1540"/>
        <v>1.5595794119035847E-2</v>
      </c>
      <c r="AS674" s="36">
        <f t="shared" si="1540"/>
        <v>1.0577255376205304E-2</v>
      </c>
      <c r="AT674" s="36">
        <f t="shared" si="1540"/>
        <v>1.5306764300573194E-2</v>
      </c>
      <c r="AU674" s="36">
        <f t="shared" si="1540"/>
        <v>1.0381231872824586E-2</v>
      </c>
      <c r="AV674" s="36">
        <f t="shared" si="1540"/>
        <v>7.0406764670253291E-3</v>
      </c>
      <c r="AW674" s="36">
        <f t="shared" si="1540"/>
        <v>5.0264909253604134E-2</v>
      </c>
      <c r="AX674" s="36">
        <f t="shared" si="1540"/>
        <v>3.4090266746226082E-2</v>
      </c>
      <c r="AY674" s="36">
        <f t="shared" si="1540"/>
        <v>2.3120429422550257E-2</v>
      </c>
      <c r="AZ674" s="36">
        <f t="shared" si="1540"/>
        <v>3.3458487207858184E-2</v>
      </c>
      <c r="BA674" s="36">
        <f t="shared" si="1540"/>
        <v>2.2691948931734991E-2</v>
      </c>
      <c r="BB674" s="36">
        <f t="shared" si="1540"/>
        <v>1.5389953022129815E-2</v>
      </c>
      <c r="BC674" s="36">
        <f t="shared" si="1540"/>
        <v>2.2271409276604644E-2</v>
      </c>
      <c r="BD674" s="36">
        <f t="shared" si="1540"/>
        <v>1.5104737963878586E-2</v>
      </c>
      <c r="BE674" s="36">
        <f t="shared" si="1540"/>
        <v>1.0244215178475574E-2</v>
      </c>
      <c r="BF674" s="36">
        <f t="shared" si="1540"/>
        <v>1.6117431164346944E-2</v>
      </c>
      <c r="BG674" s="36">
        <f t="shared" si="1540"/>
        <v>1.0931035901892684E-2</v>
      </c>
      <c r="BH674" s="36">
        <f t="shared" si="1540"/>
        <v>7.413560180283745E-3</v>
      </c>
      <c r="BI674" s="36">
        <f t="shared" si="1540"/>
        <v>1.0728455943589916E-2</v>
      </c>
      <c r="BJ674" s="36">
        <f t="shared" si="1540"/>
        <v>7.276168013093361E-3</v>
      </c>
      <c r="BK674" s="36">
        <f t="shared" ref="BK674:CP674" si="1541">BK673/$AC673</f>
        <v>4.9347847661522408E-3</v>
      </c>
      <c r="BL674" s="36">
        <f t="shared" si="1541"/>
        <v>7.1413220729715137E-3</v>
      </c>
      <c r="BM674" s="36">
        <f t="shared" si="1541"/>
        <v>4.8433306257457355E-3</v>
      </c>
      <c r="BN674" s="36">
        <f t="shared" si="1541"/>
        <v>3.2848051538061679E-3</v>
      </c>
      <c r="BO674" s="36">
        <f t="shared" si="1541"/>
        <v>2.1352269983615051E-2</v>
      </c>
      <c r="BP674" s="36">
        <f t="shared" si="1541"/>
        <v>1.4481366627090462E-2</v>
      </c>
      <c r="BQ674" s="36">
        <f t="shared" si="1541"/>
        <v>9.8214372312233379E-3</v>
      </c>
      <c r="BR674" s="36">
        <f t="shared" si="1541"/>
        <v>1.4212989990711921E-2</v>
      </c>
      <c r="BS674" s="36">
        <f t="shared" si="1541"/>
        <v>9.639420964637848E-3</v>
      </c>
      <c r="BT674" s="36">
        <f t="shared" si="1541"/>
        <v>6.5375713762003034E-3</v>
      </c>
      <c r="BU674" s="36">
        <f t="shared" si="1541"/>
        <v>9.4607779234288231E-3</v>
      </c>
      <c r="BV674" s="36">
        <f t="shared" si="1541"/>
        <v>6.4164135144314386E-3</v>
      </c>
      <c r="BW674" s="36">
        <f t="shared" si="1541"/>
        <v>4.3516889119893038E-3</v>
      </c>
      <c r="BX674" s="36">
        <f t="shared" si="1541"/>
        <v>3.1067646594116784E-2</v>
      </c>
      <c r="BY674" s="36">
        <f t="shared" si="1541"/>
        <v>2.1070452036974139E-2</v>
      </c>
      <c r="BZ674" s="36">
        <f t="shared" si="1541"/>
        <v>1.429023430202467E-2</v>
      </c>
      <c r="CA674" s="36">
        <f t="shared" si="1541"/>
        <v>2.0679962852474105E-2</v>
      </c>
      <c r="CB674" s="36">
        <f t="shared" si="1541"/>
        <v>1.4025399834822922E-2</v>
      </c>
      <c r="CC674" s="36">
        <f t="shared" si="1541"/>
        <v>9.5121950619518007E-3</v>
      </c>
      <c r="CD674" s="36">
        <f t="shared" si="1541"/>
        <v>1.3765473425357368E-2</v>
      </c>
      <c r="CE674" s="36">
        <f t="shared" si="1541"/>
        <v>9.3359098410163988E-3</v>
      </c>
      <c r="CF674" s="36">
        <f t="shared" si="1541"/>
        <v>6.331726477276904E-3</v>
      </c>
      <c r="CG674" s="36">
        <f t="shared" si="1541"/>
        <v>9.9618334709921184E-3</v>
      </c>
      <c r="CH674" s="36">
        <f t="shared" si="1541"/>
        <v>6.7562354205037024E-3</v>
      </c>
      <c r="CI674" s="36">
        <f t="shared" si="1541"/>
        <v>4.5821602208255732E-3</v>
      </c>
      <c r="CJ674" s="36">
        <f t="shared" si="1541"/>
        <v>6.6310251566226433E-3</v>
      </c>
      <c r="CK674" s="36">
        <f t="shared" si="1541"/>
        <v>4.4972411120784584E-3</v>
      </c>
      <c r="CL674" s="36">
        <f t="shared" si="1541"/>
        <v>3.0500830780243802E-3</v>
      </c>
      <c r="CM674" s="36">
        <f t="shared" si="1541"/>
        <v>4.4138957708739169E-3</v>
      </c>
      <c r="CN674" s="36">
        <f t="shared" si="1541"/>
        <v>2.9935572639742075E-3</v>
      </c>
      <c r="CO674" s="36">
        <f t="shared" si="1541"/>
        <v>2.0302665848673765E-3</v>
      </c>
      <c r="CP674" s="36">
        <f t="shared" si="1541"/>
        <v>1.3197373429766119E-2</v>
      </c>
      <c r="CQ674" s="36">
        <f t="shared" ref="CQ674:DG674" si="1542">CQ673/$AC673</f>
        <v>8.9506175829418069E-3</v>
      </c>
      <c r="CR674" s="36">
        <f t="shared" si="1542"/>
        <v>6.07041662815832E-3</v>
      </c>
      <c r="CS674" s="36">
        <f t="shared" si="1542"/>
        <v>8.7847398241447296E-3</v>
      </c>
      <c r="CT674" s="36">
        <f t="shared" si="1542"/>
        <v>5.9579163346408677E-3</v>
      </c>
      <c r="CU674" s="36">
        <f t="shared" si="1542"/>
        <v>4.0407306034287022E-3</v>
      </c>
      <c r="CV674" s="36">
        <f t="shared" si="1542"/>
        <v>5.8475009583237947E-3</v>
      </c>
      <c r="CW674" s="36">
        <f t="shared" si="1542"/>
        <v>3.9658455655876348E-3</v>
      </c>
      <c r="CX674" s="36">
        <f t="shared" si="1542"/>
        <v>2.6896842193249622E-3</v>
      </c>
      <c r="CY674" s="36">
        <f t="shared" si="1542"/>
        <v>1.9202236296243368E-2</v>
      </c>
      <c r="CZ674" s="36">
        <f t="shared" si="1542"/>
        <v>1.3023187889592449E-2</v>
      </c>
      <c r="DA674" s="36">
        <f t="shared" si="1542"/>
        <v>8.8324828520523826E-3</v>
      </c>
      <c r="DB674" s="36">
        <f t="shared" si="1542"/>
        <v>1.2781835022094691E-2</v>
      </c>
      <c r="DC674" s="36">
        <f t="shared" si="1542"/>
        <v>8.6687944309422789E-3</v>
      </c>
      <c r="DD674" s="36">
        <f t="shared" si="1542"/>
        <v>5.8792807727556318E-3</v>
      </c>
      <c r="DE674" s="36">
        <f t="shared" si="1542"/>
        <v>8.5081395735145879E-3</v>
      </c>
      <c r="DF674" s="36">
        <f t="shared" si="1542"/>
        <v>5.7703227138411178E-3</v>
      </c>
      <c r="DG674" s="36">
        <f t="shared" si="1542"/>
        <v>3.9135023507984564E-3</v>
      </c>
    </row>
    <row r="675" spans="2:111" x14ac:dyDescent="0.35">
      <c r="B675" s="35">
        <f t="shared" si="1536"/>
        <v>-0.38829529361241805</v>
      </c>
      <c r="D675" s="35">
        <f>$CE$6-$CE$7*SUMPRODUCT($B$6:$CD$6,AE674:DG674)</f>
        <v>1.2167333807155956E-10</v>
      </c>
      <c r="H675" s="35">
        <f t="shared" si="1532"/>
        <v>-5.9660710437854821E-7</v>
      </c>
      <c r="I675" s="35">
        <f t="shared" si="1532"/>
        <v>-1.21443802731931E-7</v>
      </c>
      <c r="J675" s="35">
        <f t="shared" si="1532"/>
        <v>9.3646447419835303E-7</v>
      </c>
      <c r="K675" s="35">
        <f t="shared" si="1532"/>
        <v>-2.0698581470701303E-3</v>
      </c>
      <c r="M675" s="35">
        <v>-2.520045174888881E-13</v>
      </c>
      <c r="N675" s="35">
        <f>IFERROR(M675/(MAX(ABS(M672),ABS(M673),ABS(M674),ABS(M675))),0)</f>
        <v>-0.25581355303201109</v>
      </c>
      <c r="P675" s="35">
        <f>L726</f>
        <v>-1.9042545318370685E-12</v>
      </c>
      <c r="R675" s="35">
        <f>H726*J726</f>
        <v>2.5589071467314078E-13</v>
      </c>
      <c r="T675" s="35">
        <f>P675-D675</f>
        <v>-1.2357759260339662E-10</v>
      </c>
      <c r="V675" s="35">
        <v>2.5594839810593247E-13</v>
      </c>
      <c r="X675" s="35">
        <v>-5.5458574934653688E-7</v>
      </c>
      <c r="Y675" s="35">
        <v>-5.6541240976476417E-8</v>
      </c>
      <c r="Z675" s="35">
        <v>9.8529309027506362E-7</v>
      </c>
      <c r="AA675" s="35">
        <v>-2.0698024103784369E-3</v>
      </c>
    </row>
    <row r="676" spans="2:111" x14ac:dyDescent="0.35">
      <c r="B676" s="3"/>
    </row>
    <row r="677" spans="2:111" ht="13.5" thickBot="1" x14ac:dyDescent="0.4">
      <c r="B677" s="39" t="s">
        <v>367</v>
      </c>
      <c r="D677" s="39" t="s">
        <v>368</v>
      </c>
      <c r="E677" s="39" t="s">
        <v>369</v>
      </c>
      <c r="F677" s="39" t="s">
        <v>370</v>
      </c>
      <c r="H677" s="39" t="s">
        <v>347</v>
      </c>
      <c r="I677" s="39" t="s">
        <v>371</v>
      </c>
      <c r="J677" s="39" t="s">
        <v>372</v>
      </c>
      <c r="K677" s="39" t="s">
        <v>349</v>
      </c>
      <c r="L677" s="39" t="s">
        <v>373</v>
      </c>
      <c r="M677" s="39" t="s">
        <v>374</v>
      </c>
    </row>
    <row r="678" spans="2:111" ht="13.15" thickTop="1" x14ac:dyDescent="0.35">
      <c r="B678" s="32">
        <v>1</v>
      </c>
      <c r="D678" s="32">
        <v>0</v>
      </c>
      <c r="E678" s="32"/>
      <c r="F678" s="32" t="b">
        <v>0</v>
      </c>
      <c r="H678" s="32">
        <v>0</v>
      </c>
      <c r="I678" s="32">
        <f>B672</f>
        <v>-0.48114022924118632</v>
      </c>
      <c r="J678" s="32">
        <f>IF(SUMPRODUCT(L678:L681,N672:N675)&gt;0,N672,-N672)</f>
        <v>1</v>
      </c>
      <c r="K678" s="32">
        <f>I678+J678*H678</f>
        <v>-0.48114022924118632</v>
      </c>
      <c r="L678" s="32">
        <f>D672</f>
        <v>4.5758952182950452E-10</v>
      </c>
      <c r="M678" s="32">
        <f>SUMPRODUCT(L678:L681,J678:J681)</f>
        <v>7.8594814610661191E-10</v>
      </c>
    </row>
    <row r="679" spans="2:111" ht="13.5" thickBot="1" x14ac:dyDescent="0.4">
      <c r="H679" s="33">
        <f>H678</f>
        <v>0</v>
      </c>
      <c r="I679" s="33">
        <f>B673</f>
        <v>0.32813280396284744</v>
      </c>
      <c r="J679" s="32">
        <f>IF(SUMPRODUCT(L678:L681,N672:N675)&gt;0,N673,-N673)</f>
        <v>0.68188263357718482</v>
      </c>
      <c r="K679" s="33">
        <f t="shared" ref="K679:K681" si="1543">I679+J679*H679</f>
        <v>0.32813280396284744</v>
      </c>
      <c r="L679" s="32">
        <f>D673</f>
        <v>3.482512056507403E-10</v>
      </c>
      <c r="M679" s="39" t="s">
        <v>375</v>
      </c>
    </row>
    <row r="680" spans="2:111" ht="13.15" thickTop="1" x14ac:dyDescent="0.35">
      <c r="H680" s="33">
        <f t="shared" ref="H680:H681" si="1544">H679</f>
        <v>0</v>
      </c>
      <c r="I680" s="32">
        <f>B674</f>
        <v>-0.40700172191846634</v>
      </c>
      <c r="J680" s="32">
        <f>IF(SUMPRODUCT(L678:L681,N672:N675)&gt;0,N674,-N674)</f>
        <v>0.35575135939628566</v>
      </c>
      <c r="K680" s="32">
        <f t="shared" si="1543"/>
        <v>-0.40700172191846634</v>
      </c>
      <c r="L680" s="32">
        <f>D674</f>
        <v>1.6800072444311809E-10</v>
      </c>
      <c r="M680" s="32">
        <f>F674</f>
        <v>-3263.3842564287183</v>
      </c>
    </row>
    <row r="681" spans="2:111" x14ac:dyDescent="0.35">
      <c r="H681" s="33">
        <f t="shared" si="1544"/>
        <v>0</v>
      </c>
      <c r="I681" s="34">
        <f>B675</f>
        <v>-0.38829529361241805</v>
      </c>
      <c r="J681" s="32">
        <f>IF(SUMPRODUCT(L678:L681,N672:N675)&gt;0,N675,-N675)</f>
        <v>0.25581355303201109</v>
      </c>
      <c r="K681" s="34">
        <f t="shared" si="1543"/>
        <v>-0.38829529361241805</v>
      </c>
      <c r="L681" s="32">
        <f>D675</f>
        <v>1.2167333807155956E-10</v>
      </c>
    </row>
    <row r="682" spans="2:111" ht="13.5" thickBot="1" x14ac:dyDescent="0.4">
      <c r="B682" s="39" t="s">
        <v>367</v>
      </c>
      <c r="D682" s="39" t="s">
        <v>368</v>
      </c>
      <c r="E682" s="39" t="s">
        <v>369</v>
      </c>
      <c r="F682" s="39" t="s">
        <v>370</v>
      </c>
      <c r="H682" s="39" t="s">
        <v>347</v>
      </c>
      <c r="I682" s="39" t="s">
        <v>371</v>
      </c>
      <c r="J682" s="39" t="s">
        <v>372</v>
      </c>
      <c r="K682" s="39" t="s">
        <v>349</v>
      </c>
      <c r="L682" s="39" t="s">
        <v>373</v>
      </c>
      <c r="M682" s="39" t="s">
        <v>374</v>
      </c>
      <c r="O682" s="45" t="s">
        <v>336</v>
      </c>
    </row>
    <row r="683" spans="2:111" ht="13.9" thickTop="1" thickBot="1" x14ac:dyDescent="0.4">
      <c r="B683" s="32">
        <f>1+B678</f>
        <v>2</v>
      </c>
      <c r="D683" s="32">
        <v>0</v>
      </c>
      <c r="E683" s="32">
        <f>H683</f>
        <v>7.3164919394161525E-12</v>
      </c>
      <c r="F683" s="32" t="b">
        <f>OR(F678,M683*M678&lt;=0)</f>
        <v>1</v>
      </c>
      <c r="H683" s="32">
        <f>ABS(H665)</f>
        <v>7.3164919394161525E-12</v>
      </c>
      <c r="I683" s="32">
        <f>I678</f>
        <v>-0.48114022924118632</v>
      </c>
      <c r="J683" s="32">
        <f>J678</f>
        <v>1</v>
      </c>
      <c r="K683" s="32">
        <f>I683+J683*H683</f>
        <v>-0.48114022923386984</v>
      </c>
      <c r="L683" s="32">
        <f>$CE$3-$CE$7*SUMPRODUCT($B$3:$CD$3,Q685:CS685)</f>
        <v>-2.9410216484393459E-9</v>
      </c>
      <c r="M683" s="32">
        <f>SUMPRODUCT(L683:L686,J683:J686)</f>
        <v>-5.0514002743053824E-9</v>
      </c>
      <c r="O683" s="46">
        <f>SUM(Q683:CS683)</f>
        <v>-1.2656551010187977</v>
      </c>
      <c r="P683" s="39" t="s">
        <v>363</v>
      </c>
      <c r="Q683" s="32">
        <f t="shared" ref="Q683:AV683" si="1545">SUMPRODUCT(B$3:B$6,$K683:$K686)</f>
        <v>0.94830444079244325</v>
      </c>
      <c r="R683" s="32">
        <f t="shared" si="1545"/>
        <v>0.56000914718189687</v>
      </c>
      <c r="S683" s="32">
        <f t="shared" si="1545"/>
        <v>0.17171385357135049</v>
      </c>
      <c r="T683" s="32">
        <f t="shared" si="1545"/>
        <v>0.54130271887657977</v>
      </c>
      <c r="U683" s="32">
        <f t="shared" si="1545"/>
        <v>0.15300742526603339</v>
      </c>
      <c r="V683" s="32">
        <f t="shared" si="1545"/>
        <v>-0.23528786834451298</v>
      </c>
      <c r="W683" s="32">
        <f t="shared" si="1545"/>
        <v>0.13430099696071629</v>
      </c>
      <c r="X683" s="32">
        <f t="shared" si="1545"/>
        <v>-0.25399429664983009</v>
      </c>
      <c r="Y683" s="32">
        <f t="shared" si="1545"/>
        <v>-0.64228959026037646</v>
      </c>
      <c r="Z683" s="32">
        <f t="shared" si="1545"/>
        <v>1.2295611299077316</v>
      </c>
      <c r="AA683" s="32">
        <f t="shared" si="1545"/>
        <v>0.84126583629718521</v>
      </c>
      <c r="AB683" s="32">
        <f t="shared" si="1545"/>
        <v>0.45297054268663883</v>
      </c>
      <c r="AC683" s="32">
        <f t="shared" si="1545"/>
        <v>0.82255940799186811</v>
      </c>
      <c r="AD683" s="32">
        <f t="shared" si="1545"/>
        <v>0.43426411438132179</v>
      </c>
      <c r="AE683" s="32">
        <f t="shared" si="1545"/>
        <v>4.5968820770775409E-2</v>
      </c>
      <c r="AF683" s="32">
        <f t="shared" si="1545"/>
        <v>0.41555768607600468</v>
      </c>
      <c r="AG683" s="32">
        <f t="shared" si="1545"/>
        <v>2.7262392465458307E-2</v>
      </c>
      <c r="AH683" s="32">
        <f t="shared" si="1545"/>
        <v>-0.36103290114508807</v>
      </c>
      <c r="AI683" s="32">
        <f t="shared" si="1545"/>
        <v>1.604570048728116</v>
      </c>
      <c r="AJ683" s="32">
        <f t="shared" si="1545"/>
        <v>1.2162747551175697</v>
      </c>
      <c r="AK683" s="32">
        <f t="shared" si="1545"/>
        <v>0.82797946150702328</v>
      </c>
      <c r="AL683" s="32">
        <f t="shared" si="1545"/>
        <v>1.1975683268122528</v>
      </c>
      <c r="AM683" s="32">
        <f t="shared" si="1545"/>
        <v>0.80927303320170629</v>
      </c>
      <c r="AN683" s="32">
        <f t="shared" si="1545"/>
        <v>0.42097773959115992</v>
      </c>
      <c r="AO683" s="32">
        <f t="shared" si="1545"/>
        <v>0.79056660489638919</v>
      </c>
      <c r="AP683" s="32">
        <f t="shared" si="1545"/>
        <v>0.40227131128584281</v>
      </c>
      <c r="AQ683" s="32">
        <f t="shared" si="1545"/>
        <v>1.3976017675296437E-2</v>
      </c>
      <c r="AR683" s="32">
        <f t="shared" si="1545"/>
        <v>0.46716421155857341</v>
      </c>
      <c r="AS683" s="32">
        <f t="shared" si="1545"/>
        <v>7.8868917948027029E-2</v>
      </c>
      <c r="AT683" s="32">
        <f t="shared" si="1545"/>
        <v>-0.30942637566251935</v>
      </c>
      <c r="AU683" s="32">
        <f t="shared" si="1545"/>
        <v>6.0162489642709926E-2</v>
      </c>
      <c r="AV683" s="32">
        <f t="shared" si="1545"/>
        <v>-0.32813280396783645</v>
      </c>
      <c r="AW683" s="32">
        <f t="shared" ref="AW683:CB683" si="1546">SUMPRODUCT(AH$3:AH$6,$K683:$K686)</f>
        <v>-0.71642809757838277</v>
      </c>
      <c r="AX683" s="32">
        <f t="shared" si="1546"/>
        <v>-0.3468392322731535</v>
      </c>
      <c r="AY683" s="32">
        <f t="shared" si="1546"/>
        <v>-0.73513452588369987</v>
      </c>
      <c r="AZ683" s="32">
        <f t="shared" si="1546"/>
        <v>-1.1234298194942463</v>
      </c>
      <c r="BA683" s="32">
        <f t="shared" si="1546"/>
        <v>0.7484209006738618</v>
      </c>
      <c r="BB683" s="32">
        <f t="shared" si="1546"/>
        <v>0.36012560706331542</v>
      </c>
      <c r="BC683" s="32">
        <f t="shared" si="1546"/>
        <v>-2.8169686547230954E-2</v>
      </c>
      <c r="BD683" s="32">
        <f t="shared" si="1546"/>
        <v>0.34141917875799832</v>
      </c>
      <c r="BE683" s="32">
        <f t="shared" si="1546"/>
        <v>-4.6876114852548063E-2</v>
      </c>
      <c r="BF683" s="32">
        <f t="shared" si="1546"/>
        <v>-0.43517140846309443</v>
      </c>
      <c r="BG683" s="32">
        <f t="shared" si="1546"/>
        <v>-6.5582543157865159E-2</v>
      </c>
      <c r="BH683" s="32">
        <f t="shared" si="1546"/>
        <v>-0.45387783676841154</v>
      </c>
      <c r="BI683" s="32">
        <f t="shared" si="1546"/>
        <v>-0.84217313037895791</v>
      </c>
      <c r="BJ683" s="32">
        <f t="shared" si="1546"/>
        <v>1.1234298194942463</v>
      </c>
      <c r="BK683" s="32">
        <f t="shared" si="1546"/>
        <v>0.73513452588369987</v>
      </c>
      <c r="BL683" s="32">
        <f t="shared" si="1546"/>
        <v>0.3468392322731535</v>
      </c>
      <c r="BM683" s="32">
        <f t="shared" si="1546"/>
        <v>0.71642809757838277</v>
      </c>
      <c r="BN683" s="32">
        <f t="shared" si="1546"/>
        <v>0.32813280396783645</v>
      </c>
      <c r="BO683" s="32">
        <f t="shared" si="1546"/>
        <v>-6.0162489642709926E-2</v>
      </c>
      <c r="BP683" s="32">
        <f t="shared" si="1546"/>
        <v>0.30942637566251935</v>
      </c>
      <c r="BQ683" s="32">
        <f t="shared" si="1546"/>
        <v>-7.8868917948027029E-2</v>
      </c>
      <c r="BR683" s="32">
        <f t="shared" si="1546"/>
        <v>-0.46716421155857341</v>
      </c>
      <c r="BS683" s="32">
        <f t="shared" si="1546"/>
        <v>-1.3976017675296437E-2</v>
      </c>
      <c r="BT683" s="32">
        <f t="shared" si="1546"/>
        <v>-0.40227131128584281</v>
      </c>
      <c r="BU683" s="32">
        <f t="shared" si="1546"/>
        <v>-0.79056660489638919</v>
      </c>
      <c r="BV683" s="32">
        <f t="shared" si="1546"/>
        <v>-0.42097773959115992</v>
      </c>
      <c r="BW683" s="32">
        <f t="shared" si="1546"/>
        <v>-0.80927303320170629</v>
      </c>
      <c r="BX683" s="32">
        <f t="shared" si="1546"/>
        <v>-1.1975683268122528</v>
      </c>
      <c r="BY683" s="32">
        <f t="shared" si="1546"/>
        <v>-0.82797946150702328</v>
      </c>
      <c r="BZ683" s="32">
        <f t="shared" si="1546"/>
        <v>-1.2162747551175697</v>
      </c>
      <c r="CA683" s="32">
        <f t="shared" si="1546"/>
        <v>-1.604570048728116</v>
      </c>
      <c r="CB683" s="32">
        <f t="shared" si="1546"/>
        <v>0.2672806714399919</v>
      </c>
      <c r="CC683" s="32">
        <f t="shared" ref="CC683:CS683" si="1547">SUMPRODUCT(BN$3:BN$6,$K683:$K686)</f>
        <v>-0.12101462217055448</v>
      </c>
      <c r="CD683" s="32">
        <f t="shared" si="1547"/>
        <v>-0.50930991578110085</v>
      </c>
      <c r="CE683" s="32">
        <f t="shared" si="1547"/>
        <v>-0.13972105047587158</v>
      </c>
      <c r="CF683" s="32">
        <f t="shared" si="1547"/>
        <v>-0.52801634408641795</v>
      </c>
      <c r="CG683" s="32">
        <f t="shared" si="1547"/>
        <v>-0.91631163769696433</v>
      </c>
      <c r="CH683" s="32">
        <f t="shared" si="1547"/>
        <v>-0.54672277239173506</v>
      </c>
      <c r="CI683" s="32">
        <f t="shared" si="1547"/>
        <v>-0.93501806600228143</v>
      </c>
      <c r="CJ683" s="32">
        <f t="shared" si="1547"/>
        <v>-1.3233133596128277</v>
      </c>
      <c r="CK683" s="32">
        <f t="shared" si="1547"/>
        <v>0.64228959026037646</v>
      </c>
      <c r="CL683" s="32">
        <f t="shared" si="1547"/>
        <v>0.25399429664983009</v>
      </c>
      <c r="CM683" s="32">
        <f t="shared" si="1547"/>
        <v>-0.13430099696071629</v>
      </c>
      <c r="CN683" s="32">
        <f t="shared" si="1547"/>
        <v>0.23528786834451298</v>
      </c>
      <c r="CO683" s="32">
        <f t="shared" si="1547"/>
        <v>-0.15300742526603339</v>
      </c>
      <c r="CP683" s="32">
        <f t="shared" si="1547"/>
        <v>-0.54130271887657977</v>
      </c>
      <c r="CQ683" s="32">
        <f t="shared" si="1547"/>
        <v>-0.17171385357135049</v>
      </c>
      <c r="CR683" s="32">
        <f t="shared" si="1547"/>
        <v>-0.56000914718189687</v>
      </c>
      <c r="CS683" s="32">
        <f t="shared" si="1547"/>
        <v>-0.94830444079244325</v>
      </c>
    </row>
    <row r="684" spans="2:111" ht="13.9" thickTop="1" thickBot="1" x14ac:dyDescent="0.4">
      <c r="H684" s="33">
        <f>H683</f>
        <v>7.3164919394161525E-12</v>
      </c>
      <c r="I684" s="33">
        <f t="shared" ref="I684:J684" si="1548">I679</f>
        <v>0.32813280396284744</v>
      </c>
      <c r="J684" s="33">
        <f t="shared" si="1548"/>
        <v>0.68188263357718482</v>
      </c>
      <c r="K684" s="33">
        <f t="shared" ref="K684:K686" si="1549">I684+J684*H684</f>
        <v>0.32813280396783645</v>
      </c>
      <c r="L684" s="33">
        <f>$CE$4-$CE$7*SUMPRODUCT($B$4:$CD$4,Q685:CS685)</f>
        <v>-2.2381811959348852E-9</v>
      </c>
      <c r="M684" s="39" t="s">
        <v>375</v>
      </c>
      <c r="O684" s="47">
        <f t="shared" ref="O684:O685" si="1550">SUM(Q684:CS684)</f>
        <v>98.989929547509945</v>
      </c>
      <c r="P684" s="39" t="s">
        <v>365</v>
      </c>
      <c r="Q684" s="33">
        <f>EXP(Q683)</f>
        <v>2.5813291502506326</v>
      </c>
      <c r="R684" s="33">
        <f>EXP(R683)</f>
        <v>1.7506885140891435</v>
      </c>
      <c r="S684" s="33">
        <f t="shared" ref="S684:CD684" si="1551">EXP(S683)</f>
        <v>1.187338032062307</v>
      </c>
      <c r="T684" s="33">
        <f t="shared" si="1551"/>
        <v>1.7182437934465036</v>
      </c>
      <c r="U684" s="33">
        <f t="shared" si="1551"/>
        <v>1.1653336318228469</v>
      </c>
      <c r="V684" s="33">
        <f t="shared" si="1551"/>
        <v>0.79034330206047498</v>
      </c>
      <c r="W684" s="33">
        <f t="shared" si="1551"/>
        <v>1.1437370292086824</v>
      </c>
      <c r="X684" s="33">
        <f t="shared" si="1551"/>
        <v>0.77569622610106304</v>
      </c>
      <c r="Y684" s="33">
        <f t="shared" si="1551"/>
        <v>0.52608652148276869</v>
      </c>
      <c r="Z684" s="33">
        <f t="shared" si="1551"/>
        <v>3.4197283903955236</v>
      </c>
      <c r="AA684" s="33">
        <f t="shared" si="1551"/>
        <v>2.319300974766703</v>
      </c>
      <c r="AB684" s="33">
        <f t="shared" si="1551"/>
        <v>1.5729778501302643</v>
      </c>
      <c r="AC684" s="33">
        <f t="shared" si="1551"/>
        <v>2.2763184158437877</v>
      </c>
      <c r="AD684" s="33">
        <f t="shared" si="1551"/>
        <v>1.5438265610723765</v>
      </c>
      <c r="AE684" s="33">
        <f t="shared" si="1551"/>
        <v>1.0470417644928112</v>
      </c>
      <c r="AF684" s="33">
        <f t="shared" si="1551"/>
        <v>1.5152155197068933</v>
      </c>
      <c r="AG684" s="33">
        <f t="shared" si="1551"/>
        <v>1.0276374117043194</v>
      </c>
      <c r="AH684" s="33">
        <f t="shared" si="1551"/>
        <v>0.69695606743695149</v>
      </c>
      <c r="AI684" s="33">
        <f t="shared" si="1551"/>
        <v>4.9757198257051192</v>
      </c>
      <c r="AJ684" s="33">
        <f t="shared" si="1551"/>
        <v>3.3745931034567231</v>
      </c>
      <c r="AK684" s="33">
        <f t="shared" si="1551"/>
        <v>2.2886896796452718</v>
      </c>
      <c r="AL684" s="33">
        <f t="shared" si="1551"/>
        <v>3.3120532914666976</v>
      </c>
      <c r="AM684" s="33">
        <f t="shared" si="1551"/>
        <v>2.2462744260486502</v>
      </c>
      <c r="AN684" s="33">
        <f t="shared" si="1551"/>
        <v>1.5234503654033151</v>
      </c>
      <c r="AO684" s="33">
        <f t="shared" si="1551"/>
        <v>2.2046452352169656</v>
      </c>
      <c r="AP684" s="33">
        <f t="shared" si="1551"/>
        <v>1.4952169468821712</v>
      </c>
      <c r="AQ684" s="33">
        <f t="shared" si="1551"/>
        <v>1.0140741387915968</v>
      </c>
      <c r="AR684" s="33">
        <f t="shared" si="1551"/>
        <v>1.595463375434522</v>
      </c>
      <c r="AS684" s="33">
        <f t="shared" si="1551"/>
        <v>1.0820624738042077</v>
      </c>
      <c r="AT684" s="33">
        <f t="shared" si="1551"/>
        <v>0.7338677999401898</v>
      </c>
      <c r="AU684" s="33">
        <f t="shared" si="1551"/>
        <v>1.062009098004957</v>
      </c>
      <c r="AV684" s="33">
        <f t="shared" si="1551"/>
        <v>0.72026735899020367</v>
      </c>
      <c r="AW684" s="33">
        <f t="shared" si="1551"/>
        <v>0.48849399633326074</v>
      </c>
      <c r="AX684" s="33">
        <f t="shared" si="1551"/>
        <v>0.70691896887832384</v>
      </c>
      <c r="AY684" s="33">
        <f t="shared" si="1551"/>
        <v>0.47944095741794834</v>
      </c>
      <c r="AZ684" s="33">
        <f t="shared" si="1551"/>
        <v>0.32516263075323348</v>
      </c>
      <c r="BA684" s="33">
        <f t="shared" si="1551"/>
        <v>2.1136597013519007</v>
      </c>
      <c r="BB684" s="33">
        <f t="shared" si="1551"/>
        <v>1.4335094621662556</v>
      </c>
      <c r="BC684" s="33">
        <f t="shared" si="1551"/>
        <v>0.97222337957516913</v>
      </c>
      <c r="BD684" s="33">
        <f t="shared" si="1551"/>
        <v>1.4069428778399948</v>
      </c>
      <c r="BE684" s="33">
        <f t="shared" si="1551"/>
        <v>0.95420560217004835</v>
      </c>
      <c r="BF684" s="33">
        <f t="shared" si="1551"/>
        <v>0.64715372994428888</v>
      </c>
      <c r="BG684" s="33">
        <f t="shared" si="1551"/>
        <v>0.9365217401072663</v>
      </c>
      <c r="BH684" s="33">
        <f t="shared" si="1551"/>
        <v>0.63516032174408188</v>
      </c>
      <c r="BI684" s="33">
        <f t="shared" si="1551"/>
        <v>0.43077337881322231</v>
      </c>
      <c r="BJ684" s="33">
        <f t="shared" si="1551"/>
        <v>3.0753841475679962</v>
      </c>
      <c r="BK684" s="33">
        <f t="shared" si="1551"/>
        <v>2.0857625626845624</v>
      </c>
      <c r="BL684" s="33">
        <f t="shared" si="1551"/>
        <v>1.4145892867844685</v>
      </c>
      <c r="BM684" s="33">
        <f t="shared" si="1551"/>
        <v>2.0471080658231453</v>
      </c>
      <c r="BN684" s="33">
        <f t="shared" si="1551"/>
        <v>1.3883733415352519</v>
      </c>
      <c r="BO684" s="33">
        <f t="shared" si="1551"/>
        <v>0.94161151903364626</v>
      </c>
      <c r="BP684" s="33">
        <f t="shared" si="1551"/>
        <v>1.3626432445755217</v>
      </c>
      <c r="BQ684" s="33">
        <f t="shared" si="1551"/>
        <v>0.92416105743349486</v>
      </c>
      <c r="BR684" s="33">
        <f t="shared" si="1551"/>
        <v>0.62677715790727662</v>
      </c>
      <c r="BS684" s="33">
        <f t="shared" si="1551"/>
        <v>0.98612119345793803</v>
      </c>
      <c r="BT684" s="33">
        <f t="shared" si="1551"/>
        <v>0.66879926828357694</v>
      </c>
      <c r="BU684" s="33">
        <f t="shared" si="1551"/>
        <v>0.45358771743680881</v>
      </c>
      <c r="BV684" s="33">
        <f t="shared" si="1551"/>
        <v>0.65640471308381743</v>
      </c>
      <c r="BW684" s="33">
        <f t="shared" si="1551"/>
        <v>0.44518158084498527</v>
      </c>
      <c r="BX684" s="33">
        <f t="shared" si="1551"/>
        <v>0.30192750900972476</v>
      </c>
      <c r="BY684" s="33">
        <f t="shared" si="1551"/>
        <v>0.43693123139131373</v>
      </c>
      <c r="BZ684" s="33">
        <f t="shared" si="1551"/>
        <v>0.29633202265946146</v>
      </c>
      <c r="CA684" s="33">
        <f t="shared" si="1551"/>
        <v>0.20097594620056566</v>
      </c>
      <c r="CB684" s="33">
        <f t="shared" si="1551"/>
        <v>1.3064070660308464</v>
      </c>
      <c r="CC684" s="33">
        <f t="shared" si="1551"/>
        <v>0.88602100394792138</v>
      </c>
      <c r="CD684" s="33">
        <f t="shared" si="1551"/>
        <v>0.6009101143504888</v>
      </c>
      <c r="CE684" s="33">
        <f t="shared" ref="CE684:CS684" si="1552">EXP(CE683)</f>
        <v>0.86960077629162802</v>
      </c>
      <c r="CF684" s="33">
        <f t="shared" si="1552"/>
        <v>0.58977371822145952</v>
      </c>
      <c r="CG684" s="33">
        <f t="shared" si="1552"/>
        <v>0.39999163775828639</v>
      </c>
      <c r="CH684" s="33">
        <f t="shared" si="1552"/>
        <v>0.57884370789919382</v>
      </c>
      <c r="CI684" s="33">
        <f t="shared" si="1552"/>
        <v>0.39257877313844181</v>
      </c>
      <c r="CJ684" s="33">
        <f t="shared" si="1552"/>
        <v>0.26625165137965706</v>
      </c>
      <c r="CK684" s="33">
        <f t="shared" si="1552"/>
        <v>1.9008280181395103</v>
      </c>
      <c r="CL684" s="33">
        <f t="shared" si="1552"/>
        <v>1.2891644516905425</v>
      </c>
      <c r="CM684" s="33">
        <f t="shared" si="1552"/>
        <v>0.87432685526660814</v>
      </c>
      <c r="CN684" s="33">
        <f t="shared" si="1552"/>
        <v>1.2652729483414824</v>
      </c>
      <c r="CO684" s="33">
        <f t="shared" si="1552"/>
        <v>0.85812334999357442</v>
      </c>
      <c r="CP684" s="33">
        <f t="shared" si="1552"/>
        <v>0.58198958949484736</v>
      </c>
      <c r="CQ684" s="33">
        <f t="shared" si="1552"/>
        <v>0.84222013697572162</v>
      </c>
      <c r="CR684" s="33">
        <f t="shared" si="1552"/>
        <v>0.57120383891950344</v>
      </c>
      <c r="CS684" s="33">
        <f t="shared" si="1552"/>
        <v>0.38739732199704391</v>
      </c>
    </row>
    <row r="685" spans="2:111" ht="13.9" thickTop="1" thickBot="1" x14ac:dyDescent="0.4">
      <c r="H685" s="32">
        <f t="shared" ref="H685:H686" si="1553">H684</f>
        <v>7.3164919394161525E-12</v>
      </c>
      <c r="I685" s="32">
        <f t="shared" ref="I685:J685" si="1554">I680</f>
        <v>-0.40700172191846634</v>
      </c>
      <c r="J685" s="32">
        <f t="shared" si="1554"/>
        <v>0.35575135939628566</v>
      </c>
      <c r="K685" s="32">
        <f t="shared" si="1549"/>
        <v>-0.40700172191586348</v>
      </c>
      <c r="L685" s="32">
        <f>$CE$5-$CE$7*SUMPRODUCT($B$5:$CD$5,Q685:CS685)</f>
        <v>-1.0798260063893395E-9</v>
      </c>
      <c r="M685" s="32">
        <f>SUMPRODUCT($B$7:$CD$7, LN(Q685:CS685))</f>
        <v>-3263.3842564287179</v>
      </c>
      <c r="O685" s="48">
        <f t="shared" si="1550"/>
        <v>1.0000000000000004</v>
      </c>
      <c r="P685" s="39" t="s">
        <v>366</v>
      </c>
      <c r="Q685" s="32">
        <f t="shared" ref="Q685:AV685" si="1555">Q684/$O684</f>
        <v>2.6076684386483282E-2</v>
      </c>
      <c r="R685" s="32">
        <f t="shared" si="1555"/>
        <v>1.7685521366584116E-2</v>
      </c>
      <c r="S685" s="32">
        <f t="shared" si="1555"/>
        <v>1.1994533560026905E-2</v>
      </c>
      <c r="T685" s="32">
        <f t="shared" si="1555"/>
        <v>1.7357763575554797E-2</v>
      </c>
      <c r="U685" s="32">
        <f t="shared" si="1555"/>
        <v>1.1772244279288514E-2</v>
      </c>
      <c r="V685" s="32">
        <f t="shared" si="1555"/>
        <v>7.9840778316864237E-3</v>
      </c>
      <c r="W685" s="32">
        <f t="shared" si="1555"/>
        <v>1.1554074585533964E-2</v>
      </c>
      <c r="X685" s="32">
        <f t="shared" si="1555"/>
        <v>7.8361125181806469E-3</v>
      </c>
      <c r="Y685" s="32">
        <f t="shared" si="1555"/>
        <v>5.3145458723685111E-3</v>
      </c>
      <c r="Z685" s="32">
        <f t="shared" si="1555"/>
        <v>3.4546225116305736E-2</v>
      </c>
      <c r="AA685" s="32">
        <f t="shared" si="1555"/>
        <v>2.34296658798364E-2</v>
      </c>
      <c r="AB685" s="32">
        <f t="shared" si="1555"/>
        <v>1.5890281539955212E-2</v>
      </c>
      <c r="AC685" s="32">
        <f t="shared" si="1555"/>
        <v>2.2995454449245514E-2</v>
      </c>
      <c r="AD685" s="32">
        <f t="shared" si="1555"/>
        <v>1.5595794118950465E-2</v>
      </c>
      <c r="AE685" s="32">
        <f t="shared" si="1555"/>
        <v>1.0577255376167192E-2</v>
      </c>
      <c r="AF685" s="32">
        <f t="shared" si="1555"/>
        <v>1.5306764300500585E-2</v>
      </c>
      <c r="AG685" s="32">
        <f t="shared" si="1555"/>
        <v>1.0381231872794775E-2</v>
      </c>
      <c r="AH685" s="32">
        <f t="shared" si="1555"/>
        <v>7.0406764670182869E-3</v>
      </c>
      <c r="AI685" s="32">
        <f t="shared" si="1555"/>
        <v>5.0264909253390631E-2</v>
      </c>
      <c r="AJ685" s="32">
        <f t="shared" si="1555"/>
        <v>3.4090266746145084E-2</v>
      </c>
      <c r="AK685" s="32">
        <f t="shared" si="1555"/>
        <v>2.3120429422538599E-2</v>
      </c>
      <c r="AL685" s="32">
        <f t="shared" si="1555"/>
        <v>3.3458487207803159E-2</v>
      </c>
      <c r="AM685" s="32">
        <f t="shared" si="1555"/>
        <v>2.2691948931740143E-2</v>
      </c>
      <c r="AN685" s="32">
        <f t="shared" si="1555"/>
        <v>1.538995302216211E-2</v>
      </c>
      <c r="AO685" s="32">
        <f t="shared" si="1555"/>
        <v>2.2271409276625985E-2</v>
      </c>
      <c r="AP685" s="32">
        <f t="shared" si="1555"/>
        <v>1.510473796392133E-2</v>
      </c>
      <c r="AQ685" s="32">
        <f t="shared" si="1555"/>
        <v>1.0244215178523738E-2</v>
      </c>
      <c r="AR685" s="32">
        <f t="shared" si="1555"/>
        <v>1.6117431164235588E-2</v>
      </c>
      <c r="AS685" s="32">
        <f t="shared" si="1555"/>
        <v>1.0931035901837619E-2</v>
      </c>
      <c r="AT685" s="32">
        <f t="shared" si="1555"/>
        <v>7.4135601802602759E-3</v>
      </c>
      <c r="AU685" s="32">
        <f t="shared" si="1555"/>
        <v>1.0728455943543718E-2</v>
      </c>
      <c r="AV685" s="32">
        <f t="shared" si="1555"/>
        <v>7.2761680130756469E-3</v>
      </c>
      <c r="AW685" s="32">
        <f t="shared" ref="AW685:CB685" si="1556">AW684/$O684</f>
        <v>4.9347847661494635E-3</v>
      </c>
      <c r="AX685" s="32">
        <f t="shared" si="1556"/>
        <v>7.1413220729593507E-3</v>
      </c>
      <c r="AY685" s="32">
        <f t="shared" si="1556"/>
        <v>4.8433306257465508E-3</v>
      </c>
      <c r="AZ685" s="32">
        <f t="shared" si="1556"/>
        <v>3.2848051538128691E-3</v>
      </c>
      <c r="BA685" s="32">
        <f t="shared" si="1556"/>
        <v>2.1352269983558839E-2</v>
      </c>
      <c r="BB685" s="32">
        <f t="shared" si="1556"/>
        <v>1.4481366627079441E-2</v>
      </c>
      <c r="BC685" s="32">
        <f t="shared" si="1556"/>
        <v>9.8214372312342459E-3</v>
      </c>
      <c r="BD685" s="32">
        <f t="shared" si="1556"/>
        <v>1.4212989990711494E-2</v>
      </c>
      <c r="BE685" s="32">
        <f t="shared" si="1556"/>
        <v>9.6394209646556012E-3</v>
      </c>
      <c r="BF685" s="32">
        <f t="shared" si="1556"/>
        <v>6.5375713762245808E-3</v>
      </c>
      <c r="BG685" s="32">
        <f t="shared" si="1556"/>
        <v>9.4607779234531664E-3</v>
      </c>
      <c r="BH685" s="32">
        <f t="shared" si="1556"/>
        <v>6.4164135144599574E-3</v>
      </c>
      <c r="BI685" s="32">
        <f t="shared" si="1556"/>
        <v>4.3516889120167905E-3</v>
      </c>
      <c r="BJ685" s="32">
        <f t="shared" si="1556"/>
        <v>3.1067646594212132E-2</v>
      </c>
      <c r="BK685" s="32">
        <f t="shared" si="1556"/>
        <v>2.107045203707824E-2</v>
      </c>
      <c r="BL685" s="32">
        <f t="shared" si="1556"/>
        <v>1.4290234302122017E-2</v>
      </c>
      <c r="BM685" s="32">
        <f t="shared" si="1556"/>
        <v>2.06799628525914E-2</v>
      </c>
      <c r="BN685" s="32">
        <f t="shared" si="1556"/>
        <v>1.4025399834928723E-2</v>
      </c>
      <c r="BO685" s="32">
        <f t="shared" si="1556"/>
        <v>9.512195062041361E-3</v>
      </c>
      <c r="BP685" s="32">
        <f t="shared" si="1556"/>
        <v>1.3765473425471273E-2</v>
      </c>
      <c r="BQ685" s="32">
        <f t="shared" si="1556"/>
        <v>9.3359098411111233E-3</v>
      </c>
      <c r="BR685" s="32">
        <f t="shared" si="1556"/>
        <v>6.3317264773529985E-3</v>
      </c>
      <c r="BS685" s="32">
        <f t="shared" si="1556"/>
        <v>9.9618334709961776E-3</v>
      </c>
      <c r="BT685" s="32">
        <f t="shared" si="1556"/>
        <v>6.7562354205190998E-3</v>
      </c>
      <c r="BU685" s="32">
        <f t="shared" si="1556"/>
        <v>4.5821602208445927E-3</v>
      </c>
      <c r="BV685" s="32">
        <f t="shared" si="1556"/>
        <v>6.6310251566426039E-3</v>
      </c>
      <c r="BW685" s="32">
        <f t="shared" si="1556"/>
        <v>4.4972411121004139E-3</v>
      </c>
      <c r="BX685" s="32">
        <f t="shared" si="1556"/>
        <v>3.0500830780449792E-3</v>
      </c>
      <c r="BY685" s="32">
        <f t="shared" si="1556"/>
        <v>4.4138957708986931E-3</v>
      </c>
      <c r="BZ685" s="32">
        <f t="shared" si="1556"/>
        <v>2.9935572639966141E-3</v>
      </c>
      <c r="CA685" s="32">
        <f t="shared" si="1556"/>
        <v>2.0302665848863726E-3</v>
      </c>
      <c r="CB685" s="32">
        <f t="shared" si="1556"/>
        <v>1.319737342982793E-2</v>
      </c>
      <c r="CC685" s="32">
        <f t="shared" ref="CC685:CS685" si="1557">CC684/$O684</f>
        <v>8.9506175830004805E-3</v>
      </c>
      <c r="CD685" s="32">
        <f t="shared" si="1557"/>
        <v>6.0704166282094752E-3</v>
      </c>
      <c r="CE685" s="32">
        <f t="shared" si="1557"/>
        <v>8.7847398242087392E-3</v>
      </c>
      <c r="CF685" s="32">
        <f t="shared" si="1557"/>
        <v>5.9579163346954326E-3</v>
      </c>
      <c r="CG685" s="32">
        <f t="shared" si="1557"/>
        <v>4.0407306034732707E-3</v>
      </c>
      <c r="CH685" s="32">
        <f t="shared" si="1557"/>
        <v>5.8475009583816235E-3</v>
      </c>
      <c r="CI685" s="32">
        <f t="shared" si="1557"/>
        <v>3.9658455656342772E-3</v>
      </c>
      <c r="CJ685" s="32">
        <f t="shared" si="1557"/>
        <v>2.6896842193616303E-3</v>
      </c>
      <c r="CK685" s="32">
        <f t="shared" si="1557"/>
        <v>1.9202236296442791E-2</v>
      </c>
      <c r="CL685" s="32">
        <f t="shared" si="1557"/>
        <v>1.3023187889752074E-2</v>
      </c>
      <c r="CM685" s="32">
        <f t="shared" si="1557"/>
        <v>8.8324828521771735E-3</v>
      </c>
      <c r="CN685" s="32">
        <f t="shared" si="1557"/>
        <v>1.2781835022260706E-2</v>
      </c>
      <c r="CO685" s="32">
        <f t="shared" si="1557"/>
        <v>8.668794431071096E-3</v>
      </c>
      <c r="CP685" s="32">
        <f t="shared" si="1557"/>
        <v>5.879280772854001E-3</v>
      </c>
      <c r="CQ685" s="32">
        <f t="shared" si="1557"/>
        <v>8.5081395736472405E-3</v>
      </c>
      <c r="CR685" s="32">
        <f t="shared" si="1557"/>
        <v>5.7703227139418835E-3</v>
      </c>
      <c r="CS685" s="32">
        <f t="shared" si="1557"/>
        <v>3.9135023508741224E-3</v>
      </c>
    </row>
    <row r="686" spans="2:111" ht="13.15" thickTop="1" x14ac:dyDescent="0.35">
      <c r="H686" s="34">
        <f t="shared" si="1553"/>
        <v>7.3164919394161525E-12</v>
      </c>
      <c r="I686" s="34">
        <f t="shared" ref="I686:J686" si="1558">I681</f>
        <v>-0.38829529361241805</v>
      </c>
      <c r="J686" s="34">
        <f t="shared" si="1558"/>
        <v>0.25581355303201109</v>
      </c>
      <c r="K686" s="34">
        <f t="shared" si="1549"/>
        <v>-0.38829529361054638</v>
      </c>
      <c r="L686" s="34">
        <f>$CE$6-$CE$7*SUMPRODUCT($B$6:$CD$6,Q685:CS685)</f>
        <v>-7.8202333497756626E-10</v>
      </c>
    </row>
    <row r="687" spans="2:111" ht="13.5" thickBot="1" x14ac:dyDescent="0.4">
      <c r="B687" s="39" t="s">
        <v>367</v>
      </c>
      <c r="D687" s="39" t="s">
        <v>368</v>
      </c>
      <c r="E687" s="39" t="s">
        <v>369</v>
      </c>
      <c r="F687" s="39" t="s">
        <v>370</v>
      </c>
      <c r="H687" s="39" t="s">
        <v>347</v>
      </c>
      <c r="I687" s="39" t="s">
        <v>371</v>
      </c>
      <c r="J687" s="39" t="s">
        <v>372</v>
      </c>
      <c r="K687" s="39" t="s">
        <v>349</v>
      </c>
      <c r="L687" s="39" t="s">
        <v>373</v>
      </c>
      <c r="M687" s="39" t="s">
        <v>374</v>
      </c>
      <c r="O687" s="45" t="s">
        <v>336</v>
      </c>
    </row>
    <row r="688" spans="2:111" ht="13.9" thickTop="1" thickBot="1" x14ac:dyDescent="0.4">
      <c r="B688" s="32">
        <f>1+B683</f>
        <v>3</v>
      </c>
      <c r="D688" s="32">
        <f>IF(F683,IF(M688&lt;0,D683,H688),E683)</f>
        <v>0</v>
      </c>
      <c r="E688" s="32">
        <f>IF(F683,IF(M688&lt;0,H688,E683),H688)</f>
        <v>3.6582459697080763E-12</v>
      </c>
      <c r="F688" s="32" t="b">
        <f>OR(F683,M688*M683&lt;=0)</f>
        <v>1</v>
      </c>
      <c r="H688" s="32">
        <f>IF(F683,(D683+E683)/2,2*H683)</f>
        <v>3.6582459697080763E-12</v>
      </c>
      <c r="I688" s="32">
        <f>I683</f>
        <v>-0.48114022924118632</v>
      </c>
      <c r="J688" s="32">
        <f>J683</f>
        <v>1</v>
      </c>
      <c r="K688" s="32">
        <f>I688+J688*H688</f>
        <v>-0.48114022923752808</v>
      </c>
      <c r="L688" s="32">
        <f>$CE$3-$CE$7*SUMPRODUCT($B$3:$CD$3,Q690:CS690)</f>
        <v>-1.2417444850143511E-9</v>
      </c>
      <c r="M688" s="32">
        <f>SUMPRODUCT(L688:L691,J688:J691)</f>
        <v>-2.1326873906332007E-9</v>
      </c>
      <c r="O688" s="46">
        <f>SUM(Q688:CS688)</f>
        <v>-1.2656551010091774</v>
      </c>
      <c r="P688" s="39" t="s">
        <v>363</v>
      </c>
      <c r="Q688" s="32">
        <f t="shared" ref="Q688:AV688" si="1559">SUMPRODUCT(B$3:B$6,$K688:$K691)</f>
        <v>0.94830444080083343</v>
      </c>
      <c r="R688" s="32">
        <f t="shared" si="1559"/>
        <v>0.56000914718935113</v>
      </c>
      <c r="S688" s="32">
        <f t="shared" si="1559"/>
        <v>0.17171385357786889</v>
      </c>
      <c r="T688" s="32">
        <f t="shared" si="1559"/>
        <v>0.54130271888366832</v>
      </c>
      <c r="U688" s="32">
        <f t="shared" si="1559"/>
        <v>0.15300742527218614</v>
      </c>
      <c r="V688" s="32">
        <f t="shared" si="1559"/>
        <v>-0.2352878683392961</v>
      </c>
      <c r="W688" s="32">
        <f t="shared" si="1559"/>
        <v>0.13430099696650344</v>
      </c>
      <c r="X688" s="32">
        <f t="shared" si="1559"/>
        <v>-0.2539942966449788</v>
      </c>
      <c r="Y688" s="32">
        <f t="shared" si="1559"/>
        <v>-0.64228959025646104</v>
      </c>
      <c r="Z688" s="32">
        <f t="shared" si="1559"/>
        <v>1.2295611299139837</v>
      </c>
      <c r="AA688" s="32">
        <f t="shared" si="1559"/>
        <v>0.8412658363025014</v>
      </c>
      <c r="AB688" s="32">
        <f t="shared" si="1559"/>
        <v>0.45297054269101916</v>
      </c>
      <c r="AC688" s="32">
        <f t="shared" si="1559"/>
        <v>0.82255940799681859</v>
      </c>
      <c r="AD688" s="32">
        <f t="shared" si="1559"/>
        <v>0.43426411438533641</v>
      </c>
      <c r="AE688" s="32">
        <f t="shared" si="1559"/>
        <v>4.5968820773854169E-2</v>
      </c>
      <c r="AF688" s="32">
        <f t="shared" si="1559"/>
        <v>0.41555768607965371</v>
      </c>
      <c r="AG688" s="32">
        <f t="shared" si="1559"/>
        <v>2.726239246817147E-2</v>
      </c>
      <c r="AH688" s="32">
        <f t="shared" si="1559"/>
        <v>-0.36103290114331077</v>
      </c>
      <c r="AI688" s="32">
        <f t="shared" si="1559"/>
        <v>1.6045700487315173</v>
      </c>
      <c r="AJ688" s="32">
        <f t="shared" si="1559"/>
        <v>1.216274755120035</v>
      </c>
      <c r="AK688" s="32">
        <f t="shared" si="1559"/>
        <v>0.82797946150855273</v>
      </c>
      <c r="AL688" s="32">
        <f t="shared" si="1559"/>
        <v>1.1975683268143522</v>
      </c>
      <c r="AM688" s="32">
        <f t="shared" si="1559"/>
        <v>0.80927303320287003</v>
      </c>
      <c r="AN688" s="32">
        <f t="shared" si="1559"/>
        <v>0.42097773959138779</v>
      </c>
      <c r="AO688" s="32">
        <f t="shared" si="1559"/>
        <v>0.79056660489718733</v>
      </c>
      <c r="AP688" s="32">
        <f t="shared" si="1559"/>
        <v>0.40227131128570509</v>
      </c>
      <c r="AQ688" s="32">
        <f t="shared" si="1559"/>
        <v>1.3976017674222851E-2</v>
      </c>
      <c r="AR688" s="32">
        <f t="shared" si="1559"/>
        <v>0.46716421156330523</v>
      </c>
      <c r="AS688" s="32">
        <f t="shared" si="1559"/>
        <v>7.8868917951822992E-2</v>
      </c>
      <c r="AT688" s="32">
        <f t="shared" si="1559"/>
        <v>-0.30942637565965925</v>
      </c>
      <c r="AU688" s="32">
        <f t="shared" si="1559"/>
        <v>6.0162489646140294E-2</v>
      </c>
      <c r="AV688" s="32">
        <f t="shared" si="1559"/>
        <v>-0.32813280396534195</v>
      </c>
      <c r="AW688" s="32">
        <f t="shared" ref="AW688:CB688" si="1560">SUMPRODUCT(AH$3:AH$6,$K688:$K691)</f>
        <v>-0.71642809757682424</v>
      </c>
      <c r="AX688" s="32">
        <f t="shared" si="1560"/>
        <v>-0.34683923227102459</v>
      </c>
      <c r="AY688" s="32">
        <f t="shared" si="1560"/>
        <v>-0.73513452588250683</v>
      </c>
      <c r="AZ688" s="32">
        <f t="shared" si="1560"/>
        <v>-1.1234298194939891</v>
      </c>
      <c r="BA688" s="32">
        <f t="shared" si="1560"/>
        <v>0.7484209006764555</v>
      </c>
      <c r="BB688" s="32">
        <f t="shared" si="1560"/>
        <v>0.36012560706497321</v>
      </c>
      <c r="BC688" s="32">
        <f t="shared" si="1560"/>
        <v>-2.8169686546509032E-2</v>
      </c>
      <c r="BD688" s="32">
        <f t="shared" si="1560"/>
        <v>0.34141917875929051</v>
      </c>
      <c r="BE688" s="32">
        <f t="shared" si="1560"/>
        <v>-4.6876114852191703E-2</v>
      </c>
      <c r="BF688" s="32">
        <f t="shared" si="1560"/>
        <v>-0.43517140846367397</v>
      </c>
      <c r="BG688" s="32">
        <f t="shared" si="1560"/>
        <v>-6.5582543157874429E-2</v>
      </c>
      <c r="BH688" s="32">
        <f t="shared" si="1560"/>
        <v>-0.45387783676935667</v>
      </c>
      <c r="BI688" s="32">
        <f t="shared" si="1560"/>
        <v>-0.84217313038083885</v>
      </c>
      <c r="BJ688" s="32">
        <f t="shared" si="1560"/>
        <v>1.1234298194939891</v>
      </c>
      <c r="BK688" s="32">
        <f t="shared" si="1560"/>
        <v>0.73513452588250683</v>
      </c>
      <c r="BL688" s="32">
        <f t="shared" si="1560"/>
        <v>0.34683923227102459</v>
      </c>
      <c r="BM688" s="32">
        <f t="shared" si="1560"/>
        <v>0.71642809757682424</v>
      </c>
      <c r="BN688" s="32">
        <f t="shared" si="1560"/>
        <v>0.32813280396534195</v>
      </c>
      <c r="BO688" s="32">
        <f t="shared" si="1560"/>
        <v>-6.0162489646140294E-2</v>
      </c>
      <c r="BP688" s="32">
        <f t="shared" si="1560"/>
        <v>0.30942637565965925</v>
      </c>
      <c r="BQ688" s="32">
        <f t="shared" si="1560"/>
        <v>-7.8868917951822992E-2</v>
      </c>
      <c r="BR688" s="32">
        <f t="shared" si="1560"/>
        <v>-0.46716421156330523</v>
      </c>
      <c r="BS688" s="32">
        <f t="shared" si="1560"/>
        <v>-1.3976017674222851E-2</v>
      </c>
      <c r="BT688" s="32">
        <f t="shared" si="1560"/>
        <v>-0.40227131128570509</v>
      </c>
      <c r="BU688" s="32">
        <f t="shared" si="1560"/>
        <v>-0.79056660489718733</v>
      </c>
      <c r="BV688" s="32">
        <f t="shared" si="1560"/>
        <v>-0.42097773959138779</v>
      </c>
      <c r="BW688" s="32">
        <f t="shared" si="1560"/>
        <v>-0.80927303320287003</v>
      </c>
      <c r="BX688" s="32">
        <f t="shared" si="1560"/>
        <v>-1.1975683268143522</v>
      </c>
      <c r="BY688" s="32">
        <f t="shared" si="1560"/>
        <v>-0.82797946150855273</v>
      </c>
      <c r="BZ688" s="32">
        <f t="shared" si="1560"/>
        <v>-1.216274755120035</v>
      </c>
      <c r="CA688" s="32">
        <f t="shared" si="1560"/>
        <v>-1.6045700487315173</v>
      </c>
      <c r="CB688" s="32">
        <f t="shared" si="1560"/>
        <v>0.26728067143892742</v>
      </c>
      <c r="CC688" s="32">
        <f t="shared" ref="CC688:CS688" si="1561">SUMPRODUCT(BN$3:BN$6,$K688:$K691)</f>
        <v>-0.12101462217255482</v>
      </c>
      <c r="CD688" s="32">
        <f t="shared" si="1561"/>
        <v>-0.50930991578403706</v>
      </c>
      <c r="CE688" s="32">
        <f t="shared" si="1561"/>
        <v>-0.13972105047823752</v>
      </c>
      <c r="CF688" s="32">
        <f t="shared" si="1561"/>
        <v>-0.52801634408971976</v>
      </c>
      <c r="CG688" s="32">
        <f t="shared" si="1561"/>
        <v>-0.91631163770120194</v>
      </c>
      <c r="CH688" s="32">
        <f t="shared" si="1561"/>
        <v>-0.54672277239540246</v>
      </c>
      <c r="CI688" s="32">
        <f t="shared" si="1561"/>
        <v>-0.93501806600688475</v>
      </c>
      <c r="CJ688" s="32">
        <f t="shared" si="1561"/>
        <v>-1.323313359618367</v>
      </c>
      <c r="CK688" s="32">
        <f t="shared" si="1561"/>
        <v>0.64228959025646104</v>
      </c>
      <c r="CL688" s="32">
        <f t="shared" si="1561"/>
        <v>0.2539942966449788</v>
      </c>
      <c r="CM688" s="32">
        <f t="shared" si="1561"/>
        <v>-0.13430099696650344</v>
      </c>
      <c r="CN688" s="32">
        <f t="shared" si="1561"/>
        <v>0.2352878683392961</v>
      </c>
      <c r="CO688" s="32">
        <f t="shared" si="1561"/>
        <v>-0.15300742527218614</v>
      </c>
      <c r="CP688" s="32">
        <f t="shared" si="1561"/>
        <v>-0.54130271888366832</v>
      </c>
      <c r="CQ688" s="32">
        <f t="shared" si="1561"/>
        <v>-0.17171385357786889</v>
      </c>
      <c r="CR688" s="32">
        <f t="shared" si="1561"/>
        <v>-0.56000914718935113</v>
      </c>
      <c r="CS688" s="32">
        <f t="shared" si="1561"/>
        <v>-0.94830444080083343</v>
      </c>
    </row>
    <row r="689" spans="2:97" ht="13.9" thickTop="1" thickBot="1" x14ac:dyDescent="0.4">
      <c r="H689" s="33">
        <f>H688</f>
        <v>3.6582459697080763E-12</v>
      </c>
      <c r="I689" s="33">
        <f t="shared" ref="I689:J689" si="1562">I684</f>
        <v>0.32813280396284744</v>
      </c>
      <c r="J689" s="33">
        <f t="shared" si="1562"/>
        <v>0.68188263357718482</v>
      </c>
      <c r="K689" s="33">
        <f t="shared" ref="K689:K691" si="1563">I689+J689*H689</f>
        <v>0.32813280396534195</v>
      </c>
      <c r="L689" s="33">
        <f>$CE$4-$CE$7*SUMPRODUCT($B$4:$CD$4,Q690:CS690)</f>
        <v>-9.4493657343264204E-10</v>
      </c>
      <c r="M689" s="39" t="s">
        <v>375</v>
      </c>
      <c r="O689" s="47">
        <f t="shared" ref="O689:O690" si="1564">SUM(Q689:CS689)</f>
        <v>98.989929547636393</v>
      </c>
      <c r="P689" s="39" t="s">
        <v>365</v>
      </c>
      <c r="Q689" s="33">
        <f>EXP(Q688)</f>
        <v>2.5813291502722904</v>
      </c>
      <c r="R689" s="33">
        <f>EXP(R688)</f>
        <v>1.7506885141021937</v>
      </c>
      <c r="S689" s="33">
        <f t="shared" ref="S689:CD689" si="1565">EXP(S688)</f>
        <v>1.1873380320700466</v>
      </c>
      <c r="T689" s="33">
        <f t="shared" si="1565"/>
        <v>1.7182437934586834</v>
      </c>
      <c r="U689" s="33">
        <f t="shared" si="1565"/>
        <v>1.1653336318300169</v>
      </c>
      <c r="V689" s="33">
        <f t="shared" si="1565"/>
        <v>0.79034330206459813</v>
      </c>
      <c r="W689" s="33">
        <f t="shared" si="1565"/>
        <v>1.1437370292153013</v>
      </c>
      <c r="X689" s="33">
        <f t="shared" si="1565"/>
        <v>0.77569622610482614</v>
      </c>
      <c r="Y689" s="33">
        <f t="shared" si="1565"/>
        <v>0.52608652148482848</v>
      </c>
      <c r="Z689" s="33">
        <f t="shared" si="1565"/>
        <v>3.4197283904169042</v>
      </c>
      <c r="AA689" s="33">
        <f t="shared" si="1565"/>
        <v>2.3193009747790332</v>
      </c>
      <c r="AB689" s="33">
        <f t="shared" si="1565"/>
        <v>1.5729778501371545</v>
      </c>
      <c r="AC689" s="33">
        <f t="shared" si="1565"/>
        <v>2.2763184158550565</v>
      </c>
      <c r="AD689" s="33">
        <f t="shared" si="1565"/>
        <v>1.5438265610785744</v>
      </c>
      <c r="AE689" s="33">
        <f t="shared" si="1565"/>
        <v>1.0470417644960348</v>
      </c>
      <c r="AF689" s="33">
        <f t="shared" si="1565"/>
        <v>1.5152155197124222</v>
      </c>
      <c r="AG689" s="33">
        <f t="shared" si="1565"/>
        <v>1.0276374117071077</v>
      </c>
      <c r="AH689" s="33">
        <f t="shared" si="1565"/>
        <v>0.69695606743819016</v>
      </c>
      <c r="AI689" s="33">
        <f t="shared" si="1565"/>
        <v>4.9757198257220425</v>
      </c>
      <c r="AJ689" s="33">
        <f t="shared" si="1565"/>
        <v>3.3745931034650427</v>
      </c>
      <c r="AK689" s="33">
        <f t="shared" si="1565"/>
        <v>2.2886896796487721</v>
      </c>
      <c r="AL689" s="33">
        <f t="shared" si="1565"/>
        <v>3.3120532914736511</v>
      </c>
      <c r="AM689" s="33">
        <f t="shared" si="1565"/>
        <v>2.2462744260512642</v>
      </c>
      <c r="AN689" s="33">
        <f t="shared" si="1565"/>
        <v>1.5234503654036624</v>
      </c>
      <c r="AO689" s="33">
        <f t="shared" si="1565"/>
        <v>2.2046452352187256</v>
      </c>
      <c r="AP689" s="33">
        <f t="shared" si="1565"/>
        <v>1.4952169468819654</v>
      </c>
      <c r="AQ689" s="33">
        <f t="shared" si="1565"/>
        <v>1.0140741387905079</v>
      </c>
      <c r="AR689" s="33">
        <f t="shared" si="1565"/>
        <v>1.5954633754420715</v>
      </c>
      <c r="AS689" s="33">
        <f t="shared" si="1565"/>
        <v>1.0820624738083151</v>
      </c>
      <c r="AT689" s="33">
        <f t="shared" si="1565"/>
        <v>0.73386779994228868</v>
      </c>
      <c r="AU689" s="33">
        <f t="shared" si="1565"/>
        <v>1.0620090980086001</v>
      </c>
      <c r="AV689" s="33">
        <f t="shared" si="1565"/>
        <v>0.72026735899200045</v>
      </c>
      <c r="AW689" s="33">
        <f t="shared" si="1565"/>
        <v>0.48849399633402207</v>
      </c>
      <c r="AX689" s="33">
        <f t="shared" si="1565"/>
        <v>0.70691896887982875</v>
      </c>
      <c r="AY689" s="33">
        <f t="shared" si="1565"/>
        <v>0.47944095741852033</v>
      </c>
      <c r="AZ689" s="33">
        <f t="shared" si="1565"/>
        <v>0.32516263075331708</v>
      </c>
      <c r="BA689" s="33">
        <f t="shared" si="1565"/>
        <v>2.113659701357383</v>
      </c>
      <c r="BB689" s="33">
        <f t="shared" si="1565"/>
        <v>1.433509462168632</v>
      </c>
      <c r="BC689" s="33">
        <f t="shared" si="1565"/>
        <v>0.97222337957587091</v>
      </c>
      <c r="BD689" s="33">
        <f t="shared" si="1565"/>
        <v>1.4069428778418129</v>
      </c>
      <c r="BE689" s="33">
        <f t="shared" si="1565"/>
        <v>0.95420560217038841</v>
      </c>
      <c r="BF689" s="33">
        <f t="shared" si="1565"/>
        <v>0.64715372994391385</v>
      </c>
      <c r="BG689" s="33">
        <f t="shared" si="1565"/>
        <v>0.93652174010725764</v>
      </c>
      <c r="BH689" s="33">
        <f t="shared" si="1565"/>
        <v>0.63516032174348158</v>
      </c>
      <c r="BI689" s="33">
        <f t="shared" si="1565"/>
        <v>0.43077337881241207</v>
      </c>
      <c r="BJ689" s="33">
        <f t="shared" si="1565"/>
        <v>3.0753841475672057</v>
      </c>
      <c r="BK689" s="33">
        <f t="shared" si="1565"/>
        <v>2.0857625626820737</v>
      </c>
      <c r="BL689" s="33">
        <f t="shared" si="1565"/>
        <v>1.4145892867814571</v>
      </c>
      <c r="BM689" s="33">
        <f t="shared" si="1565"/>
        <v>2.047108065819955</v>
      </c>
      <c r="BN689" s="33">
        <f t="shared" si="1565"/>
        <v>1.3883733415317887</v>
      </c>
      <c r="BO689" s="33">
        <f t="shared" si="1565"/>
        <v>0.94161151903041618</v>
      </c>
      <c r="BP689" s="33">
        <f t="shared" si="1565"/>
        <v>1.3626432445716243</v>
      </c>
      <c r="BQ689" s="33">
        <f t="shared" si="1565"/>
        <v>0.92416105742998678</v>
      </c>
      <c r="BR689" s="33">
        <f t="shared" si="1565"/>
        <v>0.62677715790431077</v>
      </c>
      <c r="BS689" s="33">
        <f t="shared" si="1565"/>
        <v>0.98612119345899674</v>
      </c>
      <c r="BT689" s="33">
        <f t="shared" si="1565"/>
        <v>0.66879926828366898</v>
      </c>
      <c r="BU689" s="33">
        <f t="shared" si="1565"/>
        <v>0.45358771743644677</v>
      </c>
      <c r="BV689" s="33">
        <f t="shared" si="1565"/>
        <v>0.65640471308366788</v>
      </c>
      <c r="BW689" s="33">
        <f t="shared" si="1565"/>
        <v>0.44518158084446718</v>
      </c>
      <c r="BX689" s="33">
        <f t="shared" si="1565"/>
        <v>0.30192750900909093</v>
      </c>
      <c r="BY689" s="33">
        <f t="shared" si="1565"/>
        <v>0.43693123139064549</v>
      </c>
      <c r="BZ689" s="33">
        <f t="shared" si="1565"/>
        <v>0.29633202265873088</v>
      </c>
      <c r="CA689" s="33">
        <f t="shared" si="1565"/>
        <v>0.2009759461998821</v>
      </c>
      <c r="CB689" s="33">
        <f t="shared" si="1565"/>
        <v>1.3064070660294558</v>
      </c>
      <c r="CC689" s="33">
        <f t="shared" si="1565"/>
        <v>0.88602100394614902</v>
      </c>
      <c r="CD689" s="33">
        <f t="shared" si="1565"/>
        <v>0.60091011434872443</v>
      </c>
      <c r="CE689" s="33">
        <f t="shared" ref="CE689:CS689" si="1566">EXP(CE688)</f>
        <v>0.86960077628957055</v>
      </c>
      <c r="CF689" s="33">
        <f t="shared" si="1566"/>
        <v>0.58977371821951219</v>
      </c>
      <c r="CG689" s="33">
        <f t="shared" si="1566"/>
        <v>0.39999163775659136</v>
      </c>
      <c r="CH689" s="33">
        <f t="shared" si="1566"/>
        <v>0.57884370789707096</v>
      </c>
      <c r="CI689" s="33">
        <f t="shared" si="1566"/>
        <v>0.39257877313663464</v>
      </c>
      <c r="CJ689" s="33">
        <f t="shared" si="1566"/>
        <v>0.26625165137818219</v>
      </c>
      <c r="CK689" s="33">
        <f t="shared" si="1566"/>
        <v>1.9008280181320678</v>
      </c>
      <c r="CL689" s="33">
        <f t="shared" si="1566"/>
        <v>1.2891644516842884</v>
      </c>
      <c r="CM689" s="33">
        <f t="shared" si="1566"/>
        <v>0.8743268552615483</v>
      </c>
      <c r="CN689" s="33">
        <f t="shared" si="1566"/>
        <v>1.2652729483348817</v>
      </c>
      <c r="CO689" s="33">
        <f t="shared" si="1566"/>
        <v>0.85812334998829465</v>
      </c>
      <c r="CP689" s="33">
        <f t="shared" si="1566"/>
        <v>0.58198958949072199</v>
      </c>
      <c r="CQ689" s="33">
        <f t="shared" si="1566"/>
        <v>0.84222013697023168</v>
      </c>
      <c r="CR689" s="33">
        <f t="shared" si="1566"/>
        <v>0.57120383891524551</v>
      </c>
      <c r="CS689" s="33">
        <f t="shared" si="1566"/>
        <v>0.38739732199379356</v>
      </c>
    </row>
    <row r="690" spans="2:97" ht="13.9" thickTop="1" thickBot="1" x14ac:dyDescent="0.4">
      <c r="H690" s="32">
        <f t="shared" ref="H690:H691" si="1567">H689</f>
        <v>3.6582459697080763E-12</v>
      </c>
      <c r="I690" s="32">
        <f t="shared" ref="I690:J690" si="1568">I685</f>
        <v>-0.40700172191846634</v>
      </c>
      <c r="J690" s="32">
        <f t="shared" si="1568"/>
        <v>0.35575135939628566</v>
      </c>
      <c r="K690" s="32">
        <f t="shared" si="1563"/>
        <v>-0.40700172191716494</v>
      </c>
      <c r="L690" s="32">
        <f>$CE$5-$CE$7*SUMPRODUCT($B$5:$CD$5,Q690:CS690)</f>
        <v>-4.5579895413538907E-10</v>
      </c>
      <c r="M690" s="32">
        <f>SUMPRODUCT($B$7:$CD$7, LN(Q690:CS690))</f>
        <v>-3263.3842564287188</v>
      </c>
      <c r="O690" s="48">
        <f t="shared" si="1564"/>
        <v>1.0000000000000004</v>
      </c>
      <c r="P690" s="39" t="s">
        <v>366</v>
      </c>
      <c r="Q690" s="32">
        <f t="shared" ref="Q690:AV690" si="1569">Q689/$O689</f>
        <v>2.6076684386668759E-2</v>
      </c>
      <c r="R690" s="32">
        <f t="shared" si="1569"/>
        <v>1.7685521366693359E-2</v>
      </c>
      <c r="S690" s="32">
        <f t="shared" si="1569"/>
        <v>1.199453356008977E-2</v>
      </c>
      <c r="T690" s="32">
        <f t="shared" si="1569"/>
        <v>1.7357763575655664E-2</v>
      </c>
      <c r="U690" s="32">
        <f t="shared" si="1569"/>
        <v>1.1772244279345907E-2</v>
      </c>
      <c r="V690" s="32">
        <f t="shared" si="1569"/>
        <v>7.984077831717876E-3</v>
      </c>
      <c r="W690" s="32">
        <f t="shared" si="1569"/>
        <v>1.155407458558607E-2</v>
      </c>
      <c r="X690" s="32">
        <f t="shared" si="1569"/>
        <v>7.8361125182086523E-3</v>
      </c>
      <c r="Y690" s="32">
        <f t="shared" si="1569"/>
        <v>5.3145458723825303E-3</v>
      </c>
      <c r="Z690" s="32">
        <f t="shared" si="1569"/>
        <v>3.4546225116477598E-2</v>
      </c>
      <c r="AA690" s="32">
        <f t="shared" si="1569"/>
        <v>2.3429665879931033E-2</v>
      </c>
      <c r="AB690" s="32">
        <f t="shared" si="1569"/>
        <v>1.5890281540004519E-2</v>
      </c>
      <c r="AC690" s="32">
        <f t="shared" si="1569"/>
        <v>2.2995454449329978E-2</v>
      </c>
      <c r="AD690" s="32">
        <f t="shared" si="1569"/>
        <v>1.5595794118993155E-2</v>
      </c>
      <c r="AE690" s="32">
        <f t="shared" si="1569"/>
        <v>1.0577255376186246E-2</v>
      </c>
      <c r="AF690" s="32">
        <f t="shared" si="1569"/>
        <v>1.5306764300536886E-2</v>
      </c>
      <c r="AG690" s="32">
        <f t="shared" si="1569"/>
        <v>1.038123187280968E-2</v>
      </c>
      <c r="AH690" s="32">
        <f t="shared" si="1569"/>
        <v>7.0406764670218067E-3</v>
      </c>
      <c r="AI690" s="32">
        <f t="shared" si="1569"/>
        <v>5.0264909253497379E-2</v>
      </c>
      <c r="AJ690" s="32">
        <f t="shared" si="1569"/>
        <v>3.4090266746185587E-2</v>
      </c>
      <c r="AK690" s="32">
        <f t="shared" si="1569"/>
        <v>2.3120429422544424E-2</v>
      </c>
      <c r="AL690" s="32">
        <f t="shared" si="1569"/>
        <v>3.3458487207830664E-2</v>
      </c>
      <c r="AM690" s="32">
        <f t="shared" si="1569"/>
        <v>2.2691948931737562E-2</v>
      </c>
      <c r="AN690" s="32">
        <f t="shared" si="1569"/>
        <v>1.538995302214596E-2</v>
      </c>
      <c r="AO690" s="32">
        <f t="shared" si="1569"/>
        <v>2.2271409276615313E-2</v>
      </c>
      <c r="AP690" s="32">
        <f t="shared" si="1569"/>
        <v>1.5104737963899956E-2</v>
      </c>
      <c r="AQ690" s="32">
        <f t="shared" si="1569"/>
        <v>1.0244215178499652E-2</v>
      </c>
      <c r="AR690" s="32">
        <f t="shared" si="1569"/>
        <v>1.6117431164291266E-2</v>
      </c>
      <c r="AS690" s="32">
        <f t="shared" si="1569"/>
        <v>1.0931035901865149E-2</v>
      </c>
      <c r="AT690" s="32">
        <f t="shared" si="1569"/>
        <v>7.4135601802720087E-3</v>
      </c>
      <c r="AU690" s="32">
        <f t="shared" si="1569"/>
        <v>1.0728455943566816E-2</v>
      </c>
      <c r="AV690" s="32">
        <f t="shared" si="1569"/>
        <v>7.2761680130845035E-3</v>
      </c>
      <c r="AW690" s="32">
        <f t="shared" ref="AW690:CB690" si="1570">AW689/$O689</f>
        <v>4.9347847661508513E-3</v>
      </c>
      <c r="AX690" s="32">
        <f t="shared" si="1570"/>
        <v>7.1413220729654317E-3</v>
      </c>
      <c r="AY690" s="32">
        <f t="shared" si="1570"/>
        <v>4.8433306257461423E-3</v>
      </c>
      <c r="AZ690" s="32">
        <f t="shared" si="1570"/>
        <v>3.2848051538095177E-3</v>
      </c>
      <c r="BA690" s="32">
        <f t="shared" si="1570"/>
        <v>2.1352269983586945E-2</v>
      </c>
      <c r="BB690" s="32">
        <f t="shared" si="1570"/>
        <v>1.4481366627084949E-2</v>
      </c>
      <c r="BC690" s="32">
        <f t="shared" si="1570"/>
        <v>9.8214372312287902E-3</v>
      </c>
      <c r="BD690" s="32">
        <f t="shared" si="1570"/>
        <v>1.4212989990711706E-2</v>
      </c>
      <c r="BE690" s="32">
        <f t="shared" si="1570"/>
        <v>9.6394209646467229E-3</v>
      </c>
      <c r="BF690" s="32">
        <f t="shared" si="1570"/>
        <v>6.5375713762124412E-3</v>
      </c>
      <c r="BG690" s="32">
        <f t="shared" si="1570"/>
        <v>9.4607779234409939E-3</v>
      </c>
      <c r="BH690" s="32">
        <f t="shared" si="1570"/>
        <v>6.4164135144456971E-3</v>
      </c>
      <c r="BI690" s="32">
        <f t="shared" si="1570"/>
        <v>4.3516889120030471E-3</v>
      </c>
      <c r="BJ690" s="32">
        <f t="shared" si="1570"/>
        <v>3.1067646594164462E-2</v>
      </c>
      <c r="BK690" s="32">
        <f t="shared" si="1570"/>
        <v>2.1070452037026184E-2</v>
      </c>
      <c r="BL690" s="32">
        <f t="shared" si="1570"/>
        <v>1.4290234302073343E-2</v>
      </c>
      <c r="BM690" s="32">
        <f t="shared" si="1570"/>
        <v>2.0679962852532752E-2</v>
      </c>
      <c r="BN690" s="32">
        <f t="shared" si="1570"/>
        <v>1.4025399834875822E-2</v>
      </c>
      <c r="BO690" s="32">
        <f t="shared" si="1570"/>
        <v>9.5121950619965791E-3</v>
      </c>
      <c r="BP690" s="32">
        <f t="shared" si="1570"/>
        <v>1.3765473425414319E-2</v>
      </c>
      <c r="BQ690" s="32">
        <f t="shared" si="1570"/>
        <v>9.3359098410637584E-3</v>
      </c>
      <c r="BR690" s="32">
        <f t="shared" si="1570"/>
        <v>6.331726477314949E-3</v>
      </c>
      <c r="BS690" s="32">
        <f t="shared" si="1570"/>
        <v>9.961833470994148E-3</v>
      </c>
      <c r="BT690" s="32">
        <f t="shared" si="1570"/>
        <v>6.7562354205113993E-3</v>
      </c>
      <c r="BU690" s="32">
        <f t="shared" si="1570"/>
        <v>4.582160220835082E-3</v>
      </c>
      <c r="BV690" s="32">
        <f t="shared" si="1570"/>
        <v>6.6310251566326223E-3</v>
      </c>
      <c r="BW690" s="32">
        <f t="shared" si="1570"/>
        <v>4.4972411120894357E-3</v>
      </c>
      <c r="BX690" s="32">
        <f t="shared" si="1570"/>
        <v>3.0500830780346802E-3</v>
      </c>
      <c r="BY690" s="32">
        <f t="shared" si="1570"/>
        <v>4.4138957708863046E-3</v>
      </c>
      <c r="BZ690" s="32">
        <f t="shared" si="1570"/>
        <v>2.9935572639854099E-3</v>
      </c>
      <c r="CA690" s="32">
        <f t="shared" si="1570"/>
        <v>2.0302665848768741E-3</v>
      </c>
      <c r="CB690" s="32">
        <f t="shared" si="1570"/>
        <v>1.3197373429797023E-2</v>
      </c>
      <c r="CC690" s="32">
        <f t="shared" ref="CC690:CS690" si="1571">CC689/$O689</f>
        <v>8.9506175829711428E-3</v>
      </c>
      <c r="CD690" s="32">
        <f t="shared" si="1571"/>
        <v>6.0704166281838967E-3</v>
      </c>
      <c r="CE690" s="32">
        <f t="shared" si="1571"/>
        <v>8.7847398241767335E-3</v>
      </c>
      <c r="CF690" s="32">
        <f t="shared" si="1571"/>
        <v>5.9579163346681497E-3</v>
      </c>
      <c r="CG690" s="32">
        <f t="shared" si="1571"/>
        <v>4.0407306034509856E-3</v>
      </c>
      <c r="CH690" s="32">
        <f t="shared" si="1571"/>
        <v>5.8475009583527091E-3</v>
      </c>
      <c r="CI690" s="32">
        <f t="shared" si="1571"/>
        <v>3.9658455656109547E-3</v>
      </c>
      <c r="CJ690" s="32">
        <f t="shared" si="1571"/>
        <v>2.6896842193432952E-3</v>
      </c>
      <c r="CK690" s="32">
        <f t="shared" si="1571"/>
        <v>1.920223629634308E-2</v>
      </c>
      <c r="CL690" s="32">
        <f t="shared" si="1571"/>
        <v>1.302318788967226E-2</v>
      </c>
      <c r="CM690" s="32">
        <f t="shared" si="1571"/>
        <v>8.8324828521147772E-3</v>
      </c>
      <c r="CN690" s="32">
        <f t="shared" si="1571"/>
        <v>1.2781835022177697E-2</v>
      </c>
      <c r="CO690" s="32">
        <f t="shared" si="1571"/>
        <v>8.6687944310066874E-3</v>
      </c>
      <c r="CP690" s="32">
        <f t="shared" si="1571"/>
        <v>5.8792807728048164E-3</v>
      </c>
      <c r="CQ690" s="32">
        <f t="shared" si="1571"/>
        <v>8.5081395735809133E-3</v>
      </c>
      <c r="CR690" s="32">
        <f t="shared" si="1571"/>
        <v>5.7703227138914993E-3</v>
      </c>
      <c r="CS690" s="32">
        <f t="shared" si="1571"/>
        <v>3.9135023508362881E-3</v>
      </c>
    </row>
    <row r="691" spans="2:97" ht="13.15" thickTop="1" x14ac:dyDescent="0.35">
      <c r="H691" s="34">
        <f t="shared" si="1567"/>
        <v>3.6582459697080763E-12</v>
      </c>
      <c r="I691" s="34">
        <f t="shared" ref="I691:J691" si="1572">I686</f>
        <v>-0.38829529361241805</v>
      </c>
      <c r="J691" s="34">
        <f t="shared" si="1572"/>
        <v>0.25581355303201109</v>
      </c>
      <c r="K691" s="34">
        <f t="shared" si="1563"/>
        <v>-0.38829529361148224</v>
      </c>
      <c r="L691" s="34">
        <f>$CE$6-$CE$7*SUMPRODUCT($B$6:$CD$6,Q690:CS690)</f>
        <v>-3.3014657674357295E-10</v>
      </c>
    </row>
    <row r="692" spans="2:97" ht="13.5" thickBot="1" x14ac:dyDescent="0.4">
      <c r="B692" s="39" t="s">
        <v>367</v>
      </c>
      <c r="D692" s="39" t="s">
        <v>368</v>
      </c>
      <c r="E692" s="39" t="s">
        <v>369</v>
      </c>
      <c r="F692" s="39" t="s">
        <v>370</v>
      </c>
      <c r="H692" s="39" t="s">
        <v>347</v>
      </c>
      <c r="I692" s="39" t="s">
        <v>371</v>
      </c>
      <c r="J692" s="39" t="s">
        <v>372</v>
      </c>
      <c r="K692" s="39" t="s">
        <v>349</v>
      </c>
      <c r="L692" s="39" t="s">
        <v>373</v>
      </c>
      <c r="M692" s="39" t="s">
        <v>374</v>
      </c>
      <c r="O692" s="45" t="s">
        <v>336</v>
      </c>
    </row>
    <row r="693" spans="2:97" ht="13.9" thickTop="1" thickBot="1" x14ac:dyDescent="0.4">
      <c r="B693" s="32">
        <f>1+B688</f>
        <v>4</v>
      </c>
      <c r="D693" s="32">
        <f>IF(F688,IF(M693&lt;0,D688,H693),E688)</f>
        <v>0</v>
      </c>
      <c r="E693" s="32">
        <f>IF(F688,IF(M693&lt;0,H693,E688),H693)</f>
        <v>1.8291229848540381E-12</v>
      </c>
      <c r="F693" s="32" t="b">
        <f>OR(F688,M693*M688&lt;=0)</f>
        <v>1</v>
      </c>
      <c r="H693" s="32">
        <f>IF(F688,(D688+E688)/2,2*H688)</f>
        <v>1.8291229848540381E-12</v>
      </c>
      <c r="I693" s="32">
        <f>I688</f>
        <v>-0.48114022924118632</v>
      </c>
      <c r="J693" s="32">
        <f>J688</f>
        <v>1</v>
      </c>
      <c r="K693" s="32">
        <f>I693+J693*H693</f>
        <v>-0.48114022923935718</v>
      </c>
      <c r="L693" s="32">
        <f>$CE$3-$CE$7*SUMPRODUCT($B$3:$CD$3,Q695:CS695)</f>
        <v>-3.9193537304527126E-10</v>
      </c>
      <c r="M693" s="32">
        <f>SUMPRODUCT(L693:L696,J693:J696)</f>
        <v>-6.7325012061750309E-10</v>
      </c>
      <c r="O693" s="46">
        <f>SUM(Q693:CS693)</f>
        <v>-1.2656551010043608</v>
      </c>
      <c r="P693" s="39" t="s">
        <v>363</v>
      </c>
      <c r="Q693" s="32">
        <f t="shared" ref="Q693:AV693" si="1573">SUMPRODUCT(B$3:B$6,$K693:$K696)</f>
        <v>0.94830444080502829</v>
      </c>
      <c r="R693" s="32">
        <f t="shared" si="1573"/>
        <v>0.56000914719307815</v>
      </c>
      <c r="S693" s="32">
        <f t="shared" si="1573"/>
        <v>0.17171385358112801</v>
      </c>
      <c r="T693" s="32">
        <f t="shared" si="1573"/>
        <v>0.5413027188872126</v>
      </c>
      <c r="U693" s="32">
        <f t="shared" si="1573"/>
        <v>0.15300742527526251</v>
      </c>
      <c r="V693" s="32">
        <f t="shared" si="1573"/>
        <v>-0.23528786833668763</v>
      </c>
      <c r="W693" s="32">
        <f t="shared" si="1573"/>
        <v>0.13430099696939701</v>
      </c>
      <c r="X693" s="32">
        <f t="shared" si="1573"/>
        <v>-0.25399429664255313</v>
      </c>
      <c r="Y693" s="32">
        <f t="shared" si="1573"/>
        <v>-0.64228959025450327</v>
      </c>
      <c r="Z693" s="32">
        <f t="shared" si="1573"/>
        <v>1.2295611299171094</v>
      </c>
      <c r="AA693" s="32">
        <f t="shared" si="1573"/>
        <v>0.84126583630515928</v>
      </c>
      <c r="AB693" s="32">
        <f t="shared" si="1573"/>
        <v>0.45297054269320913</v>
      </c>
      <c r="AC693" s="32">
        <f t="shared" si="1573"/>
        <v>0.82255940799929372</v>
      </c>
      <c r="AD693" s="32">
        <f t="shared" si="1573"/>
        <v>0.43426411438734364</v>
      </c>
      <c r="AE693" s="32">
        <f t="shared" si="1573"/>
        <v>4.5968820775393493E-2</v>
      </c>
      <c r="AF693" s="32">
        <f t="shared" si="1573"/>
        <v>0.41555768608147814</v>
      </c>
      <c r="AG693" s="32">
        <f t="shared" si="1573"/>
        <v>2.7262392469527996E-2</v>
      </c>
      <c r="AH693" s="32">
        <f t="shared" si="1573"/>
        <v>-0.36103290114242215</v>
      </c>
      <c r="AI693" s="32">
        <f t="shared" si="1573"/>
        <v>1.6045700487332177</v>
      </c>
      <c r="AJ693" s="32">
        <f t="shared" si="1573"/>
        <v>1.2162747551212676</v>
      </c>
      <c r="AK693" s="32">
        <f t="shared" si="1573"/>
        <v>0.82797946150931745</v>
      </c>
      <c r="AL693" s="32">
        <f t="shared" si="1573"/>
        <v>1.197568326815402</v>
      </c>
      <c r="AM693" s="32">
        <f t="shared" si="1573"/>
        <v>0.8092730332034519</v>
      </c>
      <c r="AN693" s="32">
        <f t="shared" si="1573"/>
        <v>0.42097773959150175</v>
      </c>
      <c r="AO693" s="32">
        <f t="shared" si="1573"/>
        <v>0.79056660489758634</v>
      </c>
      <c r="AP693" s="32">
        <f t="shared" si="1573"/>
        <v>0.40227131128563626</v>
      </c>
      <c r="AQ693" s="32">
        <f t="shared" si="1573"/>
        <v>1.3976017673686114E-2</v>
      </c>
      <c r="AR693" s="32">
        <f t="shared" si="1573"/>
        <v>0.46716421156567112</v>
      </c>
      <c r="AS693" s="32">
        <f t="shared" si="1573"/>
        <v>7.8868917953720974E-2</v>
      </c>
      <c r="AT693" s="32">
        <f t="shared" si="1573"/>
        <v>-0.30942637565822917</v>
      </c>
      <c r="AU693" s="32">
        <f t="shared" si="1573"/>
        <v>6.0162489647855477E-2</v>
      </c>
      <c r="AV693" s="32">
        <f t="shared" si="1573"/>
        <v>-0.32813280396409467</v>
      </c>
      <c r="AW693" s="32">
        <f t="shared" ref="AW693:CB693" si="1574">SUMPRODUCT(AH$3:AH$6,$K693:$K696)</f>
        <v>-0.71642809757604486</v>
      </c>
      <c r="AX693" s="32">
        <f t="shared" si="1574"/>
        <v>-0.34683923226996016</v>
      </c>
      <c r="AY693" s="32">
        <f t="shared" si="1574"/>
        <v>-0.73513452588191031</v>
      </c>
      <c r="AZ693" s="32">
        <f t="shared" si="1574"/>
        <v>-1.1234298194938606</v>
      </c>
      <c r="BA693" s="32">
        <f t="shared" si="1574"/>
        <v>0.74842090067775224</v>
      </c>
      <c r="BB693" s="32">
        <f t="shared" si="1574"/>
        <v>0.3601256070658021</v>
      </c>
      <c r="BC693" s="32">
        <f t="shared" si="1574"/>
        <v>-2.8169686546148043E-2</v>
      </c>
      <c r="BD693" s="32">
        <f t="shared" si="1574"/>
        <v>0.3414191787599366</v>
      </c>
      <c r="BE693" s="32">
        <f t="shared" si="1574"/>
        <v>-4.6876114852013519E-2</v>
      </c>
      <c r="BF693" s="32">
        <f t="shared" si="1574"/>
        <v>-0.43517140846396368</v>
      </c>
      <c r="BG693" s="32">
        <f t="shared" si="1574"/>
        <v>-6.5582543157879036E-2</v>
      </c>
      <c r="BH693" s="32">
        <f t="shared" si="1574"/>
        <v>-0.45387783676982918</v>
      </c>
      <c r="BI693" s="32">
        <f t="shared" si="1574"/>
        <v>-0.84217313038177932</v>
      </c>
      <c r="BJ693" s="32">
        <f t="shared" si="1574"/>
        <v>1.1234298194938606</v>
      </c>
      <c r="BK693" s="32">
        <f t="shared" si="1574"/>
        <v>0.73513452588191031</v>
      </c>
      <c r="BL693" s="32">
        <f t="shared" si="1574"/>
        <v>0.34683923226996016</v>
      </c>
      <c r="BM693" s="32">
        <f t="shared" si="1574"/>
        <v>0.71642809757604486</v>
      </c>
      <c r="BN693" s="32">
        <f t="shared" si="1574"/>
        <v>0.32813280396409467</v>
      </c>
      <c r="BO693" s="32">
        <f t="shared" si="1574"/>
        <v>-6.0162489647855477E-2</v>
      </c>
      <c r="BP693" s="32">
        <f t="shared" si="1574"/>
        <v>0.30942637565822917</v>
      </c>
      <c r="BQ693" s="32">
        <f t="shared" si="1574"/>
        <v>-7.8868917953720974E-2</v>
      </c>
      <c r="BR693" s="32">
        <f t="shared" si="1574"/>
        <v>-0.46716421156567112</v>
      </c>
      <c r="BS693" s="32">
        <f t="shared" si="1574"/>
        <v>-1.3976017673686114E-2</v>
      </c>
      <c r="BT693" s="32">
        <f t="shared" si="1574"/>
        <v>-0.40227131128563626</v>
      </c>
      <c r="BU693" s="32">
        <f t="shared" si="1574"/>
        <v>-0.79056660489758634</v>
      </c>
      <c r="BV693" s="32">
        <f t="shared" si="1574"/>
        <v>-0.42097773959150175</v>
      </c>
      <c r="BW693" s="32">
        <f t="shared" si="1574"/>
        <v>-0.8092730332034519</v>
      </c>
      <c r="BX693" s="32">
        <f t="shared" si="1574"/>
        <v>-1.197568326815402</v>
      </c>
      <c r="BY693" s="32">
        <f t="shared" si="1574"/>
        <v>-0.82797946150931745</v>
      </c>
      <c r="BZ693" s="32">
        <f t="shared" si="1574"/>
        <v>-1.2162747551212676</v>
      </c>
      <c r="CA693" s="32">
        <f t="shared" si="1574"/>
        <v>-1.6045700487332177</v>
      </c>
      <c r="CB693" s="32">
        <f t="shared" si="1574"/>
        <v>0.26728067143839512</v>
      </c>
      <c r="CC693" s="32">
        <f t="shared" ref="CC693:CS693" si="1575">SUMPRODUCT(BN$3:BN$6,$K693:$K696)</f>
        <v>-0.12101462217355502</v>
      </c>
      <c r="CD693" s="32">
        <f t="shared" si="1575"/>
        <v>-0.50930991578550522</v>
      </c>
      <c r="CE693" s="32">
        <f t="shared" si="1575"/>
        <v>-0.13972105047942052</v>
      </c>
      <c r="CF693" s="32">
        <f t="shared" si="1575"/>
        <v>-0.52801634409137066</v>
      </c>
      <c r="CG693" s="32">
        <f t="shared" si="1575"/>
        <v>-0.9163116377033208</v>
      </c>
      <c r="CH693" s="32">
        <f t="shared" si="1575"/>
        <v>-0.5467227723972361</v>
      </c>
      <c r="CI693" s="32">
        <f t="shared" si="1575"/>
        <v>-0.93501806600918624</v>
      </c>
      <c r="CJ693" s="32">
        <f t="shared" si="1575"/>
        <v>-1.3233133596211364</v>
      </c>
      <c r="CK693" s="32">
        <f t="shared" si="1575"/>
        <v>0.64228959025450327</v>
      </c>
      <c r="CL693" s="32">
        <f t="shared" si="1575"/>
        <v>0.25399429664255313</v>
      </c>
      <c r="CM693" s="32">
        <f t="shared" si="1575"/>
        <v>-0.13430099696939701</v>
      </c>
      <c r="CN693" s="32">
        <f t="shared" si="1575"/>
        <v>0.23528786833668763</v>
      </c>
      <c r="CO693" s="32">
        <f t="shared" si="1575"/>
        <v>-0.15300742527526251</v>
      </c>
      <c r="CP693" s="32">
        <f t="shared" si="1575"/>
        <v>-0.5413027188872126</v>
      </c>
      <c r="CQ693" s="32">
        <f t="shared" si="1575"/>
        <v>-0.17171385358112801</v>
      </c>
      <c r="CR693" s="32">
        <f t="shared" si="1575"/>
        <v>-0.56000914719307815</v>
      </c>
      <c r="CS693" s="32">
        <f t="shared" si="1575"/>
        <v>-0.94830444080502829</v>
      </c>
    </row>
    <row r="694" spans="2:97" ht="13.9" thickTop="1" thickBot="1" x14ac:dyDescent="0.4">
      <c r="H694" s="33">
        <f>H693</f>
        <v>1.8291229848540381E-12</v>
      </c>
      <c r="I694" s="33">
        <f t="shared" ref="I694:J694" si="1576">I689</f>
        <v>0.32813280396284744</v>
      </c>
      <c r="J694" s="33">
        <f t="shared" si="1576"/>
        <v>0.68188263357718482</v>
      </c>
      <c r="K694" s="33">
        <f t="shared" ref="K694:K696" si="1577">I694+J694*H694</f>
        <v>0.32813280396409467</v>
      </c>
      <c r="L694" s="33">
        <f>$CE$4-$CE$7*SUMPRODUCT($B$4:$CD$4,Q695:CS695)</f>
        <v>-2.9834268389095087E-10</v>
      </c>
      <c r="M694" s="39" t="s">
        <v>375</v>
      </c>
      <c r="O694" s="47">
        <f t="shared" ref="O694:O695" si="1578">SUM(Q694:CS694)</f>
        <v>98.989929547699617</v>
      </c>
      <c r="P694" s="39" t="s">
        <v>365</v>
      </c>
      <c r="Q694" s="33">
        <f>EXP(Q693)</f>
        <v>2.5813291502831186</v>
      </c>
      <c r="R694" s="33">
        <f>EXP(R693)</f>
        <v>1.7506885141087185</v>
      </c>
      <c r="S694" s="33">
        <f t="shared" ref="S694:CD694" si="1579">EXP(S693)</f>
        <v>1.1873380320739162</v>
      </c>
      <c r="T694" s="33">
        <f t="shared" si="1579"/>
        <v>1.7182437934647734</v>
      </c>
      <c r="U694" s="33">
        <f t="shared" si="1579"/>
        <v>1.1653336318336018</v>
      </c>
      <c r="V694" s="33">
        <f t="shared" si="1579"/>
        <v>0.7903433020666597</v>
      </c>
      <c r="W694" s="33">
        <f t="shared" si="1579"/>
        <v>1.1437370292186109</v>
      </c>
      <c r="X694" s="33">
        <f t="shared" si="1579"/>
        <v>0.77569622610670774</v>
      </c>
      <c r="Y694" s="33">
        <f t="shared" si="1579"/>
        <v>0.52608652148585844</v>
      </c>
      <c r="Z694" s="33">
        <f t="shared" si="1579"/>
        <v>3.419728390427593</v>
      </c>
      <c r="AA694" s="33">
        <f t="shared" si="1579"/>
        <v>2.3193009747851976</v>
      </c>
      <c r="AB694" s="33">
        <f t="shared" si="1579"/>
        <v>1.5729778501405993</v>
      </c>
      <c r="AC694" s="33">
        <f t="shared" si="1579"/>
        <v>2.2763184158606906</v>
      </c>
      <c r="AD694" s="33">
        <f t="shared" si="1579"/>
        <v>1.5438265610816733</v>
      </c>
      <c r="AE694" s="33">
        <f t="shared" si="1579"/>
        <v>1.0470417644976464</v>
      </c>
      <c r="AF694" s="33">
        <f t="shared" si="1579"/>
        <v>1.5152155197151866</v>
      </c>
      <c r="AG694" s="33">
        <f t="shared" si="1579"/>
        <v>1.0276374117085016</v>
      </c>
      <c r="AH694" s="33">
        <f t="shared" si="1579"/>
        <v>0.69695606743880956</v>
      </c>
      <c r="AI694" s="33">
        <f t="shared" si="1579"/>
        <v>4.9757198257305033</v>
      </c>
      <c r="AJ694" s="33">
        <f t="shared" si="1579"/>
        <v>3.374593103469202</v>
      </c>
      <c r="AK694" s="33">
        <f t="shared" si="1579"/>
        <v>2.2886896796505223</v>
      </c>
      <c r="AL694" s="33">
        <f t="shared" si="1579"/>
        <v>3.3120532914771283</v>
      </c>
      <c r="AM694" s="33">
        <f t="shared" si="1579"/>
        <v>2.2462744260525711</v>
      </c>
      <c r="AN694" s="33">
        <f t="shared" si="1579"/>
        <v>1.523450365403836</v>
      </c>
      <c r="AO694" s="33">
        <f t="shared" si="1579"/>
        <v>2.2046452352196049</v>
      </c>
      <c r="AP694" s="33">
        <f t="shared" si="1579"/>
        <v>1.4952169468818624</v>
      </c>
      <c r="AQ694" s="33">
        <f t="shared" si="1579"/>
        <v>1.0140741387899637</v>
      </c>
      <c r="AR694" s="33">
        <f t="shared" si="1579"/>
        <v>1.5954633754458463</v>
      </c>
      <c r="AS694" s="33">
        <f t="shared" si="1579"/>
        <v>1.082062473810369</v>
      </c>
      <c r="AT694" s="33">
        <f t="shared" si="1579"/>
        <v>0.73386779994333817</v>
      </c>
      <c r="AU694" s="33">
        <f t="shared" si="1579"/>
        <v>1.0620090980104215</v>
      </c>
      <c r="AV694" s="33">
        <f t="shared" si="1579"/>
        <v>0.72026735899289873</v>
      </c>
      <c r="AW694" s="33">
        <f t="shared" si="1579"/>
        <v>0.48849399633440277</v>
      </c>
      <c r="AX694" s="33">
        <f t="shared" si="1579"/>
        <v>0.70691896888058126</v>
      </c>
      <c r="AY694" s="33">
        <f t="shared" si="1579"/>
        <v>0.47944095741880632</v>
      </c>
      <c r="AZ694" s="33">
        <f t="shared" si="1579"/>
        <v>0.32516263075335888</v>
      </c>
      <c r="BA694" s="33">
        <f t="shared" si="1579"/>
        <v>2.1136597013601235</v>
      </c>
      <c r="BB694" s="33">
        <f t="shared" si="1579"/>
        <v>1.4335094621698203</v>
      </c>
      <c r="BC694" s="33">
        <f t="shared" si="1579"/>
        <v>0.97222337957622196</v>
      </c>
      <c r="BD694" s="33">
        <f t="shared" si="1579"/>
        <v>1.406942877842722</v>
      </c>
      <c r="BE694" s="33">
        <f t="shared" si="1579"/>
        <v>0.95420560217055839</v>
      </c>
      <c r="BF694" s="33">
        <f t="shared" si="1579"/>
        <v>0.64715372994372633</v>
      </c>
      <c r="BG694" s="33">
        <f t="shared" si="1579"/>
        <v>0.93652174010725331</v>
      </c>
      <c r="BH694" s="33">
        <f t="shared" si="1579"/>
        <v>0.63516032174318138</v>
      </c>
      <c r="BI694" s="33">
        <f t="shared" si="1579"/>
        <v>0.43077337881200695</v>
      </c>
      <c r="BJ694" s="33">
        <f t="shared" si="1579"/>
        <v>3.07538414756681</v>
      </c>
      <c r="BK694" s="33">
        <f t="shared" si="1579"/>
        <v>2.0857625626808298</v>
      </c>
      <c r="BL694" s="33">
        <f t="shared" si="1579"/>
        <v>1.4145892867799512</v>
      </c>
      <c r="BM694" s="33">
        <f t="shared" si="1579"/>
        <v>2.0471080658183594</v>
      </c>
      <c r="BN694" s="33">
        <f t="shared" si="1579"/>
        <v>1.388373341530057</v>
      </c>
      <c r="BO694" s="33">
        <f t="shared" si="1579"/>
        <v>0.94161151902880114</v>
      </c>
      <c r="BP694" s="33">
        <f t="shared" si="1579"/>
        <v>1.3626432445696757</v>
      </c>
      <c r="BQ694" s="33">
        <f t="shared" si="1579"/>
        <v>0.92416105742823274</v>
      </c>
      <c r="BR694" s="33">
        <f t="shared" si="1579"/>
        <v>0.62677715790282795</v>
      </c>
      <c r="BS694" s="33">
        <f t="shared" si="1579"/>
        <v>0.98612119345952598</v>
      </c>
      <c r="BT694" s="33">
        <f t="shared" si="1579"/>
        <v>0.66879926828371505</v>
      </c>
      <c r="BU694" s="33">
        <f t="shared" si="1579"/>
        <v>0.4535877174362658</v>
      </c>
      <c r="BV694" s="33">
        <f t="shared" si="1579"/>
        <v>0.65640471308359305</v>
      </c>
      <c r="BW694" s="33">
        <f t="shared" si="1579"/>
        <v>0.44518158084420811</v>
      </c>
      <c r="BX694" s="33">
        <f t="shared" si="1579"/>
        <v>0.30192750900877396</v>
      </c>
      <c r="BY694" s="33">
        <f t="shared" si="1579"/>
        <v>0.43693123139031137</v>
      </c>
      <c r="BZ694" s="33">
        <f t="shared" si="1579"/>
        <v>0.29633202265836567</v>
      </c>
      <c r="CA694" s="33">
        <f t="shared" si="1579"/>
        <v>0.20097594619954035</v>
      </c>
      <c r="CB694" s="33">
        <f t="shared" si="1579"/>
        <v>1.3064070660287606</v>
      </c>
      <c r="CC694" s="33">
        <f t="shared" si="1579"/>
        <v>0.88602100394526284</v>
      </c>
      <c r="CD694" s="33">
        <f t="shared" si="1579"/>
        <v>0.60091011434784225</v>
      </c>
      <c r="CE694" s="33">
        <f t="shared" ref="CE694:CS694" si="1580">EXP(CE693)</f>
        <v>0.86960077628854182</v>
      </c>
      <c r="CF694" s="33">
        <f t="shared" si="1580"/>
        <v>0.58977371821853852</v>
      </c>
      <c r="CG694" s="33">
        <f t="shared" si="1580"/>
        <v>0.39999163775574381</v>
      </c>
      <c r="CH694" s="33">
        <f t="shared" si="1580"/>
        <v>0.57884370789600958</v>
      </c>
      <c r="CI694" s="33">
        <f t="shared" si="1580"/>
        <v>0.39257877313573114</v>
      </c>
      <c r="CJ694" s="33">
        <f t="shared" si="1580"/>
        <v>0.26625165137744483</v>
      </c>
      <c r="CK694" s="33">
        <f t="shared" si="1580"/>
        <v>1.9008280181283463</v>
      </c>
      <c r="CL694" s="33">
        <f t="shared" si="1580"/>
        <v>1.2891644516811613</v>
      </c>
      <c r="CM694" s="33">
        <f t="shared" si="1580"/>
        <v>0.87432685525901843</v>
      </c>
      <c r="CN694" s="33">
        <f t="shared" si="1580"/>
        <v>1.2652729483315812</v>
      </c>
      <c r="CO694" s="33">
        <f t="shared" si="1580"/>
        <v>0.85812334998565476</v>
      </c>
      <c r="CP694" s="33">
        <f t="shared" si="1580"/>
        <v>0.5819895894886592</v>
      </c>
      <c r="CQ694" s="33">
        <f t="shared" si="1580"/>
        <v>0.84222013696748677</v>
      </c>
      <c r="CR694" s="33">
        <f t="shared" si="1580"/>
        <v>0.57120383891311666</v>
      </c>
      <c r="CS694" s="33">
        <f t="shared" si="1580"/>
        <v>0.38739732199216848</v>
      </c>
    </row>
    <row r="695" spans="2:97" ht="13.9" thickTop="1" thickBot="1" x14ac:dyDescent="0.4">
      <c r="H695" s="32">
        <f t="shared" ref="H695:H696" si="1581">H694</f>
        <v>1.8291229848540381E-12</v>
      </c>
      <c r="I695" s="32">
        <f t="shared" ref="I695:J695" si="1582">I690</f>
        <v>-0.40700172191846634</v>
      </c>
      <c r="J695" s="32">
        <f t="shared" si="1582"/>
        <v>0.35575135939628566</v>
      </c>
      <c r="K695" s="32">
        <f t="shared" si="1577"/>
        <v>-0.40700172191781564</v>
      </c>
      <c r="L695" s="32">
        <f>$CE$5-$CE$7*SUMPRODUCT($B$5:$CD$5,Q695:CS695)</f>
        <v>-1.4387069313670509E-10</v>
      </c>
      <c r="M695" s="32">
        <f>SUMPRODUCT($B$7:$CD$7, LN(Q695:CS695))</f>
        <v>-3263.3842564287197</v>
      </c>
      <c r="O695" s="48">
        <f t="shared" si="1578"/>
        <v>0.99999999999999989</v>
      </c>
      <c r="P695" s="39" t="s">
        <v>366</v>
      </c>
      <c r="Q695" s="32">
        <f t="shared" ref="Q695:AV695" si="1583">Q694/$O694</f>
        <v>2.607668438676149E-2</v>
      </c>
      <c r="R695" s="32">
        <f t="shared" si="1583"/>
        <v>1.7685521366747978E-2</v>
      </c>
      <c r="S695" s="32">
        <f t="shared" si="1583"/>
        <v>1.1994533560121199E-2</v>
      </c>
      <c r="T695" s="32">
        <f t="shared" si="1583"/>
        <v>1.7357763575706099E-2</v>
      </c>
      <c r="U695" s="32">
        <f t="shared" si="1583"/>
        <v>1.1772244279374603E-2</v>
      </c>
      <c r="V695" s="32">
        <f t="shared" si="1583"/>
        <v>7.984077831733603E-3</v>
      </c>
      <c r="W695" s="32">
        <f t="shared" si="1583"/>
        <v>1.1554074585612124E-2</v>
      </c>
      <c r="X695" s="32">
        <f t="shared" si="1583"/>
        <v>7.8361125182226567E-3</v>
      </c>
      <c r="Y695" s="32">
        <f t="shared" si="1583"/>
        <v>5.3145458723895403E-3</v>
      </c>
      <c r="Z695" s="32">
        <f t="shared" si="1583"/>
        <v>3.4546225116563509E-2</v>
      </c>
      <c r="AA695" s="32">
        <f t="shared" si="1583"/>
        <v>2.3429665879978342E-2</v>
      </c>
      <c r="AB695" s="32">
        <f t="shared" si="1583"/>
        <v>1.589028154002917E-2</v>
      </c>
      <c r="AC695" s="32">
        <f t="shared" si="1583"/>
        <v>2.2995454449372208E-2</v>
      </c>
      <c r="AD695" s="32">
        <f t="shared" si="1583"/>
        <v>1.5595794119014499E-2</v>
      </c>
      <c r="AE695" s="32">
        <f t="shared" si="1583"/>
        <v>1.0577255376195771E-2</v>
      </c>
      <c r="AF695" s="32">
        <f t="shared" si="1583"/>
        <v>1.5306764300555036E-2</v>
      </c>
      <c r="AG695" s="32">
        <f t="shared" si="1583"/>
        <v>1.0381231872817132E-2</v>
      </c>
      <c r="AH695" s="32">
        <f t="shared" si="1583"/>
        <v>7.0406764670235674E-3</v>
      </c>
      <c r="AI695" s="32">
        <f t="shared" si="1583"/>
        <v>5.0264909253550753E-2</v>
      </c>
      <c r="AJ695" s="32">
        <f t="shared" si="1583"/>
        <v>3.4090266746205827E-2</v>
      </c>
      <c r="AK695" s="32">
        <f t="shared" si="1583"/>
        <v>2.3120429422547339E-2</v>
      </c>
      <c r="AL695" s="32">
        <f t="shared" si="1583"/>
        <v>3.3458487207844424E-2</v>
      </c>
      <c r="AM695" s="32">
        <f t="shared" si="1583"/>
        <v>2.2691948931736271E-2</v>
      </c>
      <c r="AN695" s="32">
        <f t="shared" si="1583"/>
        <v>1.5389953022137885E-2</v>
      </c>
      <c r="AO695" s="32">
        <f t="shared" si="1583"/>
        <v>2.2271409276609973E-2</v>
      </c>
      <c r="AP695" s="32">
        <f t="shared" si="1583"/>
        <v>1.5104737963889267E-2</v>
      </c>
      <c r="AQ695" s="32">
        <f t="shared" si="1583"/>
        <v>1.0244215178487611E-2</v>
      </c>
      <c r="AR695" s="32">
        <f t="shared" si="1583"/>
        <v>1.6117431164319105E-2</v>
      </c>
      <c r="AS695" s="32">
        <f t="shared" si="1583"/>
        <v>1.0931035901878916E-2</v>
      </c>
      <c r="AT695" s="32">
        <f t="shared" si="1583"/>
        <v>7.4135601802778756E-3</v>
      </c>
      <c r="AU695" s="32">
        <f t="shared" si="1583"/>
        <v>1.0728455943578364E-2</v>
      </c>
      <c r="AV695" s="32">
        <f t="shared" si="1583"/>
        <v>7.2761680130889305E-3</v>
      </c>
      <c r="AW695" s="32">
        <f t="shared" ref="AW695:CB695" si="1584">AW694/$O694</f>
        <v>4.9347847661515452E-3</v>
      </c>
      <c r="AX695" s="32">
        <f t="shared" si="1584"/>
        <v>7.1413220729684718E-3</v>
      </c>
      <c r="AY695" s="32">
        <f t="shared" si="1584"/>
        <v>4.8433306257459384E-3</v>
      </c>
      <c r="AZ695" s="32">
        <f t="shared" si="1584"/>
        <v>3.2848051538078419E-3</v>
      </c>
      <c r="BA695" s="32">
        <f t="shared" si="1584"/>
        <v>2.1352269983600992E-2</v>
      </c>
      <c r="BB695" s="32">
        <f t="shared" si="1584"/>
        <v>1.4481366627087705E-2</v>
      </c>
      <c r="BC695" s="32">
        <f t="shared" si="1584"/>
        <v>9.8214372312260632E-3</v>
      </c>
      <c r="BD695" s="32">
        <f t="shared" si="1584"/>
        <v>1.421298999071181E-2</v>
      </c>
      <c r="BE695" s="32">
        <f t="shared" si="1584"/>
        <v>9.6394209646422837E-3</v>
      </c>
      <c r="BF695" s="32">
        <f t="shared" si="1584"/>
        <v>6.5375713762063714E-3</v>
      </c>
      <c r="BG695" s="32">
        <f t="shared" si="1584"/>
        <v>9.4607779234349067E-3</v>
      </c>
      <c r="BH695" s="32">
        <f t="shared" si="1584"/>
        <v>6.4164135144385665E-3</v>
      </c>
      <c r="BI695" s="32">
        <f t="shared" si="1584"/>
        <v>4.351688911996175E-3</v>
      </c>
      <c r="BJ695" s="32">
        <f t="shared" si="1584"/>
        <v>3.1067646594140619E-2</v>
      </c>
      <c r="BK695" s="32">
        <f t="shared" si="1584"/>
        <v>2.107045203700016E-2</v>
      </c>
      <c r="BL695" s="32">
        <f t="shared" si="1584"/>
        <v>1.4290234302049003E-2</v>
      </c>
      <c r="BM695" s="32">
        <f t="shared" si="1584"/>
        <v>2.0679962852503425E-2</v>
      </c>
      <c r="BN695" s="32">
        <f t="shared" si="1584"/>
        <v>1.4025399834849369E-2</v>
      </c>
      <c r="BO695" s="32">
        <f t="shared" si="1584"/>
        <v>9.512195061974189E-3</v>
      </c>
      <c r="BP695" s="32">
        <f t="shared" si="1584"/>
        <v>1.376547342538584E-2</v>
      </c>
      <c r="BQ695" s="32">
        <f t="shared" si="1584"/>
        <v>9.335909841040076E-3</v>
      </c>
      <c r="BR695" s="32">
        <f t="shared" si="1584"/>
        <v>6.3317264772959252E-3</v>
      </c>
      <c r="BS695" s="32">
        <f t="shared" si="1584"/>
        <v>9.9618334709931314E-3</v>
      </c>
      <c r="BT695" s="32">
        <f t="shared" si="1584"/>
        <v>6.75623542050755E-3</v>
      </c>
      <c r="BU695" s="32">
        <f t="shared" si="1584"/>
        <v>4.5821602208303272E-3</v>
      </c>
      <c r="BV695" s="32">
        <f t="shared" si="1584"/>
        <v>6.6310251566276315E-3</v>
      </c>
      <c r="BW695" s="32">
        <f t="shared" si="1584"/>
        <v>4.4972411120839462E-3</v>
      </c>
      <c r="BX695" s="32">
        <f t="shared" si="1584"/>
        <v>3.0500830780295298E-3</v>
      </c>
      <c r="BY695" s="32">
        <f t="shared" si="1584"/>
        <v>4.4138957708801099E-3</v>
      </c>
      <c r="BZ695" s="32">
        <f t="shared" si="1584"/>
        <v>2.9935572639798085E-3</v>
      </c>
      <c r="CA695" s="32">
        <f t="shared" si="1584"/>
        <v>2.0302665848721249E-3</v>
      </c>
      <c r="CB695" s="32">
        <f t="shared" si="1584"/>
        <v>1.3197373429781572E-2</v>
      </c>
      <c r="CC695" s="32">
        <f t="shared" ref="CC695:CS695" si="1585">CC694/$O694</f>
        <v>8.950617582956474E-3</v>
      </c>
      <c r="CD695" s="32">
        <f t="shared" si="1585"/>
        <v>6.0704166281711084E-3</v>
      </c>
      <c r="CE695" s="32">
        <f t="shared" si="1585"/>
        <v>8.7847398241607307E-3</v>
      </c>
      <c r="CF695" s="32">
        <f t="shared" si="1585"/>
        <v>5.9579163346545087E-3</v>
      </c>
      <c r="CG695" s="32">
        <f t="shared" si="1585"/>
        <v>4.0407306034398426E-3</v>
      </c>
      <c r="CH695" s="32">
        <f t="shared" si="1585"/>
        <v>5.8475009583382519E-3</v>
      </c>
      <c r="CI695" s="32">
        <f t="shared" si="1585"/>
        <v>3.9658455655992948E-3</v>
      </c>
      <c r="CJ695" s="32">
        <f t="shared" si="1585"/>
        <v>2.6896842193341285E-3</v>
      </c>
      <c r="CK695" s="32">
        <f t="shared" si="1585"/>
        <v>1.920223629629322E-2</v>
      </c>
      <c r="CL695" s="32">
        <f t="shared" si="1585"/>
        <v>1.3023187889632351E-2</v>
      </c>
      <c r="CM695" s="32">
        <f t="shared" si="1585"/>
        <v>8.8324828520835782E-3</v>
      </c>
      <c r="CN695" s="32">
        <f t="shared" si="1585"/>
        <v>1.2781835022136192E-2</v>
      </c>
      <c r="CO695" s="32">
        <f t="shared" si="1585"/>
        <v>8.6687944309744823E-3</v>
      </c>
      <c r="CP695" s="32">
        <f t="shared" si="1585"/>
        <v>5.8792807727802224E-3</v>
      </c>
      <c r="CQ695" s="32">
        <f t="shared" si="1585"/>
        <v>8.5081395735477489E-3</v>
      </c>
      <c r="CR695" s="32">
        <f t="shared" si="1585"/>
        <v>5.7703227138663077E-3</v>
      </c>
      <c r="CS695" s="32">
        <f t="shared" si="1585"/>
        <v>3.9135023508173718E-3</v>
      </c>
    </row>
    <row r="696" spans="2:97" ht="13.15" thickTop="1" x14ac:dyDescent="0.35">
      <c r="H696" s="34">
        <f t="shared" si="1581"/>
        <v>1.8291229848540381E-12</v>
      </c>
      <c r="I696" s="34">
        <f t="shared" ref="I696:J696" si="1586">I691</f>
        <v>-0.38829529361241805</v>
      </c>
      <c r="J696" s="34">
        <f t="shared" si="1586"/>
        <v>0.25581355303201109</v>
      </c>
      <c r="K696" s="34">
        <f t="shared" si="1577"/>
        <v>-0.38829529361195014</v>
      </c>
      <c r="L696" s="34">
        <f>$CE$6-$CE$7*SUMPRODUCT($B$6:$CD$6,Q695:CS695)</f>
        <v>-1.0436451702844352E-10</v>
      </c>
    </row>
    <row r="697" spans="2:97" ht="13.5" thickBot="1" x14ac:dyDescent="0.4">
      <c r="B697" s="39" t="s">
        <v>367</v>
      </c>
      <c r="D697" s="39" t="s">
        <v>368</v>
      </c>
      <c r="E697" s="39" t="s">
        <v>369</v>
      </c>
      <c r="F697" s="39" t="s">
        <v>370</v>
      </c>
      <c r="H697" s="39" t="s">
        <v>347</v>
      </c>
      <c r="I697" s="39" t="s">
        <v>371</v>
      </c>
      <c r="J697" s="39" t="s">
        <v>372</v>
      </c>
      <c r="K697" s="39" t="s">
        <v>349</v>
      </c>
      <c r="L697" s="39" t="s">
        <v>373</v>
      </c>
      <c r="M697" s="39" t="s">
        <v>374</v>
      </c>
      <c r="O697" s="45" t="s">
        <v>336</v>
      </c>
    </row>
    <row r="698" spans="2:97" ht="13.9" thickTop="1" thickBot="1" x14ac:dyDescent="0.4">
      <c r="B698" s="32">
        <f>1+B693</f>
        <v>5</v>
      </c>
      <c r="D698" s="32">
        <f>IF(F693,IF(M698&lt;0,D693,H698),E693)</f>
        <v>9.1456149242701907E-13</v>
      </c>
      <c r="E698" s="32">
        <f>IF(F693,IF(M698&lt;0,H698,E693),H698)</f>
        <v>1.8291229848540381E-12</v>
      </c>
      <c r="F698" s="32" t="b">
        <f>OR(F693,M698*M693&lt;=0)</f>
        <v>1</v>
      </c>
      <c r="H698" s="32">
        <f>IF(F693,(D693+E693)/2,2*H693)</f>
        <v>9.1456149242701907E-13</v>
      </c>
      <c r="I698" s="32">
        <f>I693</f>
        <v>-0.48114022924118632</v>
      </c>
      <c r="J698" s="32">
        <f>J693</f>
        <v>1</v>
      </c>
      <c r="K698" s="32">
        <f>I698+J698*H698</f>
        <v>-0.48114022924027178</v>
      </c>
      <c r="L698" s="32">
        <f>$CE$3-$CE$7*SUMPRODUCT($B$3:$CD$3,Q700:CS700)</f>
        <v>3.2656544135534205E-11</v>
      </c>
      <c r="M698" s="32">
        <f>SUMPRODUCT(L698:L701,J698:J701)</f>
        <v>5.6138616589098563E-11</v>
      </c>
      <c r="O698" s="46">
        <f>SUM(Q698:CS698)</f>
        <v>-1.2656551010019574</v>
      </c>
      <c r="P698" s="39" t="s">
        <v>363</v>
      </c>
      <c r="Q698" s="32">
        <f t="shared" ref="Q698:AV698" si="1587">SUMPRODUCT(B$3:B$6,$K698:$K701)</f>
        <v>0.94830444080712584</v>
      </c>
      <c r="R698" s="32">
        <f t="shared" si="1587"/>
        <v>0.56000914719494177</v>
      </c>
      <c r="S698" s="32">
        <f t="shared" si="1587"/>
        <v>0.1717138535827577</v>
      </c>
      <c r="T698" s="32">
        <f t="shared" si="1587"/>
        <v>0.54130271888898474</v>
      </c>
      <c r="U698" s="32">
        <f t="shared" si="1587"/>
        <v>0.15300742527680072</v>
      </c>
      <c r="V698" s="32">
        <f t="shared" si="1587"/>
        <v>-0.23528786833538334</v>
      </c>
      <c r="W698" s="32">
        <f t="shared" si="1587"/>
        <v>0.1343009969708438</v>
      </c>
      <c r="X698" s="32">
        <f t="shared" si="1587"/>
        <v>-0.25399429664134027</v>
      </c>
      <c r="Y698" s="32">
        <f t="shared" si="1587"/>
        <v>-0.64228959025352439</v>
      </c>
      <c r="Z698" s="32">
        <f t="shared" si="1587"/>
        <v>1.2295611299186724</v>
      </c>
      <c r="AA698" s="32">
        <f t="shared" si="1587"/>
        <v>0.84126583630648832</v>
      </c>
      <c r="AB698" s="32">
        <f t="shared" si="1587"/>
        <v>0.45297054269430426</v>
      </c>
      <c r="AC698" s="32">
        <f t="shared" si="1587"/>
        <v>0.8225594080005314</v>
      </c>
      <c r="AD698" s="32">
        <f t="shared" si="1587"/>
        <v>0.43426411438834733</v>
      </c>
      <c r="AE698" s="32">
        <f t="shared" si="1587"/>
        <v>4.5968820776163266E-2</v>
      </c>
      <c r="AF698" s="32">
        <f t="shared" si="1587"/>
        <v>0.41555768608239041</v>
      </c>
      <c r="AG698" s="32">
        <f t="shared" si="1587"/>
        <v>2.7262392470206342E-2</v>
      </c>
      <c r="AH698" s="32">
        <f t="shared" si="1587"/>
        <v>-0.36103290114197772</v>
      </c>
      <c r="AI698" s="32">
        <f t="shared" si="1587"/>
        <v>1.6045700487340677</v>
      </c>
      <c r="AJ698" s="32">
        <f t="shared" si="1587"/>
        <v>1.2162747551218838</v>
      </c>
      <c r="AK698" s="32">
        <f t="shared" si="1587"/>
        <v>0.8279794615096997</v>
      </c>
      <c r="AL698" s="32">
        <f t="shared" si="1587"/>
        <v>1.1975683268159267</v>
      </c>
      <c r="AM698" s="32">
        <f t="shared" si="1587"/>
        <v>0.80927303320374278</v>
      </c>
      <c r="AN698" s="32">
        <f t="shared" si="1587"/>
        <v>0.42097773959155871</v>
      </c>
      <c r="AO698" s="32">
        <f t="shared" si="1587"/>
        <v>0.79056660489778585</v>
      </c>
      <c r="AP698" s="32">
        <f t="shared" si="1587"/>
        <v>0.40227131128560178</v>
      </c>
      <c r="AQ698" s="32">
        <f t="shared" si="1587"/>
        <v>1.3976017673417718E-2</v>
      </c>
      <c r="AR698" s="32">
        <f t="shared" si="1587"/>
        <v>0.467164211566854</v>
      </c>
      <c r="AS698" s="32">
        <f t="shared" si="1587"/>
        <v>7.8868917954669937E-2</v>
      </c>
      <c r="AT698" s="32">
        <f t="shared" si="1587"/>
        <v>-0.30942637565751413</v>
      </c>
      <c r="AU698" s="32">
        <f t="shared" si="1587"/>
        <v>6.0162489648713013E-2</v>
      </c>
      <c r="AV698" s="32">
        <f t="shared" si="1587"/>
        <v>-0.32813280396347105</v>
      </c>
      <c r="AW698" s="32">
        <f t="shared" ref="AW698:CB698" si="1588">SUMPRODUCT(AH$3:AH$6,$K698:$K701)</f>
        <v>-0.71642809757565518</v>
      </c>
      <c r="AX698" s="32">
        <f t="shared" si="1588"/>
        <v>-0.34683923226942792</v>
      </c>
      <c r="AY698" s="32">
        <f t="shared" si="1588"/>
        <v>-0.73513452588161199</v>
      </c>
      <c r="AZ698" s="32">
        <f t="shared" si="1588"/>
        <v>-1.1234298194937962</v>
      </c>
      <c r="BA698" s="32">
        <f t="shared" si="1588"/>
        <v>0.74842090067840061</v>
      </c>
      <c r="BB698" s="32">
        <f t="shared" si="1588"/>
        <v>0.36012560706621655</v>
      </c>
      <c r="BC698" s="32">
        <f t="shared" si="1588"/>
        <v>-2.8169686545967521E-2</v>
      </c>
      <c r="BD698" s="32">
        <f t="shared" si="1588"/>
        <v>0.34141917876025962</v>
      </c>
      <c r="BE698" s="32">
        <f t="shared" si="1588"/>
        <v>-4.687611485192443E-2</v>
      </c>
      <c r="BF698" s="32">
        <f t="shared" si="1588"/>
        <v>-0.43517140846410851</v>
      </c>
      <c r="BG698" s="32">
        <f t="shared" si="1588"/>
        <v>-6.5582543157881368E-2</v>
      </c>
      <c r="BH698" s="32">
        <f t="shared" si="1588"/>
        <v>-0.45387783677006543</v>
      </c>
      <c r="BI698" s="32">
        <f t="shared" si="1588"/>
        <v>-0.8421731303822495</v>
      </c>
      <c r="BJ698" s="32">
        <f t="shared" si="1588"/>
        <v>1.1234298194937962</v>
      </c>
      <c r="BK698" s="32">
        <f t="shared" si="1588"/>
        <v>0.73513452588161199</v>
      </c>
      <c r="BL698" s="32">
        <f t="shared" si="1588"/>
        <v>0.34683923226942792</v>
      </c>
      <c r="BM698" s="32">
        <f t="shared" si="1588"/>
        <v>0.71642809757565518</v>
      </c>
      <c r="BN698" s="32">
        <f t="shared" si="1588"/>
        <v>0.32813280396347105</v>
      </c>
      <c r="BO698" s="32">
        <f t="shared" si="1588"/>
        <v>-6.0162489648713013E-2</v>
      </c>
      <c r="BP698" s="32">
        <f t="shared" si="1588"/>
        <v>0.30942637565751413</v>
      </c>
      <c r="BQ698" s="32">
        <f t="shared" si="1588"/>
        <v>-7.8868917954669937E-2</v>
      </c>
      <c r="BR698" s="32">
        <f t="shared" si="1588"/>
        <v>-0.467164211566854</v>
      </c>
      <c r="BS698" s="32">
        <f t="shared" si="1588"/>
        <v>-1.3976017673417718E-2</v>
      </c>
      <c r="BT698" s="32">
        <f t="shared" si="1588"/>
        <v>-0.40227131128560178</v>
      </c>
      <c r="BU698" s="32">
        <f t="shared" si="1588"/>
        <v>-0.79056660489778585</v>
      </c>
      <c r="BV698" s="32">
        <f t="shared" si="1588"/>
        <v>-0.42097773959155871</v>
      </c>
      <c r="BW698" s="32">
        <f t="shared" si="1588"/>
        <v>-0.80927303320374278</v>
      </c>
      <c r="BX698" s="32">
        <f t="shared" si="1588"/>
        <v>-1.1975683268159267</v>
      </c>
      <c r="BY698" s="32">
        <f t="shared" si="1588"/>
        <v>-0.8279794615096997</v>
      </c>
      <c r="BZ698" s="32">
        <f t="shared" si="1588"/>
        <v>-1.2162747551218838</v>
      </c>
      <c r="CA698" s="32">
        <f t="shared" si="1588"/>
        <v>-1.6045700487340677</v>
      </c>
      <c r="CB698" s="32">
        <f t="shared" si="1588"/>
        <v>0.26728067143812884</v>
      </c>
      <c r="CC698" s="32">
        <f t="shared" ref="CC698:CS698" si="1589">SUMPRODUCT(BN$3:BN$6,$K698:$K701)</f>
        <v>-0.12101462217405523</v>
      </c>
      <c r="CD698" s="32">
        <f t="shared" si="1589"/>
        <v>-0.5093099157862393</v>
      </c>
      <c r="CE698" s="32">
        <f t="shared" si="1589"/>
        <v>-0.13972105048001215</v>
      </c>
      <c r="CF698" s="32">
        <f t="shared" si="1589"/>
        <v>-0.52801634409219622</v>
      </c>
      <c r="CG698" s="32">
        <f t="shared" si="1589"/>
        <v>-0.91631163770438029</v>
      </c>
      <c r="CH698" s="32">
        <f t="shared" si="1589"/>
        <v>-0.54672277239815315</v>
      </c>
      <c r="CI698" s="32">
        <f t="shared" si="1589"/>
        <v>-0.93501806601033721</v>
      </c>
      <c r="CJ698" s="32">
        <f t="shared" si="1589"/>
        <v>-1.3233133596225213</v>
      </c>
      <c r="CK698" s="32">
        <f t="shared" si="1589"/>
        <v>0.64228959025352439</v>
      </c>
      <c r="CL698" s="32">
        <f t="shared" si="1589"/>
        <v>0.25399429664134027</v>
      </c>
      <c r="CM698" s="32">
        <f t="shared" si="1589"/>
        <v>-0.1343009969708438</v>
      </c>
      <c r="CN698" s="32">
        <f t="shared" si="1589"/>
        <v>0.23528786833538334</v>
      </c>
      <c r="CO698" s="32">
        <f t="shared" si="1589"/>
        <v>-0.15300742527680072</v>
      </c>
      <c r="CP698" s="32">
        <f t="shared" si="1589"/>
        <v>-0.54130271888898474</v>
      </c>
      <c r="CQ698" s="32">
        <f t="shared" si="1589"/>
        <v>-0.1717138535827577</v>
      </c>
      <c r="CR698" s="32">
        <f t="shared" si="1589"/>
        <v>-0.56000914719494177</v>
      </c>
      <c r="CS698" s="32">
        <f t="shared" si="1589"/>
        <v>-0.94830444080712584</v>
      </c>
    </row>
    <row r="699" spans="2:97" ht="13.9" thickTop="1" thickBot="1" x14ac:dyDescent="0.4">
      <c r="H699" s="33">
        <f>H698</f>
        <v>9.1456149242701907E-13</v>
      </c>
      <c r="I699" s="33">
        <f t="shared" ref="I699:J699" si="1590">I694</f>
        <v>0.32813280396284744</v>
      </c>
      <c r="J699" s="33">
        <f t="shared" si="1590"/>
        <v>0.68188263357718482</v>
      </c>
      <c r="K699" s="33">
        <f t="shared" ref="K699:K701" si="1591">I699+J699*H699</f>
        <v>0.32813280396347105</v>
      </c>
      <c r="L699" s="33">
        <f>$CE$4-$CE$7*SUMPRODUCT($B$4:$CD$4,Q700:CS700)</f>
        <v>2.4982682589325123E-11</v>
      </c>
      <c r="M699" s="39" t="s">
        <v>375</v>
      </c>
      <c r="O699" s="47">
        <f t="shared" ref="O699:O700" si="1592">SUM(Q699:CS699)</f>
        <v>98.989929547731251</v>
      </c>
      <c r="P699" s="39" t="s">
        <v>365</v>
      </c>
      <c r="Q699" s="33">
        <f>EXP(Q698)</f>
        <v>2.5813291502885329</v>
      </c>
      <c r="R699" s="33">
        <f>EXP(R698)</f>
        <v>1.7506885141119812</v>
      </c>
      <c r="S699" s="33">
        <f t="shared" ref="S699:CD699" si="1593">EXP(S698)</f>
        <v>1.1873380320758513</v>
      </c>
      <c r="T699" s="33">
        <f t="shared" si="1593"/>
        <v>1.7182437934678183</v>
      </c>
      <c r="U699" s="33">
        <f t="shared" si="1593"/>
        <v>1.1653336318353944</v>
      </c>
      <c r="V699" s="33">
        <f t="shared" si="1593"/>
        <v>0.79034330206769055</v>
      </c>
      <c r="W699" s="33">
        <f t="shared" si="1593"/>
        <v>1.1437370292202655</v>
      </c>
      <c r="X699" s="33">
        <f t="shared" si="1593"/>
        <v>0.77569622610764855</v>
      </c>
      <c r="Y699" s="33">
        <f t="shared" si="1593"/>
        <v>0.52608652148637347</v>
      </c>
      <c r="Z699" s="33">
        <f t="shared" si="1593"/>
        <v>3.4197283904329381</v>
      </c>
      <c r="AA699" s="33">
        <f t="shared" si="1593"/>
        <v>2.31930097478828</v>
      </c>
      <c r="AB699" s="33">
        <f t="shared" si="1593"/>
        <v>1.5729778501423217</v>
      </c>
      <c r="AC699" s="33">
        <f t="shared" si="1593"/>
        <v>2.2763184158635079</v>
      </c>
      <c r="AD699" s="33">
        <f t="shared" si="1593"/>
        <v>1.5438265610832227</v>
      </c>
      <c r="AE699" s="33">
        <f t="shared" si="1593"/>
        <v>1.0470417644984524</v>
      </c>
      <c r="AF699" s="33">
        <f t="shared" si="1593"/>
        <v>1.5152155197165691</v>
      </c>
      <c r="AG699" s="33">
        <f t="shared" si="1593"/>
        <v>1.0276374117091986</v>
      </c>
      <c r="AH699" s="33">
        <f t="shared" si="1593"/>
        <v>0.69695606743911931</v>
      </c>
      <c r="AI699" s="33">
        <f t="shared" si="1593"/>
        <v>4.9757198257347328</v>
      </c>
      <c r="AJ699" s="33">
        <f t="shared" si="1593"/>
        <v>3.3745931034712813</v>
      </c>
      <c r="AK699" s="33">
        <f t="shared" si="1593"/>
        <v>2.2886896796513971</v>
      </c>
      <c r="AL699" s="33">
        <f t="shared" si="1593"/>
        <v>3.3120532914788661</v>
      </c>
      <c r="AM699" s="33">
        <f t="shared" si="1593"/>
        <v>2.2462744260532248</v>
      </c>
      <c r="AN699" s="33">
        <f t="shared" si="1593"/>
        <v>1.5234503654039226</v>
      </c>
      <c r="AO699" s="33">
        <f t="shared" si="1593"/>
        <v>2.204645235220045</v>
      </c>
      <c r="AP699" s="33">
        <f t="shared" si="1593"/>
        <v>1.4952169468818108</v>
      </c>
      <c r="AQ699" s="33">
        <f t="shared" si="1593"/>
        <v>1.0140741387896914</v>
      </c>
      <c r="AR699" s="33">
        <f t="shared" si="1593"/>
        <v>1.5954633754477334</v>
      </c>
      <c r="AS699" s="33">
        <f t="shared" si="1593"/>
        <v>1.0820624738113958</v>
      </c>
      <c r="AT699" s="33">
        <f t="shared" si="1593"/>
        <v>0.73386779994386298</v>
      </c>
      <c r="AU699" s="33">
        <f t="shared" si="1593"/>
        <v>1.0620090980113324</v>
      </c>
      <c r="AV699" s="33">
        <f t="shared" si="1593"/>
        <v>0.72026735899334793</v>
      </c>
      <c r="AW699" s="33">
        <f t="shared" si="1593"/>
        <v>0.48849399633459312</v>
      </c>
      <c r="AX699" s="33">
        <f t="shared" si="1593"/>
        <v>0.70691896888095751</v>
      </c>
      <c r="AY699" s="33">
        <f t="shared" si="1593"/>
        <v>0.47944095741894932</v>
      </c>
      <c r="AZ699" s="33">
        <f t="shared" si="1593"/>
        <v>0.32516263075337981</v>
      </c>
      <c r="BA699" s="33">
        <f t="shared" si="1593"/>
        <v>2.1136597013614939</v>
      </c>
      <c r="BB699" s="33">
        <f t="shared" si="1593"/>
        <v>1.4335094621704143</v>
      </c>
      <c r="BC699" s="33">
        <f t="shared" si="1593"/>
        <v>0.97222337957639737</v>
      </c>
      <c r="BD699" s="33">
        <f t="shared" si="1593"/>
        <v>1.4069428778431765</v>
      </c>
      <c r="BE699" s="33">
        <f t="shared" si="1593"/>
        <v>0.95420560217064343</v>
      </c>
      <c r="BF699" s="33">
        <f t="shared" si="1593"/>
        <v>0.64715372994363263</v>
      </c>
      <c r="BG699" s="33">
        <f t="shared" si="1593"/>
        <v>0.93652174010725109</v>
      </c>
      <c r="BH699" s="33">
        <f t="shared" si="1593"/>
        <v>0.63516032174303139</v>
      </c>
      <c r="BI699" s="33">
        <f t="shared" si="1593"/>
        <v>0.43077337881180439</v>
      </c>
      <c r="BJ699" s="33">
        <f t="shared" si="1593"/>
        <v>3.0753841475666119</v>
      </c>
      <c r="BK699" s="33">
        <f t="shared" si="1593"/>
        <v>2.0857625626802077</v>
      </c>
      <c r="BL699" s="33">
        <f t="shared" si="1593"/>
        <v>1.4145892867791985</v>
      </c>
      <c r="BM699" s="33">
        <f t="shared" si="1593"/>
        <v>2.0471080658175618</v>
      </c>
      <c r="BN699" s="33">
        <f t="shared" si="1593"/>
        <v>1.3883733415291912</v>
      </c>
      <c r="BO699" s="33">
        <f t="shared" si="1593"/>
        <v>0.94161151902799367</v>
      </c>
      <c r="BP699" s="33">
        <f t="shared" si="1593"/>
        <v>1.3626432445687013</v>
      </c>
      <c r="BQ699" s="33">
        <f t="shared" si="1593"/>
        <v>0.92416105742735577</v>
      </c>
      <c r="BR699" s="33">
        <f t="shared" si="1593"/>
        <v>0.62677715790208655</v>
      </c>
      <c r="BS699" s="33">
        <f t="shared" si="1593"/>
        <v>0.98612119345979066</v>
      </c>
      <c r="BT699" s="33">
        <f t="shared" si="1593"/>
        <v>0.66879926828373815</v>
      </c>
      <c r="BU699" s="33">
        <f t="shared" si="1593"/>
        <v>0.45358771743617532</v>
      </c>
      <c r="BV699" s="33">
        <f t="shared" si="1593"/>
        <v>0.65640471308355575</v>
      </c>
      <c r="BW699" s="33">
        <f t="shared" si="1593"/>
        <v>0.44518158084407866</v>
      </c>
      <c r="BX699" s="33">
        <f t="shared" si="1593"/>
        <v>0.30192750900861554</v>
      </c>
      <c r="BY699" s="33">
        <f t="shared" si="1593"/>
        <v>0.43693123139014434</v>
      </c>
      <c r="BZ699" s="33">
        <f t="shared" si="1593"/>
        <v>0.29633202265818304</v>
      </c>
      <c r="CA699" s="33">
        <f t="shared" si="1593"/>
        <v>0.20097594619936951</v>
      </c>
      <c r="CB699" s="33">
        <f t="shared" si="1593"/>
        <v>1.3064070660284126</v>
      </c>
      <c r="CC699" s="33">
        <f t="shared" si="1593"/>
        <v>0.88602100394481964</v>
      </c>
      <c r="CD699" s="33">
        <f t="shared" si="1593"/>
        <v>0.60091011434740105</v>
      </c>
      <c r="CE699" s="33">
        <f t="shared" ref="CE699:CS699" si="1594">EXP(CE698)</f>
        <v>0.86960077628802734</v>
      </c>
      <c r="CF699" s="33">
        <f t="shared" si="1594"/>
        <v>0.58977371821805158</v>
      </c>
      <c r="CG699" s="33">
        <f t="shared" si="1594"/>
        <v>0.39999163775532004</v>
      </c>
      <c r="CH699" s="33">
        <f t="shared" si="1594"/>
        <v>0.57884370789547868</v>
      </c>
      <c r="CI699" s="33">
        <f t="shared" si="1594"/>
        <v>0.39257877313527928</v>
      </c>
      <c r="CJ699" s="33">
        <f t="shared" si="1594"/>
        <v>0.26625165137707613</v>
      </c>
      <c r="CK699" s="33">
        <f t="shared" si="1594"/>
        <v>1.9008280181264856</v>
      </c>
      <c r="CL699" s="33">
        <f t="shared" si="1594"/>
        <v>1.2891644516795977</v>
      </c>
      <c r="CM699" s="33">
        <f t="shared" si="1594"/>
        <v>0.87432685525775344</v>
      </c>
      <c r="CN699" s="33">
        <f t="shared" si="1594"/>
        <v>1.265272948329931</v>
      </c>
      <c r="CO699" s="33">
        <f t="shared" si="1594"/>
        <v>0.8581233499843347</v>
      </c>
      <c r="CP699" s="33">
        <f t="shared" si="1594"/>
        <v>0.5819895894876278</v>
      </c>
      <c r="CQ699" s="33">
        <f t="shared" si="1594"/>
        <v>0.8422201369661142</v>
      </c>
      <c r="CR699" s="33">
        <f t="shared" si="1594"/>
        <v>0.57120383891205218</v>
      </c>
      <c r="CS699" s="33">
        <f t="shared" si="1594"/>
        <v>0.3873973219913559</v>
      </c>
    </row>
    <row r="700" spans="2:97" ht="13.9" thickTop="1" thickBot="1" x14ac:dyDescent="0.4">
      <c r="H700" s="32">
        <f t="shared" ref="H700:H701" si="1595">H699</f>
        <v>9.1456149242701907E-13</v>
      </c>
      <c r="I700" s="32">
        <f t="shared" ref="I700:J700" si="1596">I695</f>
        <v>-0.40700172191846634</v>
      </c>
      <c r="J700" s="32">
        <f t="shared" si="1596"/>
        <v>0.35575135939628566</v>
      </c>
      <c r="K700" s="32">
        <f t="shared" si="1591"/>
        <v>-0.40700172191814099</v>
      </c>
      <c r="L700" s="32">
        <f>$CE$5-$CE$7*SUMPRODUCT($B$5:$CD$5,Q700:CS700)</f>
        <v>1.1908696251339279E-11</v>
      </c>
      <c r="M700" s="32">
        <f>SUMPRODUCT($B$7:$CD$7, LN(Q700:CS700))</f>
        <v>-3263.3842564287179</v>
      </c>
      <c r="O700" s="48">
        <f t="shared" si="1592"/>
        <v>0.99999999999999967</v>
      </c>
      <c r="P700" s="39" t="s">
        <v>366</v>
      </c>
      <c r="Q700" s="32">
        <f t="shared" ref="Q700:AV700" si="1597">Q699/$O699</f>
        <v>2.6076684386807852E-2</v>
      </c>
      <c r="R700" s="32">
        <f t="shared" si="1597"/>
        <v>1.7685521366775286E-2</v>
      </c>
      <c r="S700" s="32">
        <f t="shared" si="1597"/>
        <v>1.1994533560136914E-2</v>
      </c>
      <c r="T700" s="32">
        <f t="shared" si="1597"/>
        <v>1.7357763575731312E-2</v>
      </c>
      <c r="U700" s="32">
        <f t="shared" si="1597"/>
        <v>1.1772244279388951E-2</v>
      </c>
      <c r="V700" s="32">
        <f t="shared" si="1597"/>
        <v>7.9840778317414648E-3</v>
      </c>
      <c r="W700" s="32">
        <f t="shared" si="1597"/>
        <v>1.1554074585625148E-2</v>
      </c>
      <c r="X700" s="32">
        <f t="shared" si="1597"/>
        <v>7.8361125182296563E-3</v>
      </c>
      <c r="Y700" s="32">
        <f t="shared" si="1597"/>
        <v>5.3145458723930453E-3</v>
      </c>
      <c r="Z700" s="32">
        <f t="shared" si="1597"/>
        <v>3.4546225116606467E-2</v>
      </c>
      <c r="AA700" s="32">
        <f t="shared" si="1597"/>
        <v>2.3429665880001994E-2</v>
      </c>
      <c r="AB700" s="32">
        <f t="shared" si="1597"/>
        <v>1.5890281540041493E-2</v>
      </c>
      <c r="AC700" s="32">
        <f t="shared" si="1597"/>
        <v>2.299545444939332E-2</v>
      </c>
      <c r="AD700" s="32">
        <f t="shared" si="1597"/>
        <v>1.5595794119025168E-2</v>
      </c>
      <c r="AE700" s="32">
        <f t="shared" si="1597"/>
        <v>1.0577255376200533E-2</v>
      </c>
      <c r="AF700" s="32">
        <f t="shared" si="1597"/>
        <v>1.5306764300564111E-2</v>
      </c>
      <c r="AG700" s="32">
        <f t="shared" si="1597"/>
        <v>1.0381231872820855E-2</v>
      </c>
      <c r="AH700" s="32">
        <f t="shared" si="1597"/>
        <v>7.0406764670244461E-3</v>
      </c>
      <c r="AI700" s="32">
        <f t="shared" si="1597"/>
        <v>5.0264909253577413E-2</v>
      </c>
      <c r="AJ700" s="32">
        <f t="shared" si="1597"/>
        <v>3.4090266746215937E-2</v>
      </c>
      <c r="AK700" s="32">
        <f t="shared" si="1597"/>
        <v>2.3120429422548786E-2</v>
      </c>
      <c r="AL700" s="32">
        <f t="shared" si="1597"/>
        <v>3.3458487207851287E-2</v>
      </c>
      <c r="AM700" s="32">
        <f t="shared" si="1597"/>
        <v>2.2691948931735623E-2</v>
      </c>
      <c r="AN700" s="32">
        <f t="shared" si="1597"/>
        <v>1.5389953022133841E-2</v>
      </c>
      <c r="AO700" s="32">
        <f t="shared" si="1597"/>
        <v>2.2271409276607302E-2</v>
      </c>
      <c r="AP700" s="32">
        <f t="shared" si="1597"/>
        <v>1.5104737963883921E-2</v>
      </c>
      <c r="AQ700" s="32">
        <f t="shared" si="1597"/>
        <v>1.0244215178481586E-2</v>
      </c>
      <c r="AR700" s="32">
        <f t="shared" si="1597"/>
        <v>1.6117431164333017E-2</v>
      </c>
      <c r="AS700" s="32">
        <f t="shared" si="1597"/>
        <v>1.0931035901885794E-2</v>
      </c>
      <c r="AT700" s="32">
        <f t="shared" si="1597"/>
        <v>7.4135601802808081E-3</v>
      </c>
      <c r="AU700" s="32">
        <f t="shared" si="1597"/>
        <v>1.0728455943584137E-2</v>
      </c>
      <c r="AV700" s="32">
        <f t="shared" si="1597"/>
        <v>7.2761680130911431E-3</v>
      </c>
      <c r="AW700" s="32">
        <f t="shared" ref="AW700:CB700" si="1598">AW699/$O699</f>
        <v>4.9347847661518913E-3</v>
      </c>
      <c r="AX700" s="32">
        <f t="shared" si="1598"/>
        <v>7.1413220729699915E-3</v>
      </c>
      <c r="AY700" s="32">
        <f t="shared" si="1598"/>
        <v>4.8433306257458352E-3</v>
      </c>
      <c r="AZ700" s="32">
        <f t="shared" si="1598"/>
        <v>3.2848051538070036E-3</v>
      </c>
      <c r="BA700" s="32">
        <f t="shared" si="1598"/>
        <v>2.1352269983608015E-2</v>
      </c>
      <c r="BB700" s="32">
        <f t="shared" si="1598"/>
        <v>1.4481366627089078E-2</v>
      </c>
      <c r="BC700" s="32">
        <f t="shared" si="1598"/>
        <v>9.8214372312246962E-3</v>
      </c>
      <c r="BD700" s="32">
        <f t="shared" si="1598"/>
        <v>1.421298999071186E-2</v>
      </c>
      <c r="BE700" s="32">
        <f t="shared" si="1598"/>
        <v>9.6394209646400632E-3</v>
      </c>
      <c r="BF700" s="32">
        <f t="shared" si="1598"/>
        <v>6.5375713762033357E-3</v>
      </c>
      <c r="BG700" s="32">
        <f t="shared" si="1598"/>
        <v>9.4607779234318606E-3</v>
      </c>
      <c r="BH700" s="32">
        <f t="shared" si="1598"/>
        <v>6.4164135144350008E-3</v>
      </c>
      <c r="BI700" s="32">
        <f t="shared" si="1598"/>
        <v>4.3516889119927377E-3</v>
      </c>
      <c r="BJ700" s="32">
        <f t="shared" si="1598"/>
        <v>3.1067646594128692E-2</v>
      </c>
      <c r="BK700" s="32">
        <f t="shared" si="1598"/>
        <v>2.1070452036987142E-2</v>
      </c>
      <c r="BL700" s="32">
        <f t="shared" si="1598"/>
        <v>1.4290234302036832E-2</v>
      </c>
      <c r="BM700" s="32">
        <f t="shared" si="1598"/>
        <v>2.067996285248876E-2</v>
      </c>
      <c r="BN700" s="32">
        <f t="shared" si="1598"/>
        <v>1.4025399834836142E-2</v>
      </c>
      <c r="BO700" s="32">
        <f t="shared" si="1598"/>
        <v>9.5121950619629914E-3</v>
      </c>
      <c r="BP700" s="32">
        <f t="shared" si="1598"/>
        <v>1.3765473425371599E-2</v>
      </c>
      <c r="BQ700" s="32">
        <f t="shared" si="1598"/>
        <v>9.3359098410282348E-3</v>
      </c>
      <c r="BR700" s="32">
        <f t="shared" si="1598"/>
        <v>6.3317264772864128E-3</v>
      </c>
      <c r="BS700" s="32">
        <f t="shared" si="1598"/>
        <v>9.9618334709926214E-3</v>
      </c>
      <c r="BT700" s="32">
        <f t="shared" si="1598"/>
        <v>6.7562354205056244E-3</v>
      </c>
      <c r="BU700" s="32">
        <f t="shared" si="1598"/>
        <v>4.5821602208279489E-3</v>
      </c>
      <c r="BV700" s="32">
        <f t="shared" si="1598"/>
        <v>6.6310251566251352E-3</v>
      </c>
      <c r="BW700" s="32">
        <f t="shared" si="1598"/>
        <v>4.497241112081201E-3</v>
      </c>
      <c r="BX700" s="32">
        <f t="shared" si="1598"/>
        <v>3.050083078026955E-3</v>
      </c>
      <c r="BY700" s="32">
        <f t="shared" si="1598"/>
        <v>4.4138957708770117E-3</v>
      </c>
      <c r="BZ700" s="32">
        <f t="shared" si="1598"/>
        <v>2.9935572639770069E-3</v>
      </c>
      <c r="CA700" s="32">
        <f t="shared" si="1598"/>
        <v>2.0302665848697505E-3</v>
      </c>
      <c r="CB700" s="32">
        <f t="shared" si="1598"/>
        <v>1.3197373429773838E-2</v>
      </c>
      <c r="CC700" s="32">
        <f t="shared" ref="CC700:CS700" si="1599">CC699/$O699</f>
        <v>8.9506175829491361E-3</v>
      </c>
      <c r="CD700" s="32">
        <f t="shared" si="1599"/>
        <v>6.0704166281647116E-3</v>
      </c>
      <c r="CE700" s="32">
        <f t="shared" si="1599"/>
        <v>8.784739824152725E-3</v>
      </c>
      <c r="CF700" s="32">
        <f t="shared" si="1599"/>
        <v>5.9579163346476852E-3</v>
      </c>
      <c r="CG700" s="32">
        <f t="shared" si="1599"/>
        <v>4.0407306034342706E-3</v>
      </c>
      <c r="CH700" s="32">
        <f t="shared" si="1599"/>
        <v>5.8475009583310207E-3</v>
      </c>
      <c r="CI700" s="32">
        <f t="shared" si="1599"/>
        <v>3.9658455655934627E-3</v>
      </c>
      <c r="CJ700" s="32">
        <f t="shared" si="1599"/>
        <v>2.6896842193295445E-3</v>
      </c>
      <c r="CK700" s="32">
        <f t="shared" si="1599"/>
        <v>1.9202236296268289E-2</v>
      </c>
      <c r="CL700" s="32">
        <f t="shared" si="1599"/>
        <v>1.3023187889612394E-2</v>
      </c>
      <c r="CM700" s="32">
        <f t="shared" si="1599"/>
        <v>8.8324828520679778E-3</v>
      </c>
      <c r="CN700" s="32">
        <f t="shared" si="1599"/>
        <v>1.2781835022115436E-2</v>
      </c>
      <c r="CO700" s="32">
        <f t="shared" si="1599"/>
        <v>8.6687944309583771E-3</v>
      </c>
      <c r="CP700" s="32">
        <f t="shared" si="1599"/>
        <v>5.8792807727679249E-3</v>
      </c>
      <c r="CQ700" s="32">
        <f t="shared" si="1599"/>
        <v>8.5081395735311649E-3</v>
      </c>
      <c r="CR700" s="32">
        <f t="shared" si="1599"/>
        <v>5.7703227138537101E-3</v>
      </c>
      <c r="CS700" s="32">
        <f t="shared" si="1599"/>
        <v>3.9135023508079124E-3</v>
      </c>
    </row>
    <row r="701" spans="2:97" ht="13.15" thickTop="1" x14ac:dyDescent="0.35">
      <c r="H701" s="34">
        <f t="shared" si="1595"/>
        <v>9.1456149242701907E-13</v>
      </c>
      <c r="I701" s="34">
        <f t="shared" ref="I701:J701" si="1600">I696</f>
        <v>-0.38829529361241805</v>
      </c>
      <c r="J701" s="34">
        <f t="shared" si="1600"/>
        <v>0.25581355303201109</v>
      </c>
      <c r="K701" s="34">
        <f t="shared" si="1591"/>
        <v>-0.38829529361218407</v>
      </c>
      <c r="L701" s="34">
        <f>$CE$6-$CE$7*SUMPRODUCT($B$6:$CD$6,Q700:CS700)</f>
        <v>8.6401996668428183E-12</v>
      </c>
    </row>
    <row r="702" spans="2:97" ht="13.5" thickBot="1" x14ac:dyDescent="0.4">
      <c r="B702" s="39" t="s">
        <v>367</v>
      </c>
      <c r="D702" s="39" t="s">
        <v>368</v>
      </c>
      <c r="E702" s="39" t="s">
        <v>369</v>
      </c>
      <c r="F702" s="39" t="s">
        <v>370</v>
      </c>
      <c r="H702" s="39" t="s">
        <v>347</v>
      </c>
      <c r="I702" s="39" t="s">
        <v>371</v>
      </c>
      <c r="J702" s="39" t="s">
        <v>372</v>
      </c>
      <c r="K702" s="39" t="s">
        <v>349</v>
      </c>
      <c r="L702" s="39" t="s">
        <v>373</v>
      </c>
      <c r="M702" s="39" t="s">
        <v>374</v>
      </c>
      <c r="O702" s="45" t="s">
        <v>336</v>
      </c>
    </row>
    <row r="703" spans="2:97" ht="13.9" thickTop="1" thickBot="1" x14ac:dyDescent="0.4">
      <c r="B703" s="32">
        <f>1+B698</f>
        <v>6</v>
      </c>
      <c r="D703" s="32">
        <f>IF(F698,IF(M703&lt;0,D698,H703),E698)</f>
        <v>9.1456149242701907E-13</v>
      </c>
      <c r="E703" s="32">
        <f>IF(F698,IF(M703&lt;0,H703,E698),H703)</f>
        <v>1.3718422386405286E-12</v>
      </c>
      <c r="F703" s="32" t="b">
        <f>OR(F698,M703*M698&lt;=0)</f>
        <v>1</v>
      </c>
      <c r="H703" s="32">
        <f>IF(F698,(D698+E698)/2,2*H698)</f>
        <v>1.3718422386405286E-12</v>
      </c>
      <c r="I703" s="32">
        <f>I698</f>
        <v>-0.48114022924118632</v>
      </c>
      <c r="J703" s="32">
        <f>J698</f>
        <v>1</v>
      </c>
      <c r="K703" s="32">
        <f>I703+J703*H703</f>
        <v>-0.48114022923981448</v>
      </c>
      <c r="L703" s="32">
        <f>$CE$3-$CE$7*SUMPRODUCT($B$3:$CD$3,Q705:CS705)</f>
        <v>-1.7959678189072292E-10</v>
      </c>
      <c r="M703" s="32">
        <f>SUMPRODUCT(L703:L706,J703:J706)</f>
        <v>-3.0848541009030032E-10</v>
      </c>
      <c r="O703" s="46">
        <f>SUM(Q703:CS703)</f>
        <v>-1.2656551010031647</v>
      </c>
      <c r="P703" s="39" t="s">
        <v>363</v>
      </c>
      <c r="Q703" s="32">
        <f t="shared" ref="Q703:AV703" si="1601">SUMPRODUCT(B$3:B$6,$K703:$K706)</f>
        <v>0.94830444080607701</v>
      </c>
      <c r="R703" s="32">
        <f t="shared" si="1601"/>
        <v>0.56000914719400985</v>
      </c>
      <c r="S703" s="32">
        <f t="shared" si="1601"/>
        <v>0.17171385358194274</v>
      </c>
      <c r="T703" s="32">
        <f t="shared" si="1601"/>
        <v>0.54130271888809878</v>
      </c>
      <c r="U703" s="32">
        <f t="shared" si="1601"/>
        <v>0.15300742527603162</v>
      </c>
      <c r="V703" s="32">
        <f t="shared" si="1601"/>
        <v>-0.23528786833603549</v>
      </c>
      <c r="W703" s="32">
        <f t="shared" si="1601"/>
        <v>0.13430099697012043</v>
      </c>
      <c r="X703" s="32">
        <f t="shared" si="1601"/>
        <v>-0.25399429664194667</v>
      </c>
      <c r="Y703" s="32">
        <f t="shared" si="1601"/>
        <v>-0.64228959025401378</v>
      </c>
      <c r="Z703" s="32">
        <f t="shared" si="1601"/>
        <v>1.229561129917891</v>
      </c>
      <c r="AA703" s="32">
        <f t="shared" si="1601"/>
        <v>0.84126583630582386</v>
      </c>
      <c r="AB703" s="32">
        <f t="shared" si="1601"/>
        <v>0.45297054269375675</v>
      </c>
      <c r="AC703" s="32">
        <f t="shared" si="1601"/>
        <v>0.82255940799991256</v>
      </c>
      <c r="AD703" s="32">
        <f t="shared" si="1601"/>
        <v>0.43426411438784551</v>
      </c>
      <c r="AE703" s="32">
        <f t="shared" si="1601"/>
        <v>4.5968820775778407E-2</v>
      </c>
      <c r="AF703" s="32">
        <f t="shared" si="1601"/>
        <v>0.41555768608193433</v>
      </c>
      <c r="AG703" s="32">
        <f t="shared" si="1601"/>
        <v>2.7262392469867225E-2</v>
      </c>
      <c r="AH703" s="32">
        <f t="shared" si="1601"/>
        <v>-0.36103290114219988</v>
      </c>
      <c r="AI703" s="32">
        <f t="shared" si="1601"/>
        <v>1.6045700487336427</v>
      </c>
      <c r="AJ703" s="32">
        <f t="shared" si="1601"/>
        <v>1.2162747551215756</v>
      </c>
      <c r="AK703" s="32">
        <f t="shared" si="1601"/>
        <v>0.82797946150950841</v>
      </c>
      <c r="AL703" s="32">
        <f t="shared" si="1601"/>
        <v>1.1975683268156645</v>
      </c>
      <c r="AM703" s="32">
        <f t="shared" si="1601"/>
        <v>0.80927303320359734</v>
      </c>
      <c r="AN703" s="32">
        <f t="shared" si="1601"/>
        <v>0.42097773959153023</v>
      </c>
      <c r="AO703" s="32">
        <f t="shared" si="1601"/>
        <v>0.79056660489768615</v>
      </c>
      <c r="AP703" s="32">
        <f t="shared" si="1601"/>
        <v>0.40227131128561905</v>
      </c>
      <c r="AQ703" s="32">
        <f t="shared" si="1601"/>
        <v>1.3976017673551944E-2</v>
      </c>
      <c r="AR703" s="32">
        <f t="shared" si="1601"/>
        <v>0.46716421156626253</v>
      </c>
      <c r="AS703" s="32">
        <f t="shared" si="1601"/>
        <v>7.8868917954195428E-2</v>
      </c>
      <c r="AT703" s="32">
        <f t="shared" si="1601"/>
        <v>-0.30942637565787168</v>
      </c>
      <c r="AU703" s="32">
        <f t="shared" si="1601"/>
        <v>6.0162489648284245E-2</v>
      </c>
      <c r="AV703" s="32">
        <f t="shared" si="1601"/>
        <v>-0.32813280396378286</v>
      </c>
      <c r="AW703" s="32">
        <f t="shared" ref="AW703:CB703" si="1602">SUMPRODUCT(AH$3:AH$6,$K703:$K706)</f>
        <v>-0.71642809757584991</v>
      </c>
      <c r="AX703" s="32">
        <f t="shared" si="1602"/>
        <v>-0.3468392322696941</v>
      </c>
      <c r="AY703" s="32">
        <f t="shared" si="1602"/>
        <v>-0.7351345258817612</v>
      </c>
      <c r="AZ703" s="32">
        <f t="shared" si="1602"/>
        <v>-1.1234298194938284</v>
      </c>
      <c r="BA703" s="32">
        <f t="shared" si="1602"/>
        <v>0.74842090067807643</v>
      </c>
      <c r="BB703" s="32">
        <f t="shared" si="1602"/>
        <v>0.36012560706600932</v>
      </c>
      <c r="BC703" s="32">
        <f t="shared" si="1602"/>
        <v>-2.8169686546057782E-2</v>
      </c>
      <c r="BD703" s="32">
        <f t="shared" si="1602"/>
        <v>0.34141917876009814</v>
      </c>
      <c r="BE703" s="32">
        <f t="shared" si="1602"/>
        <v>-4.6876114851968978E-2</v>
      </c>
      <c r="BF703" s="32">
        <f t="shared" si="1602"/>
        <v>-0.43517140846403607</v>
      </c>
      <c r="BG703" s="32">
        <f t="shared" si="1602"/>
        <v>-6.5582543157880147E-2</v>
      </c>
      <c r="BH703" s="32">
        <f t="shared" si="1602"/>
        <v>-0.45387783676994725</v>
      </c>
      <c r="BI703" s="32">
        <f t="shared" si="1602"/>
        <v>-0.84217313038201436</v>
      </c>
      <c r="BJ703" s="32">
        <f t="shared" si="1602"/>
        <v>1.1234298194938284</v>
      </c>
      <c r="BK703" s="32">
        <f t="shared" si="1602"/>
        <v>0.7351345258817612</v>
      </c>
      <c r="BL703" s="32">
        <f t="shared" si="1602"/>
        <v>0.3468392322696941</v>
      </c>
      <c r="BM703" s="32">
        <f t="shared" si="1602"/>
        <v>0.71642809757584991</v>
      </c>
      <c r="BN703" s="32">
        <f t="shared" si="1602"/>
        <v>0.32813280396378286</v>
      </c>
      <c r="BO703" s="32">
        <f t="shared" si="1602"/>
        <v>-6.0162489648284245E-2</v>
      </c>
      <c r="BP703" s="32">
        <f t="shared" si="1602"/>
        <v>0.30942637565787168</v>
      </c>
      <c r="BQ703" s="32">
        <f t="shared" si="1602"/>
        <v>-7.8868917954195428E-2</v>
      </c>
      <c r="BR703" s="32">
        <f t="shared" si="1602"/>
        <v>-0.46716421156626253</v>
      </c>
      <c r="BS703" s="32">
        <f t="shared" si="1602"/>
        <v>-1.3976017673551944E-2</v>
      </c>
      <c r="BT703" s="32">
        <f t="shared" si="1602"/>
        <v>-0.40227131128561905</v>
      </c>
      <c r="BU703" s="32">
        <f t="shared" si="1602"/>
        <v>-0.79056660489768615</v>
      </c>
      <c r="BV703" s="32">
        <f t="shared" si="1602"/>
        <v>-0.42097773959153023</v>
      </c>
      <c r="BW703" s="32">
        <f t="shared" si="1602"/>
        <v>-0.80927303320359734</v>
      </c>
      <c r="BX703" s="32">
        <f t="shared" si="1602"/>
        <v>-1.1975683268156645</v>
      </c>
      <c r="BY703" s="32">
        <f t="shared" si="1602"/>
        <v>-0.82797946150950841</v>
      </c>
      <c r="BZ703" s="32">
        <f t="shared" si="1602"/>
        <v>-1.2162747551215756</v>
      </c>
      <c r="CA703" s="32">
        <f t="shared" si="1602"/>
        <v>-1.6045700487336427</v>
      </c>
      <c r="CB703" s="32">
        <f t="shared" si="1602"/>
        <v>0.26728067143826195</v>
      </c>
      <c r="CC703" s="32">
        <f t="shared" ref="CC703:CS703" si="1603">SUMPRODUCT(BN$3:BN$6,$K703:$K706)</f>
        <v>-0.12101462217380515</v>
      </c>
      <c r="CD703" s="32">
        <f t="shared" si="1603"/>
        <v>-0.50930991578587226</v>
      </c>
      <c r="CE703" s="32">
        <f t="shared" si="1603"/>
        <v>-0.13972105047971634</v>
      </c>
      <c r="CF703" s="32">
        <f t="shared" si="1603"/>
        <v>-0.52801634409178344</v>
      </c>
      <c r="CG703" s="32">
        <f t="shared" si="1603"/>
        <v>-0.91631163770385049</v>
      </c>
      <c r="CH703" s="32">
        <f t="shared" si="1603"/>
        <v>-0.54672277239769462</v>
      </c>
      <c r="CI703" s="32">
        <f t="shared" si="1603"/>
        <v>-0.93501806600976178</v>
      </c>
      <c r="CJ703" s="32">
        <f t="shared" si="1603"/>
        <v>-1.3233133596218289</v>
      </c>
      <c r="CK703" s="32">
        <f t="shared" si="1603"/>
        <v>0.64228959025401378</v>
      </c>
      <c r="CL703" s="32">
        <f t="shared" si="1603"/>
        <v>0.25399429664194667</v>
      </c>
      <c r="CM703" s="32">
        <f t="shared" si="1603"/>
        <v>-0.13430099697012043</v>
      </c>
      <c r="CN703" s="32">
        <f t="shared" si="1603"/>
        <v>0.23528786833603549</v>
      </c>
      <c r="CO703" s="32">
        <f t="shared" si="1603"/>
        <v>-0.15300742527603162</v>
      </c>
      <c r="CP703" s="32">
        <f t="shared" si="1603"/>
        <v>-0.54130271888809878</v>
      </c>
      <c r="CQ703" s="32">
        <f t="shared" si="1603"/>
        <v>-0.17171385358194274</v>
      </c>
      <c r="CR703" s="32">
        <f t="shared" si="1603"/>
        <v>-0.56000914719400985</v>
      </c>
      <c r="CS703" s="32">
        <f t="shared" si="1603"/>
        <v>-0.94830444080607701</v>
      </c>
    </row>
    <row r="704" spans="2:97" ht="13.9" thickTop="1" thickBot="1" x14ac:dyDescent="0.4">
      <c r="H704" s="33">
        <f>H703</f>
        <v>1.3718422386405286E-12</v>
      </c>
      <c r="I704" s="33">
        <f t="shared" ref="I704:J704" si="1604">I699</f>
        <v>0.32813280396284744</v>
      </c>
      <c r="J704" s="33">
        <f t="shared" si="1604"/>
        <v>0.68188263357718482</v>
      </c>
      <c r="K704" s="33">
        <f t="shared" ref="K704:K706" si="1605">I704+J704*H704</f>
        <v>0.32813280396378286</v>
      </c>
      <c r="L704" s="33">
        <f>$CE$4-$CE$7*SUMPRODUCT($B$4:$CD$4,Q705:CS705)</f>
        <v>-1.3670842236024328E-10</v>
      </c>
      <c r="M704" s="39" t="s">
        <v>375</v>
      </c>
      <c r="O704" s="47">
        <f t="shared" ref="O704:O705" si="1606">SUM(Q704:CS704)</f>
        <v>98.989929547715406</v>
      </c>
      <c r="P704" s="39" t="s">
        <v>365</v>
      </c>
      <c r="Q704" s="33">
        <f>EXP(Q703)</f>
        <v>2.5813291502858258</v>
      </c>
      <c r="R704" s="33">
        <f>EXP(R703)</f>
        <v>1.7506885141103496</v>
      </c>
      <c r="S704" s="33">
        <f t="shared" ref="S704:CD704" si="1607">EXP(S703)</f>
        <v>1.1873380320748836</v>
      </c>
      <c r="T704" s="33">
        <f t="shared" si="1607"/>
        <v>1.718243793466296</v>
      </c>
      <c r="U704" s="33">
        <f t="shared" si="1607"/>
        <v>1.165333631834498</v>
      </c>
      <c r="V704" s="33">
        <f t="shared" si="1607"/>
        <v>0.79034330206717507</v>
      </c>
      <c r="W704" s="33">
        <f t="shared" si="1607"/>
        <v>1.1437370292194382</v>
      </c>
      <c r="X704" s="33">
        <f t="shared" si="1607"/>
        <v>0.77569622610717814</v>
      </c>
      <c r="Y704" s="33">
        <f t="shared" si="1607"/>
        <v>0.52608652148611601</v>
      </c>
      <c r="Z704" s="33">
        <f t="shared" si="1607"/>
        <v>3.419728390430266</v>
      </c>
      <c r="AA704" s="33">
        <f t="shared" si="1607"/>
        <v>2.319300974786739</v>
      </c>
      <c r="AB704" s="33">
        <f t="shared" si="1607"/>
        <v>1.5729778501414606</v>
      </c>
      <c r="AC704" s="33">
        <f t="shared" si="1607"/>
        <v>2.2763184158620993</v>
      </c>
      <c r="AD704" s="33">
        <f t="shared" si="1607"/>
        <v>1.543826561082448</v>
      </c>
      <c r="AE704" s="33">
        <f t="shared" si="1607"/>
        <v>1.0470417644980496</v>
      </c>
      <c r="AF704" s="33">
        <f t="shared" si="1607"/>
        <v>1.5152155197158779</v>
      </c>
      <c r="AG704" s="33">
        <f t="shared" si="1607"/>
        <v>1.0276374117088503</v>
      </c>
      <c r="AH704" s="33">
        <f t="shared" si="1607"/>
        <v>0.69695606743896443</v>
      </c>
      <c r="AI704" s="33">
        <f t="shared" si="1607"/>
        <v>4.9757198257326181</v>
      </c>
      <c r="AJ704" s="33">
        <f t="shared" si="1607"/>
        <v>3.3745931034702412</v>
      </c>
      <c r="AK704" s="33">
        <f t="shared" si="1607"/>
        <v>2.2886896796509593</v>
      </c>
      <c r="AL704" s="33">
        <f t="shared" si="1607"/>
        <v>3.3120532914779974</v>
      </c>
      <c r="AM704" s="33">
        <f t="shared" si="1607"/>
        <v>2.246274426052898</v>
      </c>
      <c r="AN704" s="33">
        <f t="shared" si="1607"/>
        <v>1.5234503654038793</v>
      </c>
      <c r="AO704" s="33">
        <f t="shared" si="1607"/>
        <v>2.2046452352198251</v>
      </c>
      <c r="AP704" s="33">
        <f t="shared" si="1607"/>
        <v>1.4952169468818366</v>
      </c>
      <c r="AQ704" s="33">
        <f t="shared" si="1607"/>
        <v>1.0140741387898276</v>
      </c>
      <c r="AR704" s="33">
        <f t="shared" si="1607"/>
        <v>1.5954633754467897</v>
      </c>
      <c r="AS704" s="33">
        <f t="shared" si="1607"/>
        <v>1.0820624738108824</v>
      </c>
      <c r="AT704" s="33">
        <f t="shared" si="1607"/>
        <v>0.73386779994360052</v>
      </c>
      <c r="AU704" s="33">
        <f t="shared" si="1607"/>
        <v>1.062009098010877</v>
      </c>
      <c r="AV704" s="33">
        <f t="shared" si="1607"/>
        <v>0.72026735899312333</v>
      </c>
      <c r="AW704" s="33">
        <f t="shared" si="1607"/>
        <v>0.48849399633449803</v>
      </c>
      <c r="AX704" s="33">
        <f t="shared" si="1607"/>
        <v>0.70691896888076933</v>
      </c>
      <c r="AY704" s="33">
        <f t="shared" si="1607"/>
        <v>0.47944095741887782</v>
      </c>
      <c r="AZ704" s="33">
        <f t="shared" si="1607"/>
        <v>0.32516263075336932</v>
      </c>
      <c r="BA704" s="33">
        <f t="shared" si="1607"/>
        <v>2.1136597013608087</v>
      </c>
      <c r="BB704" s="33">
        <f t="shared" si="1607"/>
        <v>1.4335094621701174</v>
      </c>
      <c r="BC704" s="33">
        <f t="shared" si="1607"/>
        <v>0.97222337957630967</v>
      </c>
      <c r="BD704" s="33">
        <f t="shared" si="1607"/>
        <v>1.4069428778429491</v>
      </c>
      <c r="BE704" s="33">
        <f t="shared" si="1607"/>
        <v>0.95420560217060091</v>
      </c>
      <c r="BF704" s="33">
        <f t="shared" si="1607"/>
        <v>0.64715372994367948</v>
      </c>
      <c r="BG704" s="33">
        <f t="shared" si="1607"/>
        <v>0.93652174010725231</v>
      </c>
      <c r="BH704" s="33">
        <f t="shared" si="1607"/>
        <v>0.63516032174310644</v>
      </c>
      <c r="BI704" s="33">
        <f t="shared" si="1607"/>
        <v>0.43077337881190569</v>
      </c>
      <c r="BJ704" s="33">
        <f t="shared" si="1607"/>
        <v>3.075384147566711</v>
      </c>
      <c r="BK704" s="33">
        <f t="shared" si="1607"/>
        <v>2.0857625626805185</v>
      </c>
      <c r="BL704" s="33">
        <f t="shared" si="1607"/>
        <v>1.4145892867795749</v>
      </c>
      <c r="BM704" s="33">
        <f t="shared" si="1607"/>
        <v>2.0471080658179601</v>
      </c>
      <c r="BN704" s="33">
        <f t="shared" si="1607"/>
        <v>1.388373341529624</v>
      </c>
      <c r="BO704" s="33">
        <f t="shared" si="1607"/>
        <v>0.94161151902839735</v>
      </c>
      <c r="BP704" s="33">
        <f t="shared" si="1607"/>
        <v>1.3626432445691885</v>
      </c>
      <c r="BQ704" s="33">
        <f t="shared" si="1607"/>
        <v>0.92416105742779431</v>
      </c>
      <c r="BR704" s="33">
        <f t="shared" si="1607"/>
        <v>0.62677715790245725</v>
      </c>
      <c r="BS704" s="33">
        <f t="shared" si="1607"/>
        <v>0.98612119345965832</v>
      </c>
      <c r="BT704" s="33">
        <f t="shared" si="1607"/>
        <v>0.6687992682837266</v>
      </c>
      <c r="BU704" s="33">
        <f t="shared" si="1607"/>
        <v>0.45358771743622056</v>
      </c>
      <c r="BV704" s="33">
        <f t="shared" si="1607"/>
        <v>0.6564047130835744</v>
      </c>
      <c r="BW704" s="33">
        <f t="shared" si="1607"/>
        <v>0.44518158084414339</v>
      </c>
      <c r="BX704" s="33">
        <f t="shared" si="1607"/>
        <v>0.30192750900869469</v>
      </c>
      <c r="BY704" s="33">
        <f t="shared" si="1607"/>
        <v>0.43693123139022794</v>
      </c>
      <c r="BZ704" s="33">
        <f t="shared" si="1607"/>
        <v>0.29633202265827441</v>
      </c>
      <c r="CA704" s="33">
        <f t="shared" si="1607"/>
        <v>0.20097594619945494</v>
      </c>
      <c r="CB704" s="33">
        <f t="shared" si="1607"/>
        <v>1.3064070660285865</v>
      </c>
      <c r="CC704" s="33">
        <f t="shared" si="1607"/>
        <v>0.88602100394504124</v>
      </c>
      <c r="CD704" s="33">
        <f t="shared" si="1607"/>
        <v>0.60091011434762165</v>
      </c>
      <c r="CE704" s="33">
        <f t="shared" ref="CE704:CS704" si="1608">EXP(CE703)</f>
        <v>0.86960077628828458</v>
      </c>
      <c r="CF704" s="33">
        <f t="shared" si="1608"/>
        <v>0.58977371821829505</v>
      </c>
      <c r="CG704" s="33">
        <f t="shared" si="1608"/>
        <v>0.39999163775553198</v>
      </c>
      <c r="CH704" s="33">
        <f t="shared" si="1608"/>
        <v>0.57884370789574413</v>
      </c>
      <c r="CI704" s="33">
        <f t="shared" si="1608"/>
        <v>0.39257877313550521</v>
      </c>
      <c r="CJ704" s="33">
        <f t="shared" si="1608"/>
        <v>0.26625165137726042</v>
      </c>
      <c r="CK704" s="33">
        <f t="shared" si="1608"/>
        <v>1.900828018127416</v>
      </c>
      <c r="CL704" s="33">
        <f t="shared" si="1608"/>
        <v>1.2891644516803795</v>
      </c>
      <c r="CM704" s="33">
        <f t="shared" si="1608"/>
        <v>0.87432685525838594</v>
      </c>
      <c r="CN704" s="33">
        <f t="shared" si="1608"/>
        <v>1.2652729483307561</v>
      </c>
      <c r="CO704" s="33">
        <f t="shared" si="1608"/>
        <v>0.85812334998499473</v>
      </c>
      <c r="CP704" s="33">
        <f t="shared" si="1608"/>
        <v>0.5819895894881435</v>
      </c>
      <c r="CQ704" s="33">
        <f t="shared" si="1608"/>
        <v>0.84222013696680054</v>
      </c>
      <c r="CR704" s="33">
        <f t="shared" si="1608"/>
        <v>0.57120383891258442</v>
      </c>
      <c r="CS704" s="33">
        <f t="shared" si="1608"/>
        <v>0.38739732199176224</v>
      </c>
    </row>
    <row r="705" spans="2:97" ht="13.9" thickTop="1" thickBot="1" x14ac:dyDescent="0.4">
      <c r="H705" s="32">
        <f t="shared" ref="H705:H706" si="1609">H704</f>
        <v>1.3718422386405286E-12</v>
      </c>
      <c r="I705" s="32">
        <f t="shared" ref="I705:J705" si="1610">I700</f>
        <v>-0.40700172191846634</v>
      </c>
      <c r="J705" s="32">
        <f t="shared" si="1610"/>
        <v>0.35575135939628566</v>
      </c>
      <c r="K705" s="32">
        <f t="shared" si="1605"/>
        <v>-0.40700172191797829</v>
      </c>
      <c r="L705" s="32">
        <f>$CE$5-$CE$7*SUMPRODUCT($B$5:$CD$5,Q705:CS705)</f>
        <v>-6.5909944169106893E-11</v>
      </c>
      <c r="M705" s="32">
        <f>SUMPRODUCT($B$7:$CD$7, LN(Q705:CS705))</f>
        <v>-3263.3842564287183</v>
      </c>
      <c r="O705" s="48">
        <f t="shared" si="1606"/>
        <v>1.0000000000000002</v>
      </c>
      <c r="P705" s="39" t="s">
        <v>366</v>
      </c>
      <c r="Q705" s="32">
        <f t="shared" ref="Q705:AV705" si="1611">Q704/$O704</f>
        <v>2.607668438678468E-2</v>
      </c>
      <c r="R705" s="32">
        <f t="shared" si="1611"/>
        <v>1.7685521366761634E-2</v>
      </c>
      <c r="S705" s="32">
        <f t="shared" si="1611"/>
        <v>1.1994533560129059E-2</v>
      </c>
      <c r="T705" s="32">
        <f t="shared" si="1611"/>
        <v>1.7357763575718711E-2</v>
      </c>
      <c r="U705" s="32">
        <f t="shared" si="1611"/>
        <v>1.1772244279381779E-2</v>
      </c>
      <c r="V705" s="32">
        <f t="shared" si="1611"/>
        <v>7.9840778317375356E-3</v>
      </c>
      <c r="W705" s="32">
        <f t="shared" si="1611"/>
        <v>1.155407458561864E-2</v>
      </c>
      <c r="X705" s="32">
        <f t="shared" si="1611"/>
        <v>7.8361125182261574E-3</v>
      </c>
      <c r="Y705" s="32">
        <f t="shared" si="1611"/>
        <v>5.314545872391295E-3</v>
      </c>
      <c r="Z705" s="32">
        <f t="shared" si="1611"/>
        <v>3.4546225116585005E-2</v>
      </c>
      <c r="AA705" s="32">
        <f t="shared" si="1611"/>
        <v>2.3429665879990177E-2</v>
      </c>
      <c r="AB705" s="32">
        <f t="shared" si="1611"/>
        <v>1.5890281540035335E-2</v>
      </c>
      <c r="AC705" s="32">
        <f t="shared" si="1611"/>
        <v>2.2995454449382773E-2</v>
      </c>
      <c r="AD705" s="32">
        <f t="shared" si="1611"/>
        <v>1.5595794119019837E-2</v>
      </c>
      <c r="AE705" s="32">
        <f t="shared" si="1611"/>
        <v>1.0577255376198158E-2</v>
      </c>
      <c r="AF705" s="32">
        <f t="shared" si="1611"/>
        <v>1.5306764300559578E-2</v>
      </c>
      <c r="AG705" s="32">
        <f t="shared" si="1611"/>
        <v>1.0381231872818997E-2</v>
      </c>
      <c r="AH705" s="32">
        <f t="shared" si="1611"/>
        <v>7.0406764670240089E-3</v>
      </c>
      <c r="AI705" s="32">
        <f t="shared" si="1611"/>
        <v>5.0264909253564097E-2</v>
      </c>
      <c r="AJ705" s="32">
        <f t="shared" si="1611"/>
        <v>3.4090266746210886E-2</v>
      </c>
      <c r="AK705" s="32">
        <f t="shared" si="1611"/>
        <v>2.3120429422548064E-2</v>
      </c>
      <c r="AL705" s="32">
        <f t="shared" si="1611"/>
        <v>3.3458487207847866E-2</v>
      </c>
      <c r="AM705" s="32">
        <f t="shared" si="1611"/>
        <v>2.2691948931735956E-2</v>
      </c>
      <c r="AN705" s="32">
        <f t="shared" si="1611"/>
        <v>1.5389953022135867E-2</v>
      </c>
      <c r="AO705" s="32">
        <f t="shared" si="1611"/>
        <v>2.2271409276608645E-2</v>
      </c>
      <c r="AP705" s="32">
        <f t="shared" si="1611"/>
        <v>1.5104737963886597E-2</v>
      </c>
      <c r="AQ705" s="32">
        <f t="shared" si="1611"/>
        <v>1.0244215178484601E-2</v>
      </c>
      <c r="AR705" s="32">
        <f t="shared" si="1611"/>
        <v>1.6117431164326065E-2</v>
      </c>
      <c r="AS705" s="32">
        <f t="shared" si="1611"/>
        <v>1.0931035901882359E-2</v>
      </c>
      <c r="AT705" s="32">
        <f t="shared" si="1611"/>
        <v>7.4135601802793431E-3</v>
      </c>
      <c r="AU705" s="32">
        <f t="shared" si="1611"/>
        <v>1.0728455943581254E-2</v>
      </c>
      <c r="AV705" s="32">
        <f t="shared" si="1611"/>
        <v>7.276168013090039E-3</v>
      </c>
      <c r="AW705" s="32">
        <f t="shared" ref="AW705:CB705" si="1612">AW704/$O704</f>
        <v>4.9347847661517204E-3</v>
      </c>
      <c r="AX705" s="32">
        <f t="shared" si="1612"/>
        <v>7.1413220729692334E-3</v>
      </c>
      <c r="AY705" s="32">
        <f t="shared" si="1612"/>
        <v>4.8433306257458881E-3</v>
      </c>
      <c r="AZ705" s="32">
        <f t="shared" si="1612"/>
        <v>3.2848051538074234E-3</v>
      </c>
      <c r="BA705" s="32">
        <f t="shared" si="1612"/>
        <v>2.135226998360451E-2</v>
      </c>
      <c r="BB705" s="32">
        <f t="shared" si="1612"/>
        <v>1.4481366627088396E-2</v>
      </c>
      <c r="BC705" s="32">
        <f t="shared" si="1612"/>
        <v>9.8214372312253832E-3</v>
      </c>
      <c r="BD705" s="32">
        <f t="shared" si="1612"/>
        <v>1.4212989990711838E-2</v>
      </c>
      <c r="BE705" s="32">
        <f t="shared" si="1612"/>
        <v>9.6394209646411769E-3</v>
      </c>
      <c r="BF705" s="32">
        <f t="shared" si="1612"/>
        <v>6.5375713762048553E-3</v>
      </c>
      <c r="BG705" s="32">
        <f t="shared" si="1612"/>
        <v>9.4607779234333871E-3</v>
      </c>
      <c r="BH705" s="32">
        <f t="shared" si="1612"/>
        <v>6.4164135144367859E-3</v>
      </c>
      <c r="BI705" s="32">
        <f t="shared" si="1612"/>
        <v>4.3516889119944576E-3</v>
      </c>
      <c r="BJ705" s="32">
        <f t="shared" si="1612"/>
        <v>3.1067646594134666E-2</v>
      </c>
      <c r="BK705" s="32">
        <f t="shared" si="1612"/>
        <v>2.1070452036993655E-2</v>
      </c>
      <c r="BL705" s="32">
        <f t="shared" si="1612"/>
        <v>1.4290234302042923E-2</v>
      </c>
      <c r="BM705" s="32">
        <f t="shared" si="1612"/>
        <v>2.0679962852496094E-2</v>
      </c>
      <c r="BN705" s="32">
        <f t="shared" si="1612"/>
        <v>1.4025399834842758E-2</v>
      </c>
      <c r="BO705" s="32">
        <f t="shared" si="1612"/>
        <v>9.5121950619685928E-3</v>
      </c>
      <c r="BP705" s="32">
        <f t="shared" si="1612"/>
        <v>1.3765473425378724E-2</v>
      </c>
      <c r="BQ705" s="32">
        <f t="shared" si="1612"/>
        <v>9.3359098410341589E-3</v>
      </c>
      <c r="BR705" s="32">
        <f t="shared" si="1612"/>
        <v>6.3317264772911712E-3</v>
      </c>
      <c r="BS705" s="32">
        <f t="shared" si="1612"/>
        <v>9.9618334709928799E-3</v>
      </c>
      <c r="BT705" s="32">
        <f t="shared" si="1612"/>
        <v>6.7562354205065889E-3</v>
      </c>
      <c r="BU705" s="32">
        <f t="shared" si="1612"/>
        <v>4.5821602208291389E-3</v>
      </c>
      <c r="BV705" s="32">
        <f t="shared" si="1612"/>
        <v>6.6310251566263851E-3</v>
      </c>
      <c r="BW705" s="32">
        <f t="shared" si="1612"/>
        <v>4.4972411120825749E-3</v>
      </c>
      <c r="BX705" s="32">
        <f t="shared" si="1612"/>
        <v>3.0500830780282426E-3</v>
      </c>
      <c r="BY705" s="32">
        <f t="shared" si="1612"/>
        <v>4.4138957708785634E-3</v>
      </c>
      <c r="BZ705" s="32">
        <f t="shared" si="1612"/>
        <v>2.993557263978409E-3</v>
      </c>
      <c r="CA705" s="32">
        <f t="shared" si="1612"/>
        <v>2.0302665848709383E-3</v>
      </c>
      <c r="CB705" s="32">
        <f t="shared" si="1612"/>
        <v>1.3197373429777707E-2</v>
      </c>
      <c r="CC705" s="32">
        <f t="shared" ref="CC705:CS705" si="1613">CC704/$O704</f>
        <v>8.9506175829528085E-3</v>
      </c>
      <c r="CD705" s="32">
        <f t="shared" si="1613"/>
        <v>6.0704166281679113E-3</v>
      </c>
      <c r="CE705" s="32">
        <f t="shared" si="1613"/>
        <v>8.7847398241567305E-3</v>
      </c>
      <c r="CF705" s="32">
        <f t="shared" si="1613"/>
        <v>5.9579163346510982E-3</v>
      </c>
      <c r="CG705" s="32">
        <f t="shared" si="1613"/>
        <v>4.0407306034370583E-3</v>
      </c>
      <c r="CH705" s="32">
        <f t="shared" si="1613"/>
        <v>5.8475009583346376E-3</v>
      </c>
      <c r="CI705" s="32">
        <f t="shared" si="1613"/>
        <v>3.9658455655963796E-3</v>
      </c>
      <c r="CJ705" s="32">
        <f t="shared" si="1613"/>
        <v>2.6896842193318369E-3</v>
      </c>
      <c r="CK705" s="32">
        <f t="shared" si="1613"/>
        <v>1.9202236296280758E-2</v>
      </c>
      <c r="CL705" s="32">
        <f t="shared" si="1613"/>
        <v>1.3023187889622376E-2</v>
      </c>
      <c r="CM705" s="32">
        <f t="shared" si="1613"/>
        <v>8.8324828520757806E-3</v>
      </c>
      <c r="CN705" s="32">
        <f t="shared" si="1613"/>
        <v>1.2781835022125819E-2</v>
      </c>
      <c r="CO705" s="32">
        <f t="shared" si="1613"/>
        <v>8.6687944309664314E-3</v>
      </c>
      <c r="CP705" s="32">
        <f t="shared" si="1613"/>
        <v>5.8792807727740754E-3</v>
      </c>
      <c r="CQ705" s="32">
        <f t="shared" si="1613"/>
        <v>8.5081395735394603E-3</v>
      </c>
      <c r="CR705" s="32">
        <f t="shared" si="1613"/>
        <v>5.7703227138600106E-3</v>
      </c>
      <c r="CS705" s="32">
        <f t="shared" si="1613"/>
        <v>3.9135023508126438E-3</v>
      </c>
    </row>
    <row r="706" spans="2:97" ht="13.15" thickTop="1" x14ac:dyDescent="0.35">
      <c r="H706" s="34">
        <f t="shared" si="1609"/>
        <v>1.3718422386405286E-12</v>
      </c>
      <c r="I706" s="34">
        <f t="shared" ref="I706:J706" si="1614">I701</f>
        <v>-0.38829529361241805</v>
      </c>
      <c r="J706" s="34">
        <f t="shared" si="1614"/>
        <v>0.25581355303201109</v>
      </c>
      <c r="K706" s="34">
        <f t="shared" si="1605"/>
        <v>-0.38829529361206711</v>
      </c>
      <c r="L706" s="34">
        <f>$CE$6-$CE$7*SUMPRODUCT($B$6:$CD$6,Q705:CS705)</f>
        <v>-4.7776893552509136E-11</v>
      </c>
    </row>
    <row r="707" spans="2:97" ht="13.5" thickBot="1" x14ac:dyDescent="0.4">
      <c r="B707" s="39" t="s">
        <v>367</v>
      </c>
      <c r="D707" s="39" t="s">
        <v>368</v>
      </c>
      <c r="E707" s="39" t="s">
        <v>369</v>
      </c>
      <c r="F707" s="39" t="s">
        <v>370</v>
      </c>
      <c r="H707" s="39" t="s">
        <v>347</v>
      </c>
      <c r="I707" s="39" t="s">
        <v>371</v>
      </c>
      <c r="J707" s="39" t="s">
        <v>372</v>
      </c>
      <c r="K707" s="39" t="s">
        <v>349</v>
      </c>
      <c r="L707" s="39" t="s">
        <v>373</v>
      </c>
      <c r="M707" s="39" t="s">
        <v>374</v>
      </c>
      <c r="O707" s="45" t="s">
        <v>336</v>
      </c>
    </row>
    <row r="708" spans="2:97" ht="13.9" thickTop="1" thickBot="1" x14ac:dyDescent="0.4">
      <c r="B708" s="32">
        <f>1+B703</f>
        <v>7</v>
      </c>
      <c r="D708" s="32">
        <f>IF(F703,IF(M708&lt;0,D703,H708),E703)</f>
        <v>9.1456149242701907E-13</v>
      </c>
      <c r="E708" s="32">
        <f>IF(F703,IF(M708&lt;0,H708,E703),H708)</f>
        <v>1.1432018655337738E-12</v>
      </c>
      <c r="F708" s="32" t="b">
        <f>OR(F703,M708*M703&lt;=0)</f>
        <v>1</v>
      </c>
      <c r="H708" s="32">
        <f>IF(F703,(D703+E703)/2,2*H703)</f>
        <v>1.1432018655337738E-12</v>
      </c>
      <c r="I708" s="32">
        <f>I703</f>
        <v>-0.48114022924118632</v>
      </c>
      <c r="J708" s="32">
        <f>J703</f>
        <v>1</v>
      </c>
      <c r="K708" s="32">
        <f>I708+J708*H708</f>
        <v>-0.48114022924004313</v>
      </c>
      <c r="L708" s="32">
        <f>$CE$3-$CE$7*SUMPRODUCT($B$3:$CD$3,Q710:CS710)</f>
        <v>-7.3470118877594359E-11</v>
      </c>
      <c r="M708" s="32">
        <f>SUMPRODUCT(L708:L711,J708:J711)</f>
        <v>-1.2621780339860462E-10</v>
      </c>
      <c r="O708" s="46">
        <f>SUM(Q708:CS708)</f>
        <v>-1.2656551010025594</v>
      </c>
      <c r="P708" s="39" t="s">
        <v>363</v>
      </c>
      <c r="Q708" s="32">
        <f t="shared" ref="Q708:AV708" si="1615">SUMPRODUCT(B$3:B$6,$K708:$K711)</f>
        <v>0.94830444080660148</v>
      </c>
      <c r="R708" s="32">
        <f t="shared" si="1615"/>
        <v>0.56000914719447581</v>
      </c>
      <c r="S708" s="32">
        <f t="shared" si="1615"/>
        <v>0.1717138535823502</v>
      </c>
      <c r="T708" s="32">
        <f t="shared" si="1615"/>
        <v>0.54130271888854176</v>
      </c>
      <c r="U708" s="32">
        <f t="shared" si="1615"/>
        <v>0.15300742527641614</v>
      </c>
      <c r="V708" s="32">
        <f t="shared" si="1615"/>
        <v>-0.23528786833570947</v>
      </c>
      <c r="W708" s="32">
        <f t="shared" si="1615"/>
        <v>0.13430099697048209</v>
      </c>
      <c r="X708" s="32">
        <f t="shared" si="1615"/>
        <v>-0.25399429664164352</v>
      </c>
      <c r="Y708" s="32">
        <f t="shared" si="1615"/>
        <v>-0.64228959025376908</v>
      </c>
      <c r="Z708" s="32">
        <f t="shared" si="1615"/>
        <v>1.2295611299182816</v>
      </c>
      <c r="AA708" s="32">
        <f t="shared" si="1615"/>
        <v>0.84126583630615603</v>
      </c>
      <c r="AB708" s="32">
        <f t="shared" si="1615"/>
        <v>0.45297054269403042</v>
      </c>
      <c r="AC708" s="32">
        <f t="shared" si="1615"/>
        <v>0.82255940800022209</v>
      </c>
      <c r="AD708" s="32">
        <f t="shared" si="1615"/>
        <v>0.43426411438809642</v>
      </c>
      <c r="AE708" s="32">
        <f t="shared" si="1615"/>
        <v>4.5968820775970809E-2</v>
      </c>
      <c r="AF708" s="32">
        <f t="shared" si="1615"/>
        <v>0.41555768608216237</v>
      </c>
      <c r="AG708" s="32">
        <f t="shared" si="1615"/>
        <v>2.7262392470036756E-2</v>
      </c>
      <c r="AH708" s="32">
        <f t="shared" si="1615"/>
        <v>-0.36103290114208886</v>
      </c>
      <c r="AI708" s="32">
        <f t="shared" si="1615"/>
        <v>1.6045700487338554</v>
      </c>
      <c r="AJ708" s="32">
        <f t="shared" si="1615"/>
        <v>1.2162747551217299</v>
      </c>
      <c r="AK708" s="32">
        <f t="shared" si="1615"/>
        <v>0.82797946150960433</v>
      </c>
      <c r="AL708" s="32">
        <f t="shared" si="1615"/>
        <v>1.1975683268157957</v>
      </c>
      <c r="AM708" s="32">
        <f t="shared" si="1615"/>
        <v>0.80927303320367017</v>
      </c>
      <c r="AN708" s="32">
        <f t="shared" si="1615"/>
        <v>0.42097773959154455</v>
      </c>
      <c r="AO708" s="32">
        <f t="shared" si="1615"/>
        <v>0.79056660489773611</v>
      </c>
      <c r="AP708" s="32">
        <f t="shared" si="1615"/>
        <v>0.4022713112856105</v>
      </c>
      <c r="AQ708" s="32">
        <f t="shared" si="1615"/>
        <v>1.3976017673484886E-2</v>
      </c>
      <c r="AR708" s="32">
        <f t="shared" si="1615"/>
        <v>0.4671642115665583</v>
      </c>
      <c r="AS708" s="32">
        <f t="shared" si="1615"/>
        <v>7.8868917954432682E-2</v>
      </c>
      <c r="AT708" s="32">
        <f t="shared" si="1615"/>
        <v>-0.30942637565769293</v>
      </c>
      <c r="AU708" s="32">
        <f t="shared" si="1615"/>
        <v>6.0162489648498629E-2</v>
      </c>
      <c r="AV708" s="32">
        <f t="shared" si="1615"/>
        <v>-0.32813280396362698</v>
      </c>
      <c r="AW708" s="32">
        <f t="shared" ref="AW708:CB708" si="1616">SUMPRODUCT(AH$3:AH$6,$K708:$K711)</f>
        <v>-0.71642809757575265</v>
      </c>
      <c r="AX708" s="32">
        <f t="shared" si="1616"/>
        <v>-0.34683923226956098</v>
      </c>
      <c r="AY708" s="32">
        <f t="shared" si="1616"/>
        <v>-0.7351345258816866</v>
      </c>
      <c r="AZ708" s="32">
        <f t="shared" si="1616"/>
        <v>-1.1234298194938122</v>
      </c>
      <c r="BA708" s="32">
        <f t="shared" si="1616"/>
        <v>0.74842090067823852</v>
      </c>
      <c r="BB708" s="32">
        <f t="shared" si="1616"/>
        <v>0.36012560706611296</v>
      </c>
      <c r="BC708" s="32">
        <f t="shared" si="1616"/>
        <v>-2.8169686546012651E-2</v>
      </c>
      <c r="BD708" s="32">
        <f t="shared" si="1616"/>
        <v>0.34141917876017891</v>
      </c>
      <c r="BE708" s="32">
        <f t="shared" si="1616"/>
        <v>-4.6876114851946711E-2</v>
      </c>
      <c r="BF708" s="32">
        <f t="shared" si="1616"/>
        <v>-0.43517140846407232</v>
      </c>
      <c r="BG708" s="32">
        <f t="shared" si="1616"/>
        <v>-6.5582543157880757E-2</v>
      </c>
      <c r="BH708" s="32">
        <f t="shared" si="1616"/>
        <v>-0.45387783677000637</v>
      </c>
      <c r="BI708" s="32">
        <f t="shared" si="1616"/>
        <v>-0.84217313038213204</v>
      </c>
      <c r="BJ708" s="32">
        <f t="shared" si="1616"/>
        <v>1.1234298194938122</v>
      </c>
      <c r="BK708" s="32">
        <f t="shared" si="1616"/>
        <v>0.7351345258816866</v>
      </c>
      <c r="BL708" s="32">
        <f t="shared" si="1616"/>
        <v>0.34683923226956098</v>
      </c>
      <c r="BM708" s="32">
        <f t="shared" si="1616"/>
        <v>0.71642809757575265</v>
      </c>
      <c r="BN708" s="32">
        <f t="shared" si="1616"/>
        <v>0.32813280396362698</v>
      </c>
      <c r="BO708" s="32">
        <f t="shared" si="1616"/>
        <v>-6.0162489648498629E-2</v>
      </c>
      <c r="BP708" s="32">
        <f t="shared" si="1616"/>
        <v>0.30942637565769293</v>
      </c>
      <c r="BQ708" s="32">
        <f t="shared" si="1616"/>
        <v>-7.8868917954432682E-2</v>
      </c>
      <c r="BR708" s="32">
        <f t="shared" si="1616"/>
        <v>-0.4671642115665583</v>
      </c>
      <c r="BS708" s="32">
        <f t="shared" si="1616"/>
        <v>-1.3976017673484886E-2</v>
      </c>
      <c r="BT708" s="32">
        <f t="shared" si="1616"/>
        <v>-0.4022713112856105</v>
      </c>
      <c r="BU708" s="32">
        <f t="shared" si="1616"/>
        <v>-0.79056660489773611</v>
      </c>
      <c r="BV708" s="32">
        <f t="shared" si="1616"/>
        <v>-0.42097773959154455</v>
      </c>
      <c r="BW708" s="32">
        <f t="shared" si="1616"/>
        <v>-0.80927303320367017</v>
      </c>
      <c r="BX708" s="32">
        <f t="shared" si="1616"/>
        <v>-1.1975683268157957</v>
      </c>
      <c r="BY708" s="32">
        <f t="shared" si="1616"/>
        <v>-0.82797946150960433</v>
      </c>
      <c r="BZ708" s="32">
        <f t="shared" si="1616"/>
        <v>-1.2162747551217299</v>
      </c>
      <c r="CA708" s="32">
        <f t="shared" si="1616"/>
        <v>-1.6045700487338554</v>
      </c>
      <c r="CB708" s="32">
        <f t="shared" si="1616"/>
        <v>0.26728067143819545</v>
      </c>
      <c r="CC708" s="32">
        <f t="shared" ref="CC708:CS708" si="1617">SUMPRODUCT(BN$3:BN$6,$K708:$K711)</f>
        <v>-0.12101462217393016</v>
      </c>
      <c r="CD708" s="32">
        <f t="shared" si="1617"/>
        <v>-0.50930991578605578</v>
      </c>
      <c r="CE708" s="32">
        <f t="shared" si="1617"/>
        <v>-0.13972105047986422</v>
      </c>
      <c r="CF708" s="32">
        <f t="shared" si="1617"/>
        <v>-0.52801634409198983</v>
      </c>
      <c r="CG708" s="32">
        <f t="shared" si="1617"/>
        <v>-0.91631163770411539</v>
      </c>
      <c r="CH708" s="32">
        <f t="shared" si="1617"/>
        <v>-0.546722772397924</v>
      </c>
      <c r="CI708" s="32">
        <f t="shared" si="1617"/>
        <v>-0.93501806601004955</v>
      </c>
      <c r="CJ708" s="32">
        <f t="shared" si="1617"/>
        <v>-1.3233133596221751</v>
      </c>
      <c r="CK708" s="32">
        <f t="shared" si="1617"/>
        <v>0.64228959025376908</v>
      </c>
      <c r="CL708" s="32">
        <f t="shared" si="1617"/>
        <v>0.25399429664164352</v>
      </c>
      <c r="CM708" s="32">
        <f t="shared" si="1617"/>
        <v>-0.13430099697048209</v>
      </c>
      <c r="CN708" s="32">
        <f t="shared" si="1617"/>
        <v>0.23528786833570947</v>
      </c>
      <c r="CO708" s="32">
        <f t="shared" si="1617"/>
        <v>-0.15300742527641614</v>
      </c>
      <c r="CP708" s="32">
        <f t="shared" si="1617"/>
        <v>-0.54130271888854176</v>
      </c>
      <c r="CQ708" s="32">
        <f t="shared" si="1617"/>
        <v>-0.1717138535823502</v>
      </c>
      <c r="CR708" s="32">
        <f t="shared" si="1617"/>
        <v>-0.56000914719447581</v>
      </c>
      <c r="CS708" s="32">
        <f t="shared" si="1617"/>
        <v>-0.94830444080660148</v>
      </c>
    </row>
    <row r="709" spans="2:97" ht="13.9" thickTop="1" thickBot="1" x14ac:dyDescent="0.4">
      <c r="H709" s="33">
        <f>H708</f>
        <v>1.1432018655337738E-12</v>
      </c>
      <c r="I709" s="33">
        <f t="shared" ref="I709:J709" si="1618">I704</f>
        <v>0.32813280396284744</v>
      </c>
      <c r="J709" s="33">
        <f t="shared" si="1618"/>
        <v>0.68188263357718482</v>
      </c>
      <c r="K709" s="33">
        <f t="shared" ref="K709:K711" si="1619">I709+J709*H709</f>
        <v>0.32813280396362698</v>
      </c>
      <c r="L709" s="33">
        <f>$CE$4-$CE$7*SUMPRODUCT($B$4:$CD$4,Q710:CS710)</f>
        <v>-5.5905502449604683E-11</v>
      </c>
      <c r="M709" s="39" t="s">
        <v>375</v>
      </c>
      <c r="O709" s="47">
        <f t="shared" ref="O709:O710" si="1620">SUM(Q709:CS709)</f>
        <v>98.989929547723335</v>
      </c>
      <c r="P709" s="39" t="s">
        <v>365</v>
      </c>
      <c r="Q709" s="33">
        <f>EXP(Q708)</f>
        <v>2.5813291502871798</v>
      </c>
      <c r="R709" s="33">
        <f>EXP(R708)</f>
        <v>1.7506885141111654</v>
      </c>
      <c r="S709" s="33">
        <f t="shared" ref="S709:CD709" si="1621">EXP(S708)</f>
        <v>1.1873380320753675</v>
      </c>
      <c r="T709" s="33">
        <f t="shared" si="1621"/>
        <v>1.7182437934670571</v>
      </c>
      <c r="U709" s="33">
        <f t="shared" si="1621"/>
        <v>1.1653336318349461</v>
      </c>
      <c r="V709" s="33">
        <f t="shared" si="1621"/>
        <v>0.79034330206743275</v>
      </c>
      <c r="W709" s="33">
        <f t="shared" si="1621"/>
        <v>1.1437370292198519</v>
      </c>
      <c r="X709" s="33">
        <f t="shared" si="1621"/>
        <v>0.77569622610741329</v>
      </c>
      <c r="Y709" s="33">
        <f t="shared" si="1621"/>
        <v>0.52608652148624468</v>
      </c>
      <c r="Z709" s="33">
        <f t="shared" si="1621"/>
        <v>3.4197283904316018</v>
      </c>
      <c r="AA709" s="33">
        <f t="shared" si="1621"/>
        <v>2.3193009747875091</v>
      </c>
      <c r="AB709" s="33">
        <f t="shared" si="1621"/>
        <v>1.5729778501418912</v>
      </c>
      <c r="AC709" s="33">
        <f t="shared" si="1621"/>
        <v>2.276318415862804</v>
      </c>
      <c r="AD709" s="33">
        <f t="shared" si="1621"/>
        <v>1.5438265610828352</v>
      </c>
      <c r="AE709" s="33">
        <f t="shared" si="1621"/>
        <v>1.047041764498251</v>
      </c>
      <c r="AF709" s="33">
        <f t="shared" si="1621"/>
        <v>1.5152155197162234</v>
      </c>
      <c r="AG709" s="33">
        <f t="shared" si="1621"/>
        <v>1.0276374117090243</v>
      </c>
      <c r="AH709" s="33">
        <f t="shared" si="1621"/>
        <v>0.69695606743904182</v>
      </c>
      <c r="AI709" s="33">
        <f t="shared" si="1621"/>
        <v>4.9757198257336768</v>
      </c>
      <c r="AJ709" s="33">
        <f t="shared" si="1621"/>
        <v>3.3745931034707621</v>
      </c>
      <c r="AK709" s="33">
        <f t="shared" si="1621"/>
        <v>2.2886896796511791</v>
      </c>
      <c r="AL709" s="33">
        <f t="shared" si="1621"/>
        <v>3.3120532914784322</v>
      </c>
      <c r="AM709" s="33">
        <f t="shared" si="1621"/>
        <v>2.2462744260530614</v>
      </c>
      <c r="AN709" s="33">
        <f t="shared" si="1621"/>
        <v>1.5234503654039011</v>
      </c>
      <c r="AO709" s="33">
        <f t="shared" si="1621"/>
        <v>2.2046452352199353</v>
      </c>
      <c r="AP709" s="33">
        <f t="shared" si="1621"/>
        <v>1.4952169468818239</v>
      </c>
      <c r="AQ709" s="33">
        <f t="shared" si="1621"/>
        <v>1.0140741387897596</v>
      </c>
      <c r="AR709" s="33">
        <f t="shared" si="1621"/>
        <v>1.5954633754472616</v>
      </c>
      <c r="AS709" s="33">
        <f t="shared" si="1621"/>
        <v>1.0820624738111391</v>
      </c>
      <c r="AT709" s="33">
        <f t="shared" si="1621"/>
        <v>0.73386779994373175</v>
      </c>
      <c r="AU709" s="33">
        <f t="shared" si="1621"/>
        <v>1.0620090980111045</v>
      </c>
      <c r="AV709" s="33">
        <f t="shared" si="1621"/>
        <v>0.72026735899323568</v>
      </c>
      <c r="AW709" s="33">
        <f t="shared" si="1621"/>
        <v>0.48849399633454554</v>
      </c>
      <c r="AX709" s="33">
        <f t="shared" si="1621"/>
        <v>0.70691896888086347</v>
      </c>
      <c r="AY709" s="33">
        <f t="shared" si="1621"/>
        <v>0.47944095741891357</v>
      </c>
      <c r="AZ709" s="33">
        <f t="shared" si="1621"/>
        <v>0.32516263075337459</v>
      </c>
      <c r="BA709" s="33">
        <f t="shared" si="1621"/>
        <v>2.1136597013611516</v>
      </c>
      <c r="BB709" s="33">
        <f t="shared" si="1621"/>
        <v>1.433509462170266</v>
      </c>
      <c r="BC709" s="33">
        <f t="shared" si="1621"/>
        <v>0.97222337957635352</v>
      </c>
      <c r="BD709" s="33">
        <f t="shared" si="1621"/>
        <v>1.4069428778430628</v>
      </c>
      <c r="BE709" s="33">
        <f t="shared" si="1621"/>
        <v>0.95420560217062222</v>
      </c>
      <c r="BF709" s="33">
        <f t="shared" si="1621"/>
        <v>0.64715372994365605</v>
      </c>
      <c r="BG709" s="33">
        <f t="shared" si="1621"/>
        <v>0.93652174010725175</v>
      </c>
      <c r="BH709" s="33">
        <f t="shared" si="1621"/>
        <v>0.63516032174306891</v>
      </c>
      <c r="BI709" s="33">
        <f t="shared" si="1621"/>
        <v>0.43077337881185501</v>
      </c>
      <c r="BJ709" s="33">
        <f t="shared" si="1621"/>
        <v>3.0753841475666612</v>
      </c>
      <c r="BK709" s="33">
        <f t="shared" si="1621"/>
        <v>2.0857625626803631</v>
      </c>
      <c r="BL709" s="33">
        <f t="shared" si="1621"/>
        <v>1.4145892867793866</v>
      </c>
      <c r="BM709" s="33">
        <f t="shared" si="1621"/>
        <v>2.0471080658177612</v>
      </c>
      <c r="BN709" s="33">
        <f t="shared" si="1621"/>
        <v>1.3883733415294077</v>
      </c>
      <c r="BO709" s="33">
        <f t="shared" si="1621"/>
        <v>0.94161151902819551</v>
      </c>
      <c r="BP709" s="33">
        <f t="shared" si="1621"/>
        <v>1.3626432445689449</v>
      </c>
      <c r="BQ709" s="33">
        <f t="shared" si="1621"/>
        <v>0.92416105742757504</v>
      </c>
      <c r="BR709" s="33">
        <f t="shared" si="1621"/>
        <v>0.62677715790227184</v>
      </c>
      <c r="BS709" s="33">
        <f t="shared" si="1621"/>
        <v>0.98612119345972438</v>
      </c>
      <c r="BT709" s="33">
        <f t="shared" si="1621"/>
        <v>0.66879926828373226</v>
      </c>
      <c r="BU709" s="33">
        <f t="shared" si="1621"/>
        <v>0.45358771743619786</v>
      </c>
      <c r="BV709" s="33">
        <f t="shared" si="1621"/>
        <v>0.65640471308356496</v>
      </c>
      <c r="BW709" s="33">
        <f t="shared" si="1621"/>
        <v>0.44518158084411097</v>
      </c>
      <c r="BX709" s="33">
        <f t="shared" si="1621"/>
        <v>0.30192750900865506</v>
      </c>
      <c r="BY709" s="33">
        <f t="shared" si="1621"/>
        <v>0.43693123139018603</v>
      </c>
      <c r="BZ709" s="33">
        <f t="shared" si="1621"/>
        <v>0.29633202265822867</v>
      </c>
      <c r="CA709" s="33">
        <f t="shared" si="1621"/>
        <v>0.2009759461994122</v>
      </c>
      <c r="CB709" s="33">
        <f t="shared" si="1621"/>
        <v>1.3064070660284997</v>
      </c>
      <c r="CC709" s="33">
        <f t="shared" si="1621"/>
        <v>0.88602100394493044</v>
      </c>
      <c r="CD709" s="33">
        <f t="shared" si="1621"/>
        <v>0.6009101143475114</v>
      </c>
      <c r="CE709" s="33">
        <f t="shared" ref="CE709:CS709" si="1622">EXP(CE708)</f>
        <v>0.86960077628815602</v>
      </c>
      <c r="CF709" s="33">
        <f t="shared" si="1622"/>
        <v>0.58977371821817337</v>
      </c>
      <c r="CG709" s="33">
        <f t="shared" si="1622"/>
        <v>0.39999163775542601</v>
      </c>
      <c r="CH709" s="33">
        <f t="shared" si="1622"/>
        <v>0.57884370789561135</v>
      </c>
      <c r="CI709" s="33">
        <f t="shared" si="1622"/>
        <v>0.39257877313539219</v>
      </c>
      <c r="CJ709" s="33">
        <f t="shared" si="1622"/>
        <v>0.26625165137716827</v>
      </c>
      <c r="CK709" s="33">
        <f t="shared" si="1622"/>
        <v>1.9008280181269508</v>
      </c>
      <c r="CL709" s="33">
        <f t="shared" si="1622"/>
        <v>1.2891644516799887</v>
      </c>
      <c r="CM709" s="33">
        <f t="shared" si="1622"/>
        <v>0.87432685525806964</v>
      </c>
      <c r="CN709" s="33">
        <f t="shared" si="1622"/>
        <v>1.2652729483303435</v>
      </c>
      <c r="CO709" s="33">
        <f t="shared" si="1622"/>
        <v>0.85812334998466477</v>
      </c>
      <c r="CP709" s="33">
        <f t="shared" si="1622"/>
        <v>0.58198958948788571</v>
      </c>
      <c r="CQ709" s="33">
        <f t="shared" si="1622"/>
        <v>0.84222013696645748</v>
      </c>
      <c r="CR709" s="33">
        <f t="shared" si="1622"/>
        <v>0.5712038389123183</v>
      </c>
      <c r="CS709" s="33">
        <f t="shared" si="1622"/>
        <v>0.38739732199155902</v>
      </c>
    </row>
    <row r="710" spans="2:97" ht="13.9" thickTop="1" thickBot="1" x14ac:dyDescent="0.4">
      <c r="H710" s="32">
        <f t="shared" ref="H710:H711" si="1623">H709</f>
        <v>1.1432018655337738E-12</v>
      </c>
      <c r="I710" s="32">
        <f t="shared" ref="I710:J710" si="1624">I705</f>
        <v>-0.40700172191846634</v>
      </c>
      <c r="J710" s="32">
        <f t="shared" si="1624"/>
        <v>0.35575135939628566</v>
      </c>
      <c r="K710" s="32">
        <f t="shared" si="1619"/>
        <v>-0.40700172191805967</v>
      </c>
      <c r="L710" s="32">
        <f>$CE$5-$CE$7*SUMPRODUCT($B$5:$CD$5,Q710:CS710)</f>
        <v>-2.6972202249453403E-11</v>
      </c>
      <c r="M710" s="32">
        <f>SUMPRODUCT($B$7:$CD$7, LN(Q710:CS710))</f>
        <v>-3263.3842564287193</v>
      </c>
      <c r="O710" s="48">
        <f t="shared" si="1620"/>
        <v>0.99999999999999978</v>
      </c>
      <c r="P710" s="39" t="s">
        <v>366</v>
      </c>
      <c r="Q710" s="32">
        <f t="shared" ref="Q710:AV710" si="1625">Q709/$O709</f>
        <v>2.6076684386796268E-2</v>
      </c>
      <c r="R710" s="32">
        <f t="shared" si="1625"/>
        <v>1.7685521366768459E-2</v>
      </c>
      <c r="S710" s="32">
        <f t="shared" si="1625"/>
        <v>1.1994533560132987E-2</v>
      </c>
      <c r="T710" s="32">
        <f t="shared" si="1625"/>
        <v>1.7357763575725011E-2</v>
      </c>
      <c r="U710" s="32">
        <f t="shared" si="1625"/>
        <v>1.1772244279385363E-2</v>
      </c>
      <c r="V710" s="32">
        <f t="shared" si="1625"/>
        <v>7.9840778317394993E-3</v>
      </c>
      <c r="W710" s="32">
        <f t="shared" si="1625"/>
        <v>1.1554074585621892E-2</v>
      </c>
      <c r="X710" s="32">
        <f t="shared" si="1625"/>
        <v>7.836112518227906E-3</v>
      </c>
      <c r="Y710" s="32">
        <f t="shared" si="1625"/>
        <v>5.3145458723921693E-3</v>
      </c>
      <c r="Z710" s="32">
        <f t="shared" si="1625"/>
        <v>3.4546225116595733E-2</v>
      </c>
      <c r="AA710" s="32">
        <f t="shared" si="1625"/>
        <v>2.3429665879996078E-2</v>
      </c>
      <c r="AB710" s="32">
        <f t="shared" si="1625"/>
        <v>1.5890281540038412E-2</v>
      </c>
      <c r="AC710" s="32">
        <f t="shared" si="1625"/>
        <v>2.299545444938805E-2</v>
      </c>
      <c r="AD710" s="32">
        <f t="shared" si="1625"/>
        <v>1.55957941190225E-2</v>
      </c>
      <c r="AE710" s="32">
        <f t="shared" si="1625"/>
        <v>1.0577255376199345E-2</v>
      </c>
      <c r="AF710" s="32">
        <f t="shared" si="1625"/>
        <v>1.5306764300561842E-2</v>
      </c>
      <c r="AG710" s="32">
        <f t="shared" si="1625"/>
        <v>1.0381231872819925E-2</v>
      </c>
      <c r="AH710" s="32">
        <f t="shared" si="1625"/>
        <v>7.0406764670242266E-3</v>
      </c>
      <c r="AI710" s="32">
        <f t="shared" si="1625"/>
        <v>5.0264909253570765E-2</v>
      </c>
      <c r="AJ710" s="32">
        <f t="shared" si="1625"/>
        <v>3.4090266746213418E-2</v>
      </c>
      <c r="AK710" s="32">
        <f t="shared" si="1625"/>
        <v>2.3120429422548432E-2</v>
      </c>
      <c r="AL710" s="32">
        <f t="shared" si="1625"/>
        <v>3.345848720784958E-2</v>
      </c>
      <c r="AM710" s="32">
        <f t="shared" si="1625"/>
        <v>2.2691948931735786E-2</v>
      </c>
      <c r="AN710" s="32">
        <f t="shared" si="1625"/>
        <v>1.5389953022134854E-2</v>
      </c>
      <c r="AO710" s="32">
        <f t="shared" si="1625"/>
        <v>2.2271409276607975E-2</v>
      </c>
      <c r="AP710" s="32">
        <f t="shared" si="1625"/>
        <v>1.510473796388526E-2</v>
      </c>
      <c r="AQ710" s="32">
        <f t="shared" si="1625"/>
        <v>1.0244215178483096E-2</v>
      </c>
      <c r="AR710" s="32">
        <f t="shared" si="1625"/>
        <v>1.6117431164329538E-2</v>
      </c>
      <c r="AS710" s="32">
        <f t="shared" si="1625"/>
        <v>1.0931035901884077E-2</v>
      </c>
      <c r="AT710" s="32">
        <f t="shared" si="1625"/>
        <v>7.4135601802800752E-3</v>
      </c>
      <c r="AU710" s="32">
        <f t="shared" si="1625"/>
        <v>1.0728455943582694E-2</v>
      </c>
      <c r="AV710" s="32">
        <f t="shared" si="1625"/>
        <v>7.2761680130905906E-3</v>
      </c>
      <c r="AW710" s="32">
        <f t="shared" ref="AW710:CB710" si="1626">AW709/$O709</f>
        <v>4.9347847661518045E-3</v>
      </c>
      <c r="AX710" s="32">
        <f t="shared" si="1626"/>
        <v>7.1413220729696124E-3</v>
      </c>
      <c r="AY710" s="32">
        <f t="shared" si="1626"/>
        <v>4.8433306257458612E-3</v>
      </c>
      <c r="AZ710" s="32">
        <f t="shared" si="1626"/>
        <v>3.2848051538072135E-3</v>
      </c>
      <c r="BA710" s="32">
        <f t="shared" si="1626"/>
        <v>2.1352269983606263E-2</v>
      </c>
      <c r="BB710" s="32">
        <f t="shared" si="1626"/>
        <v>1.4481366627088738E-2</v>
      </c>
      <c r="BC710" s="32">
        <f t="shared" si="1626"/>
        <v>9.821437231225038E-3</v>
      </c>
      <c r="BD710" s="32">
        <f t="shared" si="1626"/>
        <v>1.4212989990711848E-2</v>
      </c>
      <c r="BE710" s="32">
        <f t="shared" si="1626"/>
        <v>9.6394209646406201E-3</v>
      </c>
      <c r="BF710" s="32">
        <f t="shared" si="1626"/>
        <v>6.5375713762040946E-3</v>
      </c>
      <c r="BG710" s="32">
        <f t="shared" si="1626"/>
        <v>9.4607779234326238E-3</v>
      </c>
      <c r="BH710" s="32">
        <f t="shared" si="1626"/>
        <v>6.4164135144358925E-3</v>
      </c>
      <c r="BI710" s="32">
        <f t="shared" si="1626"/>
        <v>4.3516889119935972E-3</v>
      </c>
      <c r="BJ710" s="32">
        <f t="shared" si="1626"/>
        <v>3.1067646594131675E-2</v>
      </c>
      <c r="BK710" s="32">
        <f t="shared" si="1626"/>
        <v>2.1070452036990397E-2</v>
      </c>
      <c r="BL710" s="32">
        <f t="shared" si="1626"/>
        <v>1.4290234302039875E-2</v>
      </c>
      <c r="BM710" s="32">
        <f t="shared" si="1626"/>
        <v>2.0679962852492427E-2</v>
      </c>
      <c r="BN710" s="32">
        <f t="shared" si="1626"/>
        <v>1.402539983483945E-2</v>
      </c>
      <c r="BO710" s="32">
        <f t="shared" si="1626"/>
        <v>9.5121950619657912E-3</v>
      </c>
      <c r="BP710" s="32">
        <f t="shared" si="1626"/>
        <v>1.3765473425375161E-2</v>
      </c>
      <c r="BQ710" s="32">
        <f t="shared" si="1626"/>
        <v>9.3359098410311959E-3</v>
      </c>
      <c r="BR710" s="32">
        <f t="shared" si="1626"/>
        <v>6.3317264772887903E-3</v>
      </c>
      <c r="BS710" s="32">
        <f t="shared" si="1626"/>
        <v>9.9618334709927481E-3</v>
      </c>
      <c r="BT710" s="32">
        <f t="shared" si="1626"/>
        <v>6.756235420506105E-3</v>
      </c>
      <c r="BU710" s="32">
        <f t="shared" si="1626"/>
        <v>4.582160220828543E-3</v>
      </c>
      <c r="BV710" s="32">
        <f t="shared" si="1626"/>
        <v>6.6310251566257588E-3</v>
      </c>
      <c r="BW710" s="32">
        <f t="shared" si="1626"/>
        <v>4.4972411120818871E-3</v>
      </c>
      <c r="BX710" s="32">
        <f t="shared" si="1626"/>
        <v>3.0500830780275981E-3</v>
      </c>
      <c r="BY710" s="32">
        <f t="shared" si="1626"/>
        <v>4.4138957708777862E-3</v>
      </c>
      <c r="BZ710" s="32">
        <f t="shared" si="1626"/>
        <v>2.9935572639777073E-3</v>
      </c>
      <c r="CA710" s="32">
        <f t="shared" si="1626"/>
        <v>2.0302665848703438E-3</v>
      </c>
      <c r="CB710" s="32">
        <f t="shared" si="1626"/>
        <v>1.3197373429775772E-2</v>
      </c>
      <c r="CC710" s="32">
        <f t="shared" ref="CC710:CS710" si="1627">CC709/$O709</f>
        <v>8.9506175829509715E-3</v>
      </c>
      <c r="CD710" s="32">
        <f t="shared" si="1627"/>
        <v>6.070416628166311E-3</v>
      </c>
      <c r="CE710" s="32">
        <f t="shared" si="1627"/>
        <v>8.7847398241547286E-3</v>
      </c>
      <c r="CF710" s="32">
        <f t="shared" si="1627"/>
        <v>5.9579163346493921E-3</v>
      </c>
      <c r="CG710" s="32">
        <f t="shared" si="1627"/>
        <v>4.0407306034356645E-3</v>
      </c>
      <c r="CH710" s="32">
        <f t="shared" si="1627"/>
        <v>5.8475009583328283E-3</v>
      </c>
      <c r="CI710" s="32">
        <f t="shared" si="1627"/>
        <v>3.9658455655949207E-3</v>
      </c>
      <c r="CJ710" s="32">
        <f t="shared" si="1627"/>
        <v>2.6896842193306902E-3</v>
      </c>
      <c r="CK710" s="32">
        <f t="shared" si="1627"/>
        <v>1.9202236296274523E-2</v>
      </c>
      <c r="CL710" s="32">
        <f t="shared" si="1627"/>
        <v>1.3023187889617385E-2</v>
      </c>
      <c r="CM710" s="32">
        <f t="shared" si="1627"/>
        <v>8.8324828520718775E-3</v>
      </c>
      <c r="CN710" s="32">
        <f t="shared" si="1627"/>
        <v>1.2781835022120627E-2</v>
      </c>
      <c r="CO710" s="32">
        <f t="shared" si="1627"/>
        <v>8.6687944309624034E-3</v>
      </c>
      <c r="CP710" s="32">
        <f t="shared" si="1627"/>
        <v>5.8792807727709997E-3</v>
      </c>
      <c r="CQ710" s="32">
        <f t="shared" si="1627"/>
        <v>8.5081395735353126E-3</v>
      </c>
      <c r="CR710" s="32">
        <f t="shared" si="1627"/>
        <v>5.7703227138568604E-3</v>
      </c>
      <c r="CS710" s="32">
        <f t="shared" si="1627"/>
        <v>3.9135023508102777E-3</v>
      </c>
    </row>
    <row r="711" spans="2:97" ht="13.15" thickTop="1" x14ac:dyDescent="0.35">
      <c r="H711" s="34">
        <f t="shared" si="1623"/>
        <v>1.1432018655337738E-12</v>
      </c>
      <c r="I711" s="34">
        <f t="shared" ref="I711:J711" si="1628">I706</f>
        <v>-0.38829529361241805</v>
      </c>
      <c r="J711" s="34">
        <f t="shared" si="1628"/>
        <v>0.25581355303201109</v>
      </c>
      <c r="K711" s="34">
        <f t="shared" si="1619"/>
        <v>-0.38829529361212561</v>
      </c>
      <c r="L711" s="34">
        <f>$CE$6-$CE$7*SUMPRODUCT($B$6:$CD$6,Q710:CS710)</f>
        <v>-1.9667822925839573E-11</v>
      </c>
    </row>
    <row r="712" spans="2:97" ht="13.5" thickBot="1" x14ac:dyDescent="0.4">
      <c r="B712" s="39" t="s">
        <v>367</v>
      </c>
      <c r="D712" s="39" t="s">
        <v>368</v>
      </c>
      <c r="E712" s="39" t="s">
        <v>369</v>
      </c>
      <c r="F712" s="39" t="s">
        <v>370</v>
      </c>
      <c r="H712" s="39" t="s">
        <v>347</v>
      </c>
      <c r="I712" s="39" t="s">
        <v>371</v>
      </c>
      <c r="J712" s="39" t="s">
        <v>372</v>
      </c>
      <c r="K712" s="39" t="s">
        <v>349</v>
      </c>
      <c r="L712" s="39" t="s">
        <v>373</v>
      </c>
      <c r="M712" s="39" t="s">
        <v>374</v>
      </c>
      <c r="O712" s="45" t="s">
        <v>336</v>
      </c>
    </row>
    <row r="713" spans="2:97" ht="13.9" thickTop="1" thickBot="1" x14ac:dyDescent="0.4">
      <c r="B713" s="32">
        <f>1+B708</f>
        <v>8</v>
      </c>
      <c r="D713" s="32">
        <f>IF(F708,IF(M713&lt;0,D708,H713),E708)</f>
        <v>9.1456149242701907E-13</v>
      </c>
      <c r="E713" s="32">
        <f>IF(F708,IF(M713&lt;0,H713,E708),H713)</f>
        <v>1.0288816789803965E-12</v>
      </c>
      <c r="F713" s="32" t="b">
        <f>OR(F708,M713*M708&lt;=0)</f>
        <v>1</v>
      </c>
      <c r="H713" s="32">
        <f>IF(F708,(D708+E708)/2,2*H708)</f>
        <v>1.0288816789803965E-12</v>
      </c>
      <c r="I713" s="32">
        <f>I708</f>
        <v>-0.48114022924118632</v>
      </c>
      <c r="J713" s="32">
        <f>J708</f>
        <v>1</v>
      </c>
      <c r="K713" s="32">
        <f>I713+J713*H713</f>
        <v>-0.48114022924015742</v>
      </c>
      <c r="L713" s="32">
        <f>$CE$3-$CE$7*SUMPRODUCT($B$3:$CD$3,Q715:CS715)</f>
        <v>-2.0378365661599673E-11</v>
      </c>
      <c r="M713" s="32">
        <f>SUMPRODUCT(L713:L716,J713:J716)</f>
        <v>-3.4963141946857354E-11</v>
      </c>
      <c r="O713" s="46">
        <f>SUM(Q713:CS713)</f>
        <v>-1.2656551010022619</v>
      </c>
      <c r="P713" s="39" t="s">
        <v>363</v>
      </c>
      <c r="Q713" s="32">
        <f t="shared" ref="Q713:AV713" si="1629">SUMPRODUCT(B$3:B$6,$K713:$K716)</f>
        <v>0.9483044408068636</v>
      </c>
      <c r="R713" s="32">
        <f t="shared" si="1629"/>
        <v>0.56000914719470873</v>
      </c>
      <c r="S713" s="32">
        <f t="shared" si="1629"/>
        <v>0.17171385358255387</v>
      </c>
      <c r="T713" s="32">
        <f t="shared" si="1629"/>
        <v>0.54130271888876336</v>
      </c>
      <c r="U713" s="32">
        <f t="shared" si="1629"/>
        <v>0.15300742527660843</v>
      </c>
      <c r="V713" s="32">
        <f t="shared" si="1629"/>
        <v>-0.23528786833554644</v>
      </c>
      <c r="W713" s="32">
        <f t="shared" si="1629"/>
        <v>0.134300996970663</v>
      </c>
      <c r="X713" s="32">
        <f t="shared" si="1629"/>
        <v>-0.25399429664149187</v>
      </c>
      <c r="Y713" s="32">
        <f t="shared" si="1629"/>
        <v>-0.64228959025364674</v>
      </c>
      <c r="Z713" s="32">
        <f t="shared" si="1629"/>
        <v>1.229561129918477</v>
      </c>
      <c r="AA713" s="32">
        <f t="shared" si="1629"/>
        <v>0.84126583630632212</v>
      </c>
      <c r="AB713" s="32">
        <f t="shared" si="1629"/>
        <v>0.45297054269416726</v>
      </c>
      <c r="AC713" s="32">
        <f t="shared" si="1629"/>
        <v>0.82255940800037675</v>
      </c>
      <c r="AD713" s="32">
        <f t="shared" si="1629"/>
        <v>0.43426411438822188</v>
      </c>
      <c r="AE713" s="32">
        <f t="shared" si="1629"/>
        <v>4.596882077606701E-2</v>
      </c>
      <c r="AF713" s="32">
        <f t="shared" si="1629"/>
        <v>0.41555768608227645</v>
      </c>
      <c r="AG713" s="32">
        <f t="shared" si="1629"/>
        <v>2.7262392470121577E-2</v>
      </c>
      <c r="AH713" s="32">
        <f t="shared" si="1629"/>
        <v>-0.36103290114203329</v>
      </c>
      <c r="AI713" s="32">
        <f t="shared" si="1629"/>
        <v>1.6045700487339616</v>
      </c>
      <c r="AJ713" s="32">
        <f t="shared" si="1629"/>
        <v>1.2162747551218067</v>
      </c>
      <c r="AK713" s="32">
        <f t="shared" si="1629"/>
        <v>0.82797946150965185</v>
      </c>
      <c r="AL713" s="32">
        <f t="shared" si="1629"/>
        <v>1.1975683268158612</v>
      </c>
      <c r="AM713" s="32">
        <f t="shared" si="1629"/>
        <v>0.80927303320370636</v>
      </c>
      <c r="AN713" s="32">
        <f t="shared" si="1629"/>
        <v>0.42097773959155149</v>
      </c>
      <c r="AO713" s="32">
        <f t="shared" si="1629"/>
        <v>0.79056660489776087</v>
      </c>
      <c r="AP713" s="32">
        <f t="shared" si="1629"/>
        <v>0.40227131128560606</v>
      </c>
      <c r="AQ713" s="32">
        <f t="shared" si="1629"/>
        <v>1.3976017673451191E-2</v>
      </c>
      <c r="AR713" s="32">
        <f t="shared" si="1629"/>
        <v>0.46716421156670618</v>
      </c>
      <c r="AS713" s="32">
        <f t="shared" si="1629"/>
        <v>7.886891795455131E-2</v>
      </c>
      <c r="AT713" s="32">
        <f t="shared" si="1629"/>
        <v>-0.30942637565760356</v>
      </c>
      <c r="AU713" s="32">
        <f t="shared" si="1629"/>
        <v>6.0162489648605877E-2</v>
      </c>
      <c r="AV713" s="32">
        <f t="shared" si="1629"/>
        <v>-0.32813280396354899</v>
      </c>
      <c r="AW713" s="32">
        <f t="shared" ref="AW713:CB713" si="1630">SUMPRODUCT(AH$3:AH$6,$K713:$K716)</f>
        <v>-0.7164280975757038</v>
      </c>
      <c r="AX713" s="32">
        <f t="shared" si="1630"/>
        <v>-0.34683923226949442</v>
      </c>
      <c r="AY713" s="32">
        <f t="shared" si="1630"/>
        <v>-0.73513452588164929</v>
      </c>
      <c r="AZ713" s="32">
        <f t="shared" si="1630"/>
        <v>-1.1234298194938042</v>
      </c>
      <c r="BA713" s="32">
        <f t="shared" si="1630"/>
        <v>0.74842090067831957</v>
      </c>
      <c r="BB713" s="32">
        <f t="shared" si="1630"/>
        <v>0.36012560706616475</v>
      </c>
      <c r="BC713" s="32">
        <f t="shared" si="1630"/>
        <v>-2.8169686545990114E-2</v>
      </c>
      <c r="BD713" s="32">
        <f t="shared" si="1630"/>
        <v>0.34141917876021932</v>
      </c>
      <c r="BE713" s="32">
        <f t="shared" si="1630"/>
        <v>-4.6876114851935567E-2</v>
      </c>
      <c r="BF713" s="32">
        <f t="shared" si="1630"/>
        <v>-0.43517140846409041</v>
      </c>
      <c r="BG713" s="32">
        <f t="shared" si="1630"/>
        <v>-6.5582543157880979E-2</v>
      </c>
      <c r="BH713" s="32">
        <f t="shared" si="1630"/>
        <v>-0.45387783677003585</v>
      </c>
      <c r="BI713" s="32">
        <f t="shared" si="1630"/>
        <v>-0.84217313038219066</v>
      </c>
      <c r="BJ713" s="32">
        <f t="shared" si="1630"/>
        <v>1.1234298194938042</v>
      </c>
      <c r="BK713" s="32">
        <f t="shared" si="1630"/>
        <v>0.73513452588164929</v>
      </c>
      <c r="BL713" s="32">
        <f t="shared" si="1630"/>
        <v>0.34683923226949442</v>
      </c>
      <c r="BM713" s="32">
        <f t="shared" si="1630"/>
        <v>0.7164280975757038</v>
      </c>
      <c r="BN713" s="32">
        <f t="shared" si="1630"/>
        <v>0.32813280396354899</v>
      </c>
      <c r="BO713" s="32">
        <f t="shared" si="1630"/>
        <v>-6.0162489648605877E-2</v>
      </c>
      <c r="BP713" s="32">
        <f t="shared" si="1630"/>
        <v>0.30942637565760356</v>
      </c>
      <c r="BQ713" s="32">
        <f t="shared" si="1630"/>
        <v>-7.886891795455131E-2</v>
      </c>
      <c r="BR713" s="32">
        <f t="shared" si="1630"/>
        <v>-0.46716421156670618</v>
      </c>
      <c r="BS713" s="32">
        <f t="shared" si="1630"/>
        <v>-1.3976017673451191E-2</v>
      </c>
      <c r="BT713" s="32">
        <f t="shared" si="1630"/>
        <v>-0.40227131128560606</v>
      </c>
      <c r="BU713" s="32">
        <f t="shared" si="1630"/>
        <v>-0.79056660489776087</v>
      </c>
      <c r="BV713" s="32">
        <f t="shared" si="1630"/>
        <v>-0.42097773959155149</v>
      </c>
      <c r="BW713" s="32">
        <f t="shared" si="1630"/>
        <v>-0.80927303320370636</v>
      </c>
      <c r="BX713" s="32">
        <f t="shared" si="1630"/>
        <v>-1.1975683268158612</v>
      </c>
      <c r="BY713" s="32">
        <f t="shared" si="1630"/>
        <v>-0.82797946150965185</v>
      </c>
      <c r="BZ713" s="32">
        <f t="shared" si="1630"/>
        <v>-1.2162747551218067</v>
      </c>
      <c r="CA713" s="32">
        <f t="shared" si="1630"/>
        <v>-1.6045700487339616</v>
      </c>
      <c r="CB713" s="32">
        <f t="shared" si="1630"/>
        <v>0.2672806714381622</v>
      </c>
      <c r="CC713" s="32">
        <f t="shared" ref="CC713:CS713" si="1631">SUMPRODUCT(BN$3:BN$6,$K713:$K716)</f>
        <v>-0.12101462217399267</v>
      </c>
      <c r="CD713" s="32">
        <f t="shared" si="1631"/>
        <v>-0.50930991578614759</v>
      </c>
      <c r="CE713" s="32">
        <f t="shared" si="1631"/>
        <v>-0.1397210504799381</v>
      </c>
      <c r="CF713" s="32">
        <f t="shared" si="1631"/>
        <v>-0.52801634409209297</v>
      </c>
      <c r="CG713" s="32">
        <f t="shared" si="1631"/>
        <v>-0.91631163770424784</v>
      </c>
      <c r="CH713" s="32">
        <f t="shared" si="1631"/>
        <v>-0.54672277239803835</v>
      </c>
      <c r="CI713" s="32">
        <f t="shared" si="1631"/>
        <v>-0.93501806601019322</v>
      </c>
      <c r="CJ713" s="32">
        <f t="shared" si="1631"/>
        <v>-1.3233133596223481</v>
      </c>
      <c r="CK713" s="32">
        <f t="shared" si="1631"/>
        <v>0.64228959025364674</v>
      </c>
      <c r="CL713" s="32">
        <f t="shared" si="1631"/>
        <v>0.25399429664149187</v>
      </c>
      <c r="CM713" s="32">
        <f t="shared" si="1631"/>
        <v>-0.134300996970663</v>
      </c>
      <c r="CN713" s="32">
        <f t="shared" si="1631"/>
        <v>0.23528786833554644</v>
      </c>
      <c r="CO713" s="32">
        <f t="shared" si="1631"/>
        <v>-0.15300742527660843</v>
      </c>
      <c r="CP713" s="32">
        <f t="shared" si="1631"/>
        <v>-0.54130271888876336</v>
      </c>
      <c r="CQ713" s="32">
        <f t="shared" si="1631"/>
        <v>-0.17171385358255387</v>
      </c>
      <c r="CR713" s="32">
        <f t="shared" si="1631"/>
        <v>-0.56000914719470873</v>
      </c>
      <c r="CS713" s="32">
        <f t="shared" si="1631"/>
        <v>-0.9483044408068636</v>
      </c>
    </row>
    <row r="714" spans="2:97" ht="13.9" thickTop="1" thickBot="1" x14ac:dyDescent="0.4">
      <c r="H714" s="33">
        <f>H713</f>
        <v>1.0288816789803965E-12</v>
      </c>
      <c r="I714" s="33">
        <f t="shared" ref="I714:J714" si="1632">I709</f>
        <v>0.32813280396284744</v>
      </c>
      <c r="J714" s="33">
        <f t="shared" si="1632"/>
        <v>0.68188263357718482</v>
      </c>
      <c r="K714" s="33">
        <f t="shared" ref="K714:K716" si="1633">I714+J714*H714</f>
        <v>0.32813280396354899</v>
      </c>
      <c r="L714" s="33">
        <f>$CE$4-$CE$7*SUMPRODUCT($B$4:$CD$4,Q715:CS715)</f>
        <v>-1.5376144801848568E-11</v>
      </c>
      <c r="M714" s="39" t="s">
        <v>375</v>
      </c>
      <c r="O714" s="47">
        <f t="shared" ref="O714:O715" si="1634">SUM(Q714:CS714)</f>
        <v>98.989929547727286</v>
      </c>
      <c r="P714" s="39" t="s">
        <v>365</v>
      </c>
      <c r="Q714" s="33">
        <f>EXP(Q713)</f>
        <v>2.5813291502878561</v>
      </c>
      <c r="R714" s="33">
        <f>EXP(R713)</f>
        <v>1.7506885141115731</v>
      </c>
      <c r="S714" s="33">
        <f t="shared" ref="S714:CD714" si="1635">EXP(S713)</f>
        <v>1.1873380320756093</v>
      </c>
      <c r="T714" s="33">
        <f t="shared" si="1635"/>
        <v>1.7182437934674379</v>
      </c>
      <c r="U714" s="33">
        <f t="shared" si="1635"/>
        <v>1.1653336318351704</v>
      </c>
      <c r="V714" s="33">
        <f t="shared" si="1635"/>
        <v>0.79034330206756165</v>
      </c>
      <c r="W714" s="33">
        <f t="shared" si="1635"/>
        <v>1.1437370292200588</v>
      </c>
      <c r="X714" s="33">
        <f t="shared" si="1635"/>
        <v>0.77569622610753086</v>
      </c>
      <c r="Y714" s="33">
        <f t="shared" si="1635"/>
        <v>0.52608652148630908</v>
      </c>
      <c r="Z714" s="33">
        <f t="shared" si="1635"/>
        <v>3.4197283904322697</v>
      </c>
      <c r="AA714" s="33">
        <f t="shared" si="1635"/>
        <v>2.3193009747878945</v>
      </c>
      <c r="AB714" s="33">
        <f t="shared" si="1635"/>
        <v>1.5729778501421063</v>
      </c>
      <c r="AC714" s="33">
        <f t="shared" si="1635"/>
        <v>2.2763184158631558</v>
      </c>
      <c r="AD714" s="33">
        <f t="shared" si="1635"/>
        <v>1.5438265610830291</v>
      </c>
      <c r="AE714" s="33">
        <f t="shared" si="1635"/>
        <v>1.0470417644983516</v>
      </c>
      <c r="AF714" s="33">
        <f t="shared" si="1635"/>
        <v>1.5152155197163963</v>
      </c>
      <c r="AG714" s="33">
        <f t="shared" si="1635"/>
        <v>1.0276374117091116</v>
      </c>
      <c r="AH714" s="33">
        <f t="shared" si="1635"/>
        <v>0.69695606743908056</v>
      </c>
      <c r="AI714" s="33">
        <f t="shared" si="1635"/>
        <v>4.9757198257342052</v>
      </c>
      <c r="AJ714" s="33">
        <f t="shared" si="1635"/>
        <v>3.374593103471021</v>
      </c>
      <c r="AK714" s="33">
        <f t="shared" si="1635"/>
        <v>2.2886896796512879</v>
      </c>
      <c r="AL714" s="33">
        <f t="shared" si="1635"/>
        <v>3.3120532914786489</v>
      </c>
      <c r="AM714" s="33">
        <f t="shared" si="1635"/>
        <v>2.2462744260531431</v>
      </c>
      <c r="AN714" s="33">
        <f t="shared" si="1635"/>
        <v>1.5234503654039118</v>
      </c>
      <c r="AO714" s="33">
        <f t="shared" si="1635"/>
        <v>2.2046452352199899</v>
      </c>
      <c r="AP714" s="33">
        <f t="shared" si="1635"/>
        <v>1.4952169468818173</v>
      </c>
      <c r="AQ714" s="33">
        <f t="shared" si="1635"/>
        <v>1.0140741387897254</v>
      </c>
      <c r="AR714" s="33">
        <f t="shared" si="1635"/>
        <v>1.5954633754474976</v>
      </c>
      <c r="AS714" s="33">
        <f t="shared" si="1635"/>
        <v>1.0820624738112674</v>
      </c>
      <c r="AT714" s="33">
        <f t="shared" si="1635"/>
        <v>0.73386779994379736</v>
      </c>
      <c r="AU714" s="33">
        <f t="shared" si="1635"/>
        <v>1.0620090980112185</v>
      </c>
      <c r="AV714" s="33">
        <f t="shared" si="1635"/>
        <v>0.72026735899329175</v>
      </c>
      <c r="AW714" s="33">
        <f t="shared" si="1635"/>
        <v>0.48849399633456936</v>
      </c>
      <c r="AX714" s="33">
        <f t="shared" si="1635"/>
        <v>0.70691896888091044</v>
      </c>
      <c r="AY714" s="33">
        <f t="shared" si="1635"/>
        <v>0.47944095741893145</v>
      </c>
      <c r="AZ714" s="33">
        <f t="shared" si="1635"/>
        <v>0.3251626307533772</v>
      </c>
      <c r="BA714" s="33">
        <f t="shared" si="1635"/>
        <v>2.113659701361323</v>
      </c>
      <c r="BB714" s="33">
        <f t="shared" si="1635"/>
        <v>1.4335094621703401</v>
      </c>
      <c r="BC714" s="33">
        <f t="shared" si="1635"/>
        <v>0.9722233795763755</v>
      </c>
      <c r="BD714" s="33">
        <f t="shared" si="1635"/>
        <v>1.4069428778431197</v>
      </c>
      <c r="BE714" s="33">
        <f t="shared" si="1635"/>
        <v>0.95420560217063277</v>
      </c>
      <c r="BF714" s="33">
        <f t="shared" si="1635"/>
        <v>0.64715372994364428</v>
      </c>
      <c r="BG714" s="33">
        <f t="shared" si="1635"/>
        <v>0.93652174010725153</v>
      </c>
      <c r="BH714" s="33">
        <f t="shared" si="1635"/>
        <v>0.63516032174305015</v>
      </c>
      <c r="BI714" s="33">
        <f t="shared" si="1635"/>
        <v>0.43077337881182975</v>
      </c>
      <c r="BJ714" s="33">
        <f t="shared" si="1635"/>
        <v>3.0753841475666368</v>
      </c>
      <c r="BK714" s="33">
        <f t="shared" si="1635"/>
        <v>2.0857625626802854</v>
      </c>
      <c r="BL714" s="33">
        <f t="shared" si="1635"/>
        <v>1.4145892867792924</v>
      </c>
      <c r="BM714" s="33">
        <f t="shared" si="1635"/>
        <v>2.0471080658176612</v>
      </c>
      <c r="BN714" s="33">
        <f t="shared" si="1635"/>
        <v>1.3883733415292994</v>
      </c>
      <c r="BO714" s="33">
        <f t="shared" si="1635"/>
        <v>0.94161151902809448</v>
      </c>
      <c r="BP714" s="33">
        <f t="shared" si="1635"/>
        <v>1.3626432445688232</v>
      </c>
      <c r="BQ714" s="33">
        <f t="shared" si="1635"/>
        <v>0.92416105742746546</v>
      </c>
      <c r="BR714" s="33">
        <f t="shared" si="1635"/>
        <v>0.62677715790217914</v>
      </c>
      <c r="BS714" s="33">
        <f t="shared" si="1635"/>
        <v>0.98612119345975768</v>
      </c>
      <c r="BT714" s="33">
        <f t="shared" si="1635"/>
        <v>0.66879926828373526</v>
      </c>
      <c r="BU714" s="33">
        <f t="shared" si="1635"/>
        <v>0.45358771743618664</v>
      </c>
      <c r="BV714" s="33">
        <f t="shared" si="1635"/>
        <v>0.65640471308356041</v>
      </c>
      <c r="BW714" s="33">
        <f t="shared" si="1635"/>
        <v>0.44518158084409487</v>
      </c>
      <c r="BX714" s="33">
        <f t="shared" si="1635"/>
        <v>0.3019275090086353</v>
      </c>
      <c r="BY714" s="33">
        <f t="shared" si="1635"/>
        <v>0.43693123139016526</v>
      </c>
      <c r="BZ714" s="33">
        <f t="shared" si="1635"/>
        <v>0.29633202265820591</v>
      </c>
      <c r="CA714" s="33">
        <f t="shared" si="1635"/>
        <v>0.20097594619939085</v>
      </c>
      <c r="CB714" s="33">
        <f t="shared" si="1635"/>
        <v>1.3064070660284561</v>
      </c>
      <c r="CC714" s="33">
        <f t="shared" si="1635"/>
        <v>0.88602100394487515</v>
      </c>
      <c r="CD714" s="33">
        <f t="shared" si="1635"/>
        <v>0.60091011434745623</v>
      </c>
      <c r="CE714" s="33">
        <f t="shared" ref="CE714:CS714" si="1636">EXP(CE713)</f>
        <v>0.86960077628809174</v>
      </c>
      <c r="CF714" s="33">
        <f t="shared" si="1636"/>
        <v>0.58977371821811253</v>
      </c>
      <c r="CG714" s="33">
        <f t="shared" si="1636"/>
        <v>0.39999163775537305</v>
      </c>
      <c r="CH714" s="33">
        <f t="shared" si="1636"/>
        <v>0.57884370789554518</v>
      </c>
      <c r="CI714" s="33">
        <f t="shared" si="1636"/>
        <v>0.39257877313533579</v>
      </c>
      <c r="CJ714" s="33">
        <f t="shared" si="1636"/>
        <v>0.2662516513771222</v>
      </c>
      <c r="CK714" s="33">
        <f t="shared" si="1636"/>
        <v>1.9008280181267181</v>
      </c>
      <c r="CL714" s="33">
        <f t="shared" si="1636"/>
        <v>1.2891644516797933</v>
      </c>
      <c r="CM714" s="33">
        <f t="shared" si="1636"/>
        <v>0.87432685525791154</v>
      </c>
      <c r="CN714" s="33">
        <f t="shared" si="1636"/>
        <v>1.2652729483301373</v>
      </c>
      <c r="CO714" s="33">
        <f t="shared" si="1636"/>
        <v>0.85812334998449979</v>
      </c>
      <c r="CP714" s="33">
        <f t="shared" si="1636"/>
        <v>0.5819895894877567</v>
      </c>
      <c r="CQ714" s="33">
        <f t="shared" si="1636"/>
        <v>0.84222013696628584</v>
      </c>
      <c r="CR714" s="33">
        <f t="shared" si="1636"/>
        <v>0.57120383891218529</v>
      </c>
      <c r="CS714" s="33">
        <f t="shared" si="1636"/>
        <v>0.38739732199145749</v>
      </c>
    </row>
    <row r="715" spans="2:97" ht="13.9" thickTop="1" thickBot="1" x14ac:dyDescent="0.4">
      <c r="H715" s="32">
        <f t="shared" ref="H715:H716" si="1637">H714</f>
        <v>1.0288816789803965E-12</v>
      </c>
      <c r="I715" s="32">
        <f t="shared" ref="I715:J715" si="1638">I710</f>
        <v>-0.40700172191846634</v>
      </c>
      <c r="J715" s="32">
        <f t="shared" si="1638"/>
        <v>0.35575135939628566</v>
      </c>
      <c r="K715" s="32">
        <f t="shared" si="1633"/>
        <v>-0.4070017219181003</v>
      </c>
      <c r="L715" s="32">
        <f>$CE$5-$CE$7*SUMPRODUCT($B$5:$CD$5,Q715:CS715)</f>
        <v>-7.560174708487466E-12</v>
      </c>
      <c r="M715" s="32">
        <f>SUMPRODUCT($B$7:$CD$7, LN(Q715:CS715))</f>
        <v>-3263.3842564287183</v>
      </c>
      <c r="O715" s="48">
        <f t="shared" si="1634"/>
        <v>0.99999999999999967</v>
      </c>
      <c r="P715" s="39" t="s">
        <v>366</v>
      </c>
      <c r="Q715" s="32">
        <f t="shared" ref="Q715:AV715" si="1639">Q714/$O714</f>
        <v>2.6076684386802062E-2</v>
      </c>
      <c r="R715" s="32">
        <f t="shared" si="1639"/>
        <v>1.7685521366771872E-2</v>
      </c>
      <c r="S715" s="32">
        <f t="shared" si="1639"/>
        <v>1.1994533560134951E-2</v>
      </c>
      <c r="T715" s="32">
        <f t="shared" si="1639"/>
        <v>1.7357763575728165E-2</v>
      </c>
      <c r="U715" s="32">
        <f t="shared" si="1639"/>
        <v>1.1772244279387159E-2</v>
      </c>
      <c r="V715" s="32">
        <f t="shared" si="1639"/>
        <v>7.9840778317404829E-3</v>
      </c>
      <c r="W715" s="32">
        <f t="shared" si="1639"/>
        <v>1.1554074585623523E-2</v>
      </c>
      <c r="X715" s="32">
        <f t="shared" si="1639"/>
        <v>7.8361125182287803E-3</v>
      </c>
      <c r="Y715" s="32">
        <f t="shared" si="1639"/>
        <v>5.3145458723926073E-3</v>
      </c>
      <c r="Z715" s="32">
        <f t="shared" si="1639"/>
        <v>3.4546225116601097E-2</v>
      </c>
      <c r="AA715" s="32">
        <f t="shared" si="1639"/>
        <v>2.3429665879999038E-2</v>
      </c>
      <c r="AB715" s="32">
        <f t="shared" si="1639"/>
        <v>1.5890281540039953E-2</v>
      </c>
      <c r="AC715" s="32">
        <f t="shared" si="1639"/>
        <v>2.2995454449390683E-2</v>
      </c>
      <c r="AD715" s="32">
        <f t="shared" si="1639"/>
        <v>1.5595794119023836E-2</v>
      </c>
      <c r="AE715" s="32">
        <f t="shared" si="1639"/>
        <v>1.0577255376199938E-2</v>
      </c>
      <c r="AF715" s="32">
        <f t="shared" si="1639"/>
        <v>1.5306764300562978E-2</v>
      </c>
      <c r="AG715" s="32">
        <f t="shared" si="1639"/>
        <v>1.0381231872820392E-2</v>
      </c>
      <c r="AH715" s="32">
        <f t="shared" si="1639"/>
        <v>7.0406764670243368E-3</v>
      </c>
      <c r="AI715" s="32">
        <f t="shared" si="1639"/>
        <v>5.0264909253574096E-2</v>
      </c>
      <c r="AJ715" s="32">
        <f t="shared" si="1639"/>
        <v>3.4090266746214674E-2</v>
      </c>
      <c r="AK715" s="32">
        <f t="shared" si="1639"/>
        <v>2.3120429422548609E-2</v>
      </c>
      <c r="AL715" s="32">
        <f t="shared" si="1639"/>
        <v>3.3458487207850433E-2</v>
      </c>
      <c r="AM715" s="32">
        <f t="shared" si="1639"/>
        <v>2.2691948931735706E-2</v>
      </c>
      <c r="AN715" s="32">
        <f t="shared" si="1639"/>
        <v>1.5389953022134348E-2</v>
      </c>
      <c r="AO715" s="32">
        <f t="shared" si="1639"/>
        <v>2.2271409276607639E-2</v>
      </c>
      <c r="AP715" s="32">
        <f t="shared" si="1639"/>
        <v>1.510473796388459E-2</v>
      </c>
      <c r="AQ715" s="32">
        <f t="shared" si="1639"/>
        <v>1.0244215178482341E-2</v>
      </c>
      <c r="AR715" s="32">
        <f t="shared" si="1639"/>
        <v>1.6117431164331279E-2</v>
      </c>
      <c r="AS715" s="32">
        <f t="shared" si="1639"/>
        <v>1.0931035901884935E-2</v>
      </c>
      <c r="AT715" s="32">
        <f t="shared" si="1639"/>
        <v>7.4135601802804421E-3</v>
      </c>
      <c r="AU715" s="32">
        <f t="shared" si="1639"/>
        <v>1.0728455943583416E-2</v>
      </c>
      <c r="AV715" s="32">
        <f t="shared" si="1639"/>
        <v>7.2761680130908673E-3</v>
      </c>
      <c r="AW715" s="32">
        <f t="shared" ref="AW715:CB715" si="1640">AW714/$O714</f>
        <v>4.9347847661518488E-3</v>
      </c>
      <c r="AX715" s="32">
        <f t="shared" si="1640"/>
        <v>7.1413220729698015E-3</v>
      </c>
      <c r="AY715" s="32">
        <f t="shared" si="1640"/>
        <v>4.8433306257458482E-3</v>
      </c>
      <c r="AZ715" s="32">
        <f t="shared" si="1640"/>
        <v>3.284805153807109E-3</v>
      </c>
      <c r="BA715" s="32">
        <f t="shared" si="1640"/>
        <v>2.135226998360714E-2</v>
      </c>
      <c r="BB715" s="32">
        <f t="shared" si="1640"/>
        <v>1.4481366627088908E-2</v>
      </c>
      <c r="BC715" s="32">
        <f t="shared" si="1640"/>
        <v>9.8214372312248679E-3</v>
      </c>
      <c r="BD715" s="32">
        <f t="shared" si="1640"/>
        <v>1.4212989990711855E-2</v>
      </c>
      <c r="BE715" s="32">
        <f t="shared" si="1640"/>
        <v>9.6394209646403408E-3</v>
      </c>
      <c r="BF715" s="32">
        <f t="shared" si="1640"/>
        <v>6.5375713762037156E-3</v>
      </c>
      <c r="BG715" s="32">
        <f t="shared" si="1640"/>
        <v>9.4607779234322439E-3</v>
      </c>
      <c r="BH715" s="32">
        <f t="shared" si="1640"/>
        <v>6.4164135144354475E-3</v>
      </c>
      <c r="BI715" s="32">
        <f t="shared" si="1640"/>
        <v>4.3516889119931687E-3</v>
      </c>
      <c r="BJ715" s="32">
        <f t="shared" si="1640"/>
        <v>3.1067646594130187E-2</v>
      </c>
      <c r="BK715" s="32">
        <f t="shared" si="1640"/>
        <v>2.1070452036988773E-2</v>
      </c>
      <c r="BL715" s="32">
        <f t="shared" si="1640"/>
        <v>1.4290234302038353E-2</v>
      </c>
      <c r="BM715" s="32">
        <f t="shared" si="1640"/>
        <v>2.0679962852490595E-2</v>
      </c>
      <c r="BN715" s="32">
        <f t="shared" si="1640"/>
        <v>1.4025399834837797E-2</v>
      </c>
      <c r="BO715" s="32">
        <f t="shared" si="1640"/>
        <v>9.5121950619643913E-3</v>
      </c>
      <c r="BP715" s="32">
        <f t="shared" si="1640"/>
        <v>1.3765473425373381E-2</v>
      </c>
      <c r="BQ715" s="32">
        <f t="shared" si="1640"/>
        <v>9.3359098410297162E-3</v>
      </c>
      <c r="BR715" s="32">
        <f t="shared" si="1640"/>
        <v>6.3317264772876011E-3</v>
      </c>
      <c r="BS715" s="32">
        <f t="shared" si="1640"/>
        <v>9.9618334709926874E-3</v>
      </c>
      <c r="BT715" s="32">
        <f t="shared" si="1640"/>
        <v>6.7562354205058656E-3</v>
      </c>
      <c r="BU715" s="32">
        <f t="shared" si="1640"/>
        <v>4.5821602208282464E-3</v>
      </c>
      <c r="BV715" s="32">
        <f t="shared" si="1640"/>
        <v>6.6310251566254483E-3</v>
      </c>
      <c r="BW715" s="32">
        <f t="shared" si="1640"/>
        <v>4.4972411120815453E-3</v>
      </c>
      <c r="BX715" s="32">
        <f t="shared" si="1640"/>
        <v>3.0500830780272768E-3</v>
      </c>
      <c r="BY715" s="32">
        <f t="shared" si="1640"/>
        <v>4.4138957708774003E-3</v>
      </c>
      <c r="BZ715" s="32">
        <f t="shared" si="1640"/>
        <v>2.9935572639773578E-3</v>
      </c>
      <c r="CA715" s="32">
        <f t="shared" si="1640"/>
        <v>2.0302665848700471E-3</v>
      </c>
      <c r="CB715" s="32">
        <f t="shared" si="1640"/>
        <v>1.3197373429774806E-2</v>
      </c>
      <c r="CC715" s="32">
        <f t="shared" ref="CC715:CS715" si="1641">CC714/$O714</f>
        <v>8.9506175829500555E-3</v>
      </c>
      <c r="CD715" s="32">
        <f t="shared" si="1641"/>
        <v>6.0704166281655113E-3</v>
      </c>
      <c r="CE715" s="32">
        <f t="shared" si="1641"/>
        <v>8.7847398241537276E-3</v>
      </c>
      <c r="CF715" s="32">
        <f t="shared" si="1641"/>
        <v>5.9579163346485395E-3</v>
      </c>
      <c r="CG715" s="32">
        <f t="shared" si="1641"/>
        <v>4.040730603434968E-3</v>
      </c>
      <c r="CH715" s="32">
        <f t="shared" si="1641"/>
        <v>5.8475009583319262E-3</v>
      </c>
      <c r="CI715" s="32">
        <f t="shared" si="1641"/>
        <v>3.965845565594193E-3</v>
      </c>
      <c r="CJ715" s="32">
        <f t="shared" si="1641"/>
        <v>2.6896842193301173E-3</v>
      </c>
      <c r="CK715" s="32">
        <f t="shared" si="1641"/>
        <v>1.9202236296271404E-2</v>
      </c>
      <c r="CL715" s="32">
        <f t="shared" si="1641"/>
        <v>1.3023187889614892E-2</v>
      </c>
      <c r="CM715" s="32">
        <f t="shared" si="1641"/>
        <v>8.8324828520699276E-3</v>
      </c>
      <c r="CN715" s="32">
        <f t="shared" si="1641"/>
        <v>1.2781835022118033E-2</v>
      </c>
      <c r="CO715" s="32">
        <f t="shared" si="1641"/>
        <v>8.6687944309603911E-3</v>
      </c>
      <c r="CP715" s="32">
        <f t="shared" si="1641"/>
        <v>5.8792807727694619E-3</v>
      </c>
      <c r="CQ715" s="32">
        <f t="shared" si="1641"/>
        <v>8.5081395735332396E-3</v>
      </c>
      <c r="CR715" s="32">
        <f t="shared" si="1641"/>
        <v>5.7703227138552861E-3</v>
      </c>
      <c r="CS715" s="32">
        <f t="shared" si="1641"/>
        <v>3.9135023508090954E-3</v>
      </c>
    </row>
    <row r="716" spans="2:97" ht="13.15" thickTop="1" x14ac:dyDescent="0.35">
      <c r="H716" s="34">
        <f t="shared" si="1637"/>
        <v>1.0288816789803965E-12</v>
      </c>
      <c r="I716" s="34">
        <f t="shared" ref="I716:J716" si="1642">I711</f>
        <v>-0.38829529361241805</v>
      </c>
      <c r="J716" s="34">
        <f t="shared" si="1642"/>
        <v>0.25581355303201109</v>
      </c>
      <c r="K716" s="34">
        <f t="shared" si="1633"/>
        <v>-0.38829529361215487</v>
      </c>
      <c r="L716" s="34">
        <f>$CE$6-$CE$7*SUMPRODUCT($B$6:$CD$6,Q715:CS715)</f>
        <v>-5.5138116294983774E-12</v>
      </c>
    </row>
    <row r="717" spans="2:97" ht="13.5" thickBot="1" x14ac:dyDescent="0.4">
      <c r="B717" s="39" t="s">
        <v>367</v>
      </c>
      <c r="D717" s="39" t="s">
        <v>368</v>
      </c>
      <c r="E717" s="39" t="s">
        <v>369</v>
      </c>
      <c r="F717" s="39" t="s">
        <v>370</v>
      </c>
      <c r="H717" s="39" t="s">
        <v>347</v>
      </c>
      <c r="I717" s="39" t="s">
        <v>371</v>
      </c>
      <c r="J717" s="39" t="s">
        <v>372</v>
      </c>
      <c r="K717" s="39" t="s">
        <v>349</v>
      </c>
      <c r="L717" s="39" t="s">
        <v>373</v>
      </c>
      <c r="M717" s="39" t="s">
        <v>374</v>
      </c>
      <c r="O717" s="45" t="s">
        <v>336</v>
      </c>
    </row>
    <row r="718" spans="2:97" ht="13.9" thickTop="1" thickBot="1" x14ac:dyDescent="0.4">
      <c r="B718" s="32">
        <f>1+B713</f>
        <v>9</v>
      </c>
      <c r="D718" s="32">
        <f>IF(F713,IF(M718&lt;0,D713,H718),E713)</f>
        <v>9.7172158570370776E-13</v>
      </c>
      <c r="E718" s="32">
        <f>IF(F713,IF(M718&lt;0,H718,E713),H718)</f>
        <v>1.0288816789803965E-12</v>
      </c>
      <c r="F718" s="32" t="b">
        <f>OR(F713,M718*M713&lt;=0)</f>
        <v>1</v>
      </c>
      <c r="H718" s="32">
        <f>IF(F713,(D713+E713)/2,2*H713)</f>
        <v>9.7172158570370776E-13</v>
      </c>
      <c r="I718" s="32">
        <f>I713</f>
        <v>-0.48114022924118632</v>
      </c>
      <c r="J718" s="32">
        <f>J713</f>
        <v>1</v>
      </c>
      <c r="K718" s="32">
        <f>I718+J718*H718</f>
        <v>-0.4811402292402146</v>
      </c>
      <c r="L718" s="32">
        <f>$CE$3-$CE$7*SUMPRODUCT($B$3:$CD$3,Q720:CS720)</f>
        <v>6.3664629124104977E-12</v>
      </c>
      <c r="M718" s="32">
        <f>SUMPRODUCT(L718:L721,J718:J721)</f>
        <v>1.0873153541618851E-11</v>
      </c>
      <c r="O718" s="46">
        <f>SUM(Q718:CS718)</f>
        <v>-1.2656551010021095</v>
      </c>
      <c r="P718" s="39" t="s">
        <v>363</v>
      </c>
      <c r="Q718" s="32">
        <f t="shared" ref="Q718:AV718" si="1643">SUMPRODUCT(B$3:B$6,$K718:$K721)</f>
        <v>0.94830444080699472</v>
      </c>
      <c r="R718" s="32">
        <f t="shared" si="1643"/>
        <v>0.5600091471948252</v>
      </c>
      <c r="S718" s="32">
        <f t="shared" si="1643"/>
        <v>0.17171385358265573</v>
      </c>
      <c r="T718" s="32">
        <f t="shared" si="1643"/>
        <v>0.54130271888887405</v>
      </c>
      <c r="U718" s="32">
        <f t="shared" si="1643"/>
        <v>0.15300742527670458</v>
      </c>
      <c r="V718" s="32">
        <f t="shared" si="1643"/>
        <v>-0.23528786833546489</v>
      </c>
      <c r="W718" s="32">
        <f t="shared" si="1643"/>
        <v>0.13430099697075337</v>
      </c>
      <c r="X718" s="32">
        <f t="shared" si="1643"/>
        <v>-0.2539942966414161</v>
      </c>
      <c r="Y718" s="32">
        <f t="shared" si="1643"/>
        <v>-0.64228959025358556</v>
      </c>
      <c r="Z718" s="32">
        <f t="shared" si="1643"/>
        <v>1.2295611299185747</v>
      </c>
      <c r="AA718" s="32">
        <f t="shared" si="1643"/>
        <v>0.84126583630640528</v>
      </c>
      <c r="AB718" s="32">
        <f t="shared" si="1643"/>
        <v>0.45297054269423581</v>
      </c>
      <c r="AC718" s="32">
        <f t="shared" si="1643"/>
        <v>0.82255940800045413</v>
      </c>
      <c r="AD718" s="32">
        <f t="shared" si="1643"/>
        <v>0.43426411438828461</v>
      </c>
      <c r="AE718" s="32">
        <f t="shared" si="1643"/>
        <v>4.5968820776115138E-2</v>
      </c>
      <c r="AF718" s="32">
        <f t="shared" si="1643"/>
        <v>0.4155576860823334</v>
      </c>
      <c r="AG718" s="32">
        <f t="shared" si="1643"/>
        <v>2.7262392470163932E-2</v>
      </c>
      <c r="AH718" s="32">
        <f t="shared" si="1643"/>
        <v>-0.36103290114200554</v>
      </c>
      <c r="AI718" s="32">
        <f t="shared" si="1643"/>
        <v>1.6045700487340149</v>
      </c>
      <c r="AJ718" s="32">
        <f t="shared" si="1643"/>
        <v>1.2162747551218454</v>
      </c>
      <c r="AK718" s="32">
        <f t="shared" si="1643"/>
        <v>0.82797946150967583</v>
      </c>
      <c r="AL718" s="32">
        <f t="shared" si="1643"/>
        <v>1.1975683268158941</v>
      </c>
      <c r="AM718" s="32">
        <f t="shared" si="1643"/>
        <v>0.80927303320372457</v>
      </c>
      <c r="AN718" s="32">
        <f t="shared" si="1643"/>
        <v>0.4209777395915551</v>
      </c>
      <c r="AO718" s="32">
        <f t="shared" si="1643"/>
        <v>0.79056660489777331</v>
      </c>
      <c r="AP718" s="32">
        <f t="shared" si="1643"/>
        <v>0.40227131128560389</v>
      </c>
      <c r="AQ718" s="32">
        <f t="shared" si="1643"/>
        <v>1.3976017673434427E-2</v>
      </c>
      <c r="AR718" s="32">
        <f t="shared" si="1643"/>
        <v>0.46716421156678012</v>
      </c>
      <c r="AS718" s="32">
        <f t="shared" si="1643"/>
        <v>7.8868917954610651E-2</v>
      </c>
      <c r="AT718" s="32">
        <f t="shared" si="1643"/>
        <v>-0.30942637565755882</v>
      </c>
      <c r="AU718" s="32">
        <f t="shared" si="1643"/>
        <v>6.0162489648659445E-2</v>
      </c>
      <c r="AV718" s="32">
        <f t="shared" si="1643"/>
        <v>-0.32813280396351002</v>
      </c>
      <c r="AW718" s="32">
        <f t="shared" ref="AW718:CB718" si="1644">SUMPRODUCT(AH$3:AH$6,$K718:$K721)</f>
        <v>-0.71642809757567949</v>
      </c>
      <c r="AX718" s="32">
        <f t="shared" si="1644"/>
        <v>-0.34683923226946117</v>
      </c>
      <c r="AY718" s="32">
        <f t="shared" si="1644"/>
        <v>-0.73513452588163064</v>
      </c>
      <c r="AZ718" s="32">
        <f t="shared" si="1644"/>
        <v>-1.1234298194938002</v>
      </c>
      <c r="BA718" s="32">
        <f t="shared" si="1644"/>
        <v>0.7484209006783602</v>
      </c>
      <c r="BB718" s="32">
        <f t="shared" si="1644"/>
        <v>0.36012560706619068</v>
      </c>
      <c r="BC718" s="32">
        <f t="shared" si="1644"/>
        <v>-2.8169686545978789E-2</v>
      </c>
      <c r="BD718" s="32">
        <f t="shared" si="1644"/>
        <v>0.34141917876023947</v>
      </c>
      <c r="BE718" s="32">
        <f t="shared" si="1644"/>
        <v>-4.6876114851930002E-2</v>
      </c>
      <c r="BF718" s="32">
        <f t="shared" si="1644"/>
        <v>-0.43517140846409946</v>
      </c>
      <c r="BG718" s="32">
        <f t="shared" si="1644"/>
        <v>-6.5582543157881201E-2</v>
      </c>
      <c r="BH718" s="32">
        <f t="shared" si="1644"/>
        <v>-0.45387783677005067</v>
      </c>
      <c r="BI718" s="32">
        <f t="shared" si="1644"/>
        <v>-0.84217313038222019</v>
      </c>
      <c r="BJ718" s="32">
        <f t="shared" si="1644"/>
        <v>1.1234298194938002</v>
      </c>
      <c r="BK718" s="32">
        <f t="shared" si="1644"/>
        <v>0.73513452588163064</v>
      </c>
      <c r="BL718" s="32">
        <f t="shared" si="1644"/>
        <v>0.34683923226946117</v>
      </c>
      <c r="BM718" s="32">
        <f t="shared" si="1644"/>
        <v>0.71642809757567949</v>
      </c>
      <c r="BN718" s="32">
        <f t="shared" si="1644"/>
        <v>0.32813280396351002</v>
      </c>
      <c r="BO718" s="32">
        <f t="shared" si="1644"/>
        <v>-6.0162489648659445E-2</v>
      </c>
      <c r="BP718" s="32">
        <f t="shared" si="1644"/>
        <v>0.30942637565755882</v>
      </c>
      <c r="BQ718" s="32">
        <f t="shared" si="1644"/>
        <v>-7.8868917954610651E-2</v>
      </c>
      <c r="BR718" s="32">
        <f t="shared" si="1644"/>
        <v>-0.46716421156678012</v>
      </c>
      <c r="BS718" s="32">
        <f t="shared" si="1644"/>
        <v>-1.3976017673434427E-2</v>
      </c>
      <c r="BT718" s="32">
        <f t="shared" si="1644"/>
        <v>-0.40227131128560389</v>
      </c>
      <c r="BU718" s="32">
        <f t="shared" si="1644"/>
        <v>-0.79056660489777331</v>
      </c>
      <c r="BV718" s="32">
        <f t="shared" si="1644"/>
        <v>-0.4209777395915551</v>
      </c>
      <c r="BW718" s="32">
        <f t="shared" si="1644"/>
        <v>-0.80927303320372457</v>
      </c>
      <c r="BX718" s="32">
        <f t="shared" si="1644"/>
        <v>-1.1975683268158941</v>
      </c>
      <c r="BY718" s="32">
        <f t="shared" si="1644"/>
        <v>-0.82797946150967583</v>
      </c>
      <c r="BZ718" s="32">
        <f t="shared" si="1644"/>
        <v>-1.2162747551218454</v>
      </c>
      <c r="CA718" s="32">
        <f t="shared" si="1644"/>
        <v>-1.6045700487340149</v>
      </c>
      <c r="CB718" s="32">
        <f t="shared" si="1644"/>
        <v>0.26728067143814555</v>
      </c>
      <c r="CC718" s="32">
        <f t="shared" ref="CC718:CS718" si="1645">SUMPRODUCT(BN$3:BN$6,$K718:$K721)</f>
        <v>-0.12101462217402392</v>
      </c>
      <c r="CD718" s="32">
        <f t="shared" si="1645"/>
        <v>-0.50930991578619333</v>
      </c>
      <c r="CE718" s="32">
        <f t="shared" si="1645"/>
        <v>-0.13972105047997513</v>
      </c>
      <c r="CF718" s="32">
        <f t="shared" si="1645"/>
        <v>-0.5280163440921446</v>
      </c>
      <c r="CG718" s="32">
        <f t="shared" si="1645"/>
        <v>-0.91631163770431412</v>
      </c>
      <c r="CH718" s="32">
        <f t="shared" si="1645"/>
        <v>-0.54672277239809586</v>
      </c>
      <c r="CI718" s="32">
        <f t="shared" si="1645"/>
        <v>-0.93501806601026527</v>
      </c>
      <c r="CJ718" s="32">
        <f t="shared" si="1645"/>
        <v>-1.3233133596224347</v>
      </c>
      <c r="CK718" s="32">
        <f t="shared" si="1645"/>
        <v>0.64228959025358556</v>
      </c>
      <c r="CL718" s="32">
        <f t="shared" si="1645"/>
        <v>0.2539942966414161</v>
      </c>
      <c r="CM718" s="32">
        <f t="shared" si="1645"/>
        <v>-0.13430099697075337</v>
      </c>
      <c r="CN718" s="32">
        <f t="shared" si="1645"/>
        <v>0.23528786833546489</v>
      </c>
      <c r="CO718" s="32">
        <f t="shared" si="1645"/>
        <v>-0.15300742527670458</v>
      </c>
      <c r="CP718" s="32">
        <f t="shared" si="1645"/>
        <v>-0.54130271888887405</v>
      </c>
      <c r="CQ718" s="32">
        <f t="shared" si="1645"/>
        <v>-0.17171385358265573</v>
      </c>
      <c r="CR718" s="32">
        <f t="shared" si="1645"/>
        <v>-0.5600091471948252</v>
      </c>
      <c r="CS718" s="32">
        <f t="shared" si="1645"/>
        <v>-0.94830444080699472</v>
      </c>
    </row>
    <row r="719" spans="2:97" ht="13.9" thickTop="1" thickBot="1" x14ac:dyDescent="0.4">
      <c r="H719" s="33">
        <f>H718</f>
        <v>9.7172158570370776E-13</v>
      </c>
      <c r="I719" s="33">
        <f t="shared" ref="I719:J719" si="1646">I714</f>
        <v>0.32813280396284744</v>
      </c>
      <c r="J719" s="33">
        <f t="shared" si="1646"/>
        <v>0.68188263357718482</v>
      </c>
      <c r="K719" s="33">
        <f t="shared" ref="K719:K721" si="1647">I719+J719*H719</f>
        <v>0.32813280396351002</v>
      </c>
      <c r="L719" s="33">
        <f>$CE$4-$CE$7*SUMPRODUCT($B$4:$CD$4,Q720:CS720)</f>
        <v>4.7748471843078732E-12</v>
      </c>
      <c r="M719" s="39" t="s">
        <v>375</v>
      </c>
      <c r="O719" s="47">
        <f t="shared" ref="O719:O720" si="1648">SUM(Q719:CS719)</f>
        <v>98.989929547729218</v>
      </c>
      <c r="P719" s="39" t="s">
        <v>365</v>
      </c>
      <c r="Q719" s="33">
        <f>EXP(Q718)</f>
        <v>2.5813291502881945</v>
      </c>
      <c r="R719" s="33">
        <f>EXP(R718)</f>
        <v>1.7506885141117769</v>
      </c>
      <c r="S719" s="33">
        <f t="shared" ref="S719:CD719" si="1649">EXP(S718)</f>
        <v>1.1873380320757303</v>
      </c>
      <c r="T719" s="33">
        <f t="shared" si="1649"/>
        <v>1.7182437934676282</v>
      </c>
      <c r="U719" s="33">
        <f t="shared" si="1649"/>
        <v>1.1653336318352823</v>
      </c>
      <c r="V719" s="33">
        <f t="shared" si="1649"/>
        <v>0.79034330206762604</v>
      </c>
      <c r="W719" s="33">
        <f t="shared" si="1649"/>
        <v>1.1437370292201621</v>
      </c>
      <c r="X719" s="33">
        <f t="shared" si="1649"/>
        <v>0.7756962261075897</v>
      </c>
      <c r="Y719" s="33">
        <f t="shared" si="1649"/>
        <v>0.52608652148634127</v>
      </c>
      <c r="Z719" s="33">
        <f t="shared" si="1649"/>
        <v>3.4197283904326041</v>
      </c>
      <c r="AA719" s="33">
        <f t="shared" si="1649"/>
        <v>2.3193009747880873</v>
      </c>
      <c r="AB719" s="33">
        <f t="shared" si="1649"/>
        <v>1.5729778501422143</v>
      </c>
      <c r="AC719" s="33">
        <f t="shared" si="1649"/>
        <v>2.2763184158633321</v>
      </c>
      <c r="AD719" s="33">
        <f t="shared" si="1649"/>
        <v>1.5438265610831259</v>
      </c>
      <c r="AE719" s="33">
        <f t="shared" si="1649"/>
        <v>1.047041764498402</v>
      </c>
      <c r="AF719" s="33">
        <f t="shared" si="1649"/>
        <v>1.5152155197164825</v>
      </c>
      <c r="AG719" s="33">
        <f t="shared" si="1649"/>
        <v>1.0276374117091551</v>
      </c>
      <c r="AH719" s="33">
        <f t="shared" si="1649"/>
        <v>0.69695606743909988</v>
      </c>
      <c r="AI719" s="33">
        <f t="shared" si="1649"/>
        <v>4.9757198257344699</v>
      </c>
      <c r="AJ719" s="33">
        <f t="shared" si="1649"/>
        <v>3.3745931034711516</v>
      </c>
      <c r="AK719" s="33">
        <f t="shared" si="1649"/>
        <v>2.2886896796513425</v>
      </c>
      <c r="AL719" s="33">
        <f t="shared" si="1649"/>
        <v>3.3120532914787577</v>
      </c>
      <c r="AM719" s="33">
        <f t="shared" si="1649"/>
        <v>2.2462744260531839</v>
      </c>
      <c r="AN719" s="33">
        <f t="shared" si="1649"/>
        <v>1.5234503654039173</v>
      </c>
      <c r="AO719" s="33">
        <f t="shared" si="1649"/>
        <v>2.2046452352200174</v>
      </c>
      <c r="AP719" s="33">
        <f t="shared" si="1649"/>
        <v>1.4952169468818139</v>
      </c>
      <c r="AQ719" s="33">
        <f t="shared" si="1649"/>
        <v>1.0140741387897085</v>
      </c>
      <c r="AR719" s="33">
        <f t="shared" si="1649"/>
        <v>1.5954633754476155</v>
      </c>
      <c r="AS719" s="33">
        <f t="shared" si="1649"/>
        <v>1.0820624738113316</v>
      </c>
      <c r="AT719" s="33">
        <f t="shared" si="1649"/>
        <v>0.73386779994383011</v>
      </c>
      <c r="AU719" s="33">
        <f t="shared" si="1649"/>
        <v>1.0620090980112755</v>
      </c>
      <c r="AV719" s="33">
        <f t="shared" si="1649"/>
        <v>0.72026735899331984</v>
      </c>
      <c r="AW719" s="33">
        <f t="shared" si="1649"/>
        <v>0.48849399633458124</v>
      </c>
      <c r="AX719" s="33">
        <f t="shared" si="1649"/>
        <v>0.70691896888093397</v>
      </c>
      <c r="AY719" s="33">
        <f t="shared" si="1649"/>
        <v>0.47944095741894038</v>
      </c>
      <c r="AZ719" s="33">
        <f t="shared" si="1649"/>
        <v>0.32516263075337853</v>
      </c>
      <c r="BA719" s="33">
        <f t="shared" si="1649"/>
        <v>2.1136597013614087</v>
      </c>
      <c r="BB719" s="33">
        <f t="shared" si="1649"/>
        <v>1.4335094621703772</v>
      </c>
      <c r="BC719" s="33">
        <f t="shared" si="1649"/>
        <v>0.97222337957638649</v>
      </c>
      <c r="BD719" s="33">
        <f t="shared" si="1649"/>
        <v>1.4069428778431481</v>
      </c>
      <c r="BE719" s="33">
        <f t="shared" si="1649"/>
        <v>0.9542056021706381</v>
      </c>
      <c r="BF719" s="33">
        <f t="shared" si="1649"/>
        <v>0.6471537299436384</v>
      </c>
      <c r="BG719" s="33">
        <f t="shared" si="1649"/>
        <v>0.93652174010725131</v>
      </c>
      <c r="BH719" s="33">
        <f t="shared" si="1649"/>
        <v>0.63516032174304071</v>
      </c>
      <c r="BI719" s="33">
        <f t="shared" si="1649"/>
        <v>0.43077337881181704</v>
      </c>
      <c r="BJ719" s="33">
        <f t="shared" si="1649"/>
        <v>3.0753841475666244</v>
      </c>
      <c r="BK719" s="33">
        <f t="shared" si="1649"/>
        <v>2.0857625626802463</v>
      </c>
      <c r="BL719" s="33">
        <f t="shared" si="1649"/>
        <v>1.4145892867792453</v>
      </c>
      <c r="BM719" s="33">
        <f t="shared" si="1649"/>
        <v>2.0471080658176115</v>
      </c>
      <c r="BN719" s="33">
        <f t="shared" si="1649"/>
        <v>1.3883733415292452</v>
      </c>
      <c r="BO719" s="33">
        <f t="shared" si="1649"/>
        <v>0.94161151902804407</v>
      </c>
      <c r="BP719" s="33">
        <f t="shared" si="1649"/>
        <v>1.3626432445687622</v>
      </c>
      <c r="BQ719" s="33">
        <f t="shared" si="1649"/>
        <v>0.92416105742741061</v>
      </c>
      <c r="BR719" s="33">
        <f t="shared" si="1649"/>
        <v>0.62677715790213284</v>
      </c>
      <c r="BS719" s="33">
        <f t="shared" si="1649"/>
        <v>0.98612119345977423</v>
      </c>
      <c r="BT719" s="33">
        <f t="shared" si="1649"/>
        <v>0.6687992682837367</v>
      </c>
      <c r="BU719" s="33">
        <f t="shared" si="1649"/>
        <v>0.45358771743618098</v>
      </c>
      <c r="BV719" s="33">
        <f t="shared" si="1649"/>
        <v>0.65640471308355808</v>
      </c>
      <c r="BW719" s="33">
        <f t="shared" si="1649"/>
        <v>0.44518158084408677</v>
      </c>
      <c r="BX719" s="33">
        <f t="shared" si="1649"/>
        <v>0.30192750900862536</v>
      </c>
      <c r="BY719" s="33">
        <f t="shared" si="1649"/>
        <v>0.43693123139015477</v>
      </c>
      <c r="BZ719" s="33">
        <f t="shared" si="1649"/>
        <v>0.29633202265819442</v>
      </c>
      <c r="CA719" s="33">
        <f t="shared" si="1649"/>
        <v>0.20097594619938014</v>
      </c>
      <c r="CB719" s="33">
        <f t="shared" si="1649"/>
        <v>1.3064070660284344</v>
      </c>
      <c r="CC719" s="33">
        <f t="shared" si="1649"/>
        <v>0.8860210039448474</v>
      </c>
      <c r="CD719" s="33">
        <f t="shared" si="1649"/>
        <v>0.60091011434742869</v>
      </c>
      <c r="CE719" s="33">
        <f t="shared" ref="CE719:CS719" si="1650">EXP(CE718)</f>
        <v>0.86960077628805954</v>
      </c>
      <c r="CF719" s="33">
        <f t="shared" si="1650"/>
        <v>0.58977371821808211</v>
      </c>
      <c r="CG719" s="33">
        <f t="shared" si="1650"/>
        <v>0.39999163775534652</v>
      </c>
      <c r="CH719" s="33">
        <f t="shared" si="1650"/>
        <v>0.57884370789551187</v>
      </c>
      <c r="CI719" s="33">
        <f t="shared" si="1650"/>
        <v>0.39257877313530753</v>
      </c>
      <c r="CJ719" s="33">
        <f t="shared" si="1650"/>
        <v>0.26625165137709916</v>
      </c>
      <c r="CK719" s="33">
        <f t="shared" si="1650"/>
        <v>1.900828018126602</v>
      </c>
      <c r="CL719" s="33">
        <f t="shared" si="1650"/>
        <v>1.2891644516796956</v>
      </c>
      <c r="CM719" s="33">
        <f t="shared" si="1650"/>
        <v>0.87432685525783249</v>
      </c>
      <c r="CN719" s="33">
        <f t="shared" si="1650"/>
        <v>1.2652729483300342</v>
      </c>
      <c r="CO719" s="33">
        <f t="shared" si="1650"/>
        <v>0.85812334998441719</v>
      </c>
      <c r="CP719" s="33">
        <f t="shared" si="1650"/>
        <v>0.5819895894876923</v>
      </c>
      <c r="CQ719" s="33">
        <f t="shared" si="1650"/>
        <v>0.84222013696620013</v>
      </c>
      <c r="CR719" s="33">
        <f t="shared" si="1650"/>
        <v>0.57120383891211879</v>
      </c>
      <c r="CS719" s="33">
        <f t="shared" si="1650"/>
        <v>0.3873973219914067</v>
      </c>
    </row>
    <row r="720" spans="2:97" ht="13.9" thickTop="1" thickBot="1" x14ac:dyDescent="0.4">
      <c r="H720" s="32">
        <f t="shared" ref="H720:H721" si="1651">H719</f>
        <v>9.7172158570370776E-13</v>
      </c>
      <c r="I720" s="32">
        <f t="shared" ref="I720:J720" si="1652">I715</f>
        <v>-0.40700172191846634</v>
      </c>
      <c r="J720" s="32">
        <f t="shared" si="1652"/>
        <v>0.35575135939628566</v>
      </c>
      <c r="K720" s="32">
        <f t="shared" si="1647"/>
        <v>-0.40700172191812067</v>
      </c>
      <c r="L720" s="32">
        <f>$CE$5-$CE$7*SUMPRODUCT($B$5:$CD$5,Q720:CS720)</f>
        <v>2.3305801732931286E-12</v>
      </c>
      <c r="M720" s="32">
        <f>SUMPRODUCT($B$7:$CD$7, LN(Q720:CS720))</f>
        <v>-3263.3842564287188</v>
      </c>
      <c r="O720" s="48">
        <f t="shared" si="1648"/>
        <v>1</v>
      </c>
      <c r="P720" s="39" t="s">
        <v>366</v>
      </c>
      <c r="Q720" s="32">
        <f t="shared" ref="Q720:AV720" si="1653">Q719/$O719</f>
        <v>2.6076684386804969E-2</v>
      </c>
      <c r="R720" s="32">
        <f t="shared" si="1653"/>
        <v>1.7685521366773586E-2</v>
      </c>
      <c r="S720" s="32">
        <f t="shared" si="1653"/>
        <v>1.1994533560135939E-2</v>
      </c>
      <c r="T720" s="32">
        <f t="shared" si="1653"/>
        <v>1.735776357572975E-2</v>
      </c>
      <c r="U720" s="32">
        <f t="shared" si="1653"/>
        <v>1.1772244279388059E-2</v>
      </c>
      <c r="V720" s="32">
        <f t="shared" si="1653"/>
        <v>7.9840778317409773E-3</v>
      </c>
      <c r="W720" s="32">
        <f t="shared" si="1653"/>
        <v>1.155407458562434E-2</v>
      </c>
      <c r="X720" s="32">
        <f t="shared" si="1653"/>
        <v>7.8361125182292227E-3</v>
      </c>
      <c r="Y720" s="32">
        <f t="shared" si="1653"/>
        <v>5.3145458723928294E-3</v>
      </c>
      <c r="Z720" s="32">
        <f t="shared" si="1653"/>
        <v>3.4546225116603803E-2</v>
      </c>
      <c r="AA720" s="32">
        <f t="shared" si="1653"/>
        <v>2.3429665880000526E-2</v>
      </c>
      <c r="AB720" s="32">
        <f t="shared" si="1653"/>
        <v>1.5890281540040734E-2</v>
      </c>
      <c r="AC720" s="32">
        <f t="shared" si="1653"/>
        <v>2.2995454449392015E-2</v>
      </c>
      <c r="AD720" s="32">
        <f t="shared" si="1653"/>
        <v>1.559579411902451E-2</v>
      </c>
      <c r="AE720" s="32">
        <f t="shared" si="1653"/>
        <v>1.0577255376200242E-2</v>
      </c>
      <c r="AF720" s="32">
        <f t="shared" si="1653"/>
        <v>1.530676430056355E-2</v>
      </c>
      <c r="AG720" s="32">
        <f t="shared" si="1653"/>
        <v>1.0381231872820629E-2</v>
      </c>
      <c r="AH720" s="32">
        <f t="shared" si="1653"/>
        <v>7.0406764670243949E-3</v>
      </c>
      <c r="AI720" s="32">
        <f t="shared" si="1653"/>
        <v>5.0264909253575789E-2</v>
      </c>
      <c r="AJ720" s="32">
        <f t="shared" si="1653"/>
        <v>3.4090266746215327E-2</v>
      </c>
      <c r="AK720" s="32">
        <f t="shared" si="1653"/>
        <v>2.3120429422548709E-2</v>
      </c>
      <c r="AL720" s="32">
        <f t="shared" si="1653"/>
        <v>3.3458487207850877E-2</v>
      </c>
      <c r="AM720" s="32">
        <f t="shared" si="1653"/>
        <v>2.2691948931735678E-2</v>
      </c>
      <c r="AN720" s="32">
        <f t="shared" si="1653"/>
        <v>1.5389953022134103E-2</v>
      </c>
      <c r="AO720" s="32">
        <f t="shared" si="1653"/>
        <v>2.2271409276607479E-2</v>
      </c>
      <c r="AP720" s="32">
        <f t="shared" si="1653"/>
        <v>1.5104737963884262E-2</v>
      </c>
      <c r="AQ720" s="32">
        <f t="shared" si="1653"/>
        <v>1.024421517848197E-2</v>
      </c>
      <c r="AR720" s="32">
        <f t="shared" si="1653"/>
        <v>1.6117431164332157E-2</v>
      </c>
      <c r="AS720" s="32">
        <f t="shared" si="1653"/>
        <v>1.0931035901885371E-2</v>
      </c>
      <c r="AT720" s="32">
        <f t="shared" si="1653"/>
        <v>7.4135601802806286E-3</v>
      </c>
      <c r="AU720" s="32">
        <f t="shared" si="1653"/>
        <v>1.0728455943583784E-2</v>
      </c>
      <c r="AV720" s="32">
        <f t="shared" si="1653"/>
        <v>7.2761680130910087E-3</v>
      </c>
      <c r="AW720" s="32">
        <f t="shared" ref="AW720:CB720" si="1654">AW719/$O719</f>
        <v>4.9347847661518722E-3</v>
      </c>
      <c r="AX720" s="32">
        <f t="shared" si="1654"/>
        <v>7.1413220729699004E-3</v>
      </c>
      <c r="AY720" s="32">
        <f t="shared" si="1654"/>
        <v>4.8433306257458439E-3</v>
      </c>
      <c r="AZ720" s="32">
        <f t="shared" si="1654"/>
        <v>3.2848051538070583E-3</v>
      </c>
      <c r="BA720" s="32">
        <f t="shared" si="1654"/>
        <v>2.1352269983607591E-2</v>
      </c>
      <c r="BB720" s="32">
        <f t="shared" si="1654"/>
        <v>1.4481366627089E-2</v>
      </c>
      <c r="BC720" s="32">
        <f t="shared" si="1654"/>
        <v>9.8214372312247882E-3</v>
      </c>
      <c r="BD720" s="32">
        <f t="shared" si="1654"/>
        <v>1.4212989990711866E-2</v>
      </c>
      <c r="BE720" s="32">
        <f t="shared" si="1654"/>
        <v>9.6394209646402072E-3</v>
      </c>
      <c r="BF720" s="32">
        <f t="shared" si="1654"/>
        <v>6.5375713762035282E-3</v>
      </c>
      <c r="BG720" s="32">
        <f t="shared" si="1654"/>
        <v>9.4607779234320583E-3</v>
      </c>
      <c r="BH720" s="32">
        <f t="shared" si="1654"/>
        <v>6.4164135144352263E-3</v>
      </c>
      <c r="BI720" s="32">
        <f t="shared" si="1654"/>
        <v>4.3516889119929554E-3</v>
      </c>
      <c r="BJ720" s="32">
        <f t="shared" si="1654"/>
        <v>3.1067646594129455E-2</v>
      </c>
      <c r="BK720" s="32">
        <f t="shared" si="1654"/>
        <v>2.1070452036987965E-2</v>
      </c>
      <c r="BL720" s="32">
        <f t="shared" si="1654"/>
        <v>1.4290234302037599E-2</v>
      </c>
      <c r="BM720" s="32">
        <f t="shared" si="1654"/>
        <v>2.0679962852489686E-2</v>
      </c>
      <c r="BN720" s="32">
        <f t="shared" si="1654"/>
        <v>1.4025399834836975E-2</v>
      </c>
      <c r="BO720" s="32">
        <f t="shared" si="1654"/>
        <v>9.5121950619636957E-3</v>
      </c>
      <c r="BP720" s="32">
        <f t="shared" si="1654"/>
        <v>1.3765473425372496E-2</v>
      </c>
      <c r="BQ720" s="32">
        <f t="shared" si="1654"/>
        <v>9.3359098410289807E-3</v>
      </c>
      <c r="BR720" s="32">
        <f t="shared" si="1654"/>
        <v>6.3317264772870105E-3</v>
      </c>
      <c r="BS720" s="32">
        <f t="shared" si="1654"/>
        <v>9.9618334709926596E-3</v>
      </c>
      <c r="BT720" s="32">
        <f t="shared" si="1654"/>
        <v>6.7562354205057485E-3</v>
      </c>
      <c r="BU720" s="32">
        <f t="shared" si="1654"/>
        <v>4.5821602208280998E-3</v>
      </c>
      <c r="BV720" s="32">
        <f t="shared" si="1654"/>
        <v>6.6310251566252948E-3</v>
      </c>
      <c r="BW720" s="32">
        <f t="shared" si="1654"/>
        <v>4.4972411120813753E-3</v>
      </c>
      <c r="BX720" s="32">
        <f t="shared" si="1654"/>
        <v>3.0500830780271168E-3</v>
      </c>
      <c r="BY720" s="32">
        <f t="shared" si="1654"/>
        <v>4.4138957708772077E-3</v>
      </c>
      <c r="BZ720" s="32">
        <f t="shared" si="1654"/>
        <v>2.9935572639771834E-3</v>
      </c>
      <c r="CA720" s="32">
        <f t="shared" si="1654"/>
        <v>2.0302665848698992E-3</v>
      </c>
      <c r="CB720" s="32">
        <f t="shared" si="1654"/>
        <v>1.3197373429774329E-2</v>
      </c>
      <c r="CC720" s="32">
        <f t="shared" ref="CC720:CS720" si="1655">CC719/$O719</f>
        <v>8.950617582949601E-3</v>
      </c>
      <c r="CD720" s="32">
        <f t="shared" si="1655"/>
        <v>6.0704166281651149E-3</v>
      </c>
      <c r="CE720" s="32">
        <f t="shared" si="1655"/>
        <v>8.7847398241532315E-3</v>
      </c>
      <c r="CF720" s="32">
        <f t="shared" si="1655"/>
        <v>5.9579163346481162E-3</v>
      </c>
      <c r="CG720" s="32">
        <f t="shared" si="1655"/>
        <v>4.040730603434621E-3</v>
      </c>
      <c r="CH720" s="32">
        <f t="shared" si="1655"/>
        <v>5.8475009583314761E-3</v>
      </c>
      <c r="CI720" s="32">
        <f t="shared" si="1655"/>
        <v>3.9658455655938295E-3</v>
      </c>
      <c r="CJ720" s="32">
        <f t="shared" si="1655"/>
        <v>2.6896842193298324E-3</v>
      </c>
      <c r="CK720" s="32">
        <f t="shared" si="1655"/>
        <v>1.9202236296269857E-2</v>
      </c>
      <c r="CL720" s="32">
        <f t="shared" si="1655"/>
        <v>1.302318788961365E-2</v>
      </c>
      <c r="CM720" s="32">
        <f t="shared" si="1655"/>
        <v>8.8324828520689562E-3</v>
      </c>
      <c r="CN720" s="32">
        <f t="shared" si="1655"/>
        <v>1.2781835022116743E-2</v>
      </c>
      <c r="CO720" s="32">
        <f t="shared" si="1655"/>
        <v>8.6687944309593885E-3</v>
      </c>
      <c r="CP720" s="32">
        <f t="shared" si="1655"/>
        <v>5.8792807727686969E-3</v>
      </c>
      <c r="CQ720" s="32">
        <f t="shared" si="1655"/>
        <v>8.5081395735322075E-3</v>
      </c>
      <c r="CR720" s="32">
        <f t="shared" si="1655"/>
        <v>5.770322713854502E-3</v>
      </c>
      <c r="CS720" s="32">
        <f t="shared" si="1655"/>
        <v>3.9135023508085065E-3</v>
      </c>
    </row>
    <row r="721" spans="1:111" ht="13.15" thickTop="1" x14ac:dyDescent="0.35">
      <c r="H721" s="34">
        <f t="shared" si="1651"/>
        <v>9.7172158570370776E-13</v>
      </c>
      <c r="I721" s="34">
        <f t="shared" ref="I721:J721" si="1656">I716</f>
        <v>-0.38829529361241805</v>
      </c>
      <c r="J721" s="34">
        <f t="shared" si="1656"/>
        <v>0.25581355303201109</v>
      </c>
      <c r="K721" s="34">
        <f t="shared" si="1647"/>
        <v>-0.38829529361216947</v>
      </c>
      <c r="L721" s="34">
        <f>$CE$6-$CE$7*SUMPRODUCT($B$6:$CD$6,Q720:CS720)</f>
        <v>1.6484591469634324E-12</v>
      </c>
    </row>
    <row r="722" spans="1:111" ht="13.5" thickBot="1" x14ac:dyDescent="0.4">
      <c r="B722" s="39" t="s">
        <v>367</v>
      </c>
      <c r="D722" s="39" t="s">
        <v>368</v>
      </c>
      <c r="E722" s="39" t="s">
        <v>369</v>
      </c>
      <c r="F722" s="39" t="s">
        <v>370</v>
      </c>
      <c r="H722" s="39" t="s">
        <v>347</v>
      </c>
      <c r="I722" s="39" t="s">
        <v>371</v>
      </c>
      <c r="J722" s="39" t="s">
        <v>372</v>
      </c>
      <c r="K722" s="39" t="s">
        <v>349</v>
      </c>
      <c r="L722" s="39" t="s">
        <v>373</v>
      </c>
      <c r="M722" s="39" t="s">
        <v>374</v>
      </c>
      <c r="O722" s="45" t="s">
        <v>336</v>
      </c>
    </row>
    <row r="723" spans="1:111" ht="13.9" thickTop="1" thickBot="1" x14ac:dyDescent="0.4">
      <c r="B723" s="32">
        <f>1+B718</f>
        <v>10</v>
      </c>
      <c r="D723" s="32">
        <f>IF(F718,IF(M723&lt;0,D718,H723),E718)</f>
        <v>9.7172158570370776E-13</v>
      </c>
      <c r="E723" s="32">
        <f>IF(F718,IF(M723&lt;0,H723,E718),H723)</f>
        <v>1.0003016323420521E-12</v>
      </c>
      <c r="F723" s="32" t="b">
        <f>OR(F718,M723*M718&lt;=0)</f>
        <v>1</v>
      </c>
      <c r="H723" s="32">
        <f>IF(F718,(D718+E718)/2,2*H718)</f>
        <v>1.0003016323420521E-12</v>
      </c>
      <c r="I723" s="32">
        <f>I718</f>
        <v>-0.48114022924118632</v>
      </c>
      <c r="J723" s="32">
        <f>J718</f>
        <v>1</v>
      </c>
      <c r="K723" s="32">
        <f>I723+J723*H723</f>
        <v>-0.48114022924018601</v>
      </c>
      <c r="L723" s="32">
        <f>$CE$3-$CE$7*SUMPRODUCT($B$3:$CD$3,Q725:CS725)</f>
        <v>-6.9064753915881738E-12</v>
      </c>
      <c r="M723" s="32">
        <f>SUMPRODUCT(L723:L726,J723:J726)</f>
        <v>-1.1937826634412556E-11</v>
      </c>
      <c r="O723" s="46">
        <f>SUM(Q723:CS723)</f>
        <v>-1.2656551010021875</v>
      </c>
      <c r="P723" s="39" t="s">
        <v>363</v>
      </c>
      <c r="Q723" s="32">
        <f t="shared" ref="Q723:AV723" si="1657">SUMPRODUCT(B$3:B$6,$K723:$K726)</f>
        <v>0.94830444080692922</v>
      </c>
      <c r="R723" s="32">
        <f t="shared" si="1657"/>
        <v>0.56000914719476702</v>
      </c>
      <c r="S723" s="32">
        <f t="shared" si="1657"/>
        <v>0.17171385358260488</v>
      </c>
      <c r="T723" s="32">
        <f t="shared" si="1657"/>
        <v>0.54130271888881865</v>
      </c>
      <c r="U723" s="32">
        <f t="shared" si="1657"/>
        <v>0.15300742527665651</v>
      </c>
      <c r="V723" s="32">
        <f t="shared" si="1657"/>
        <v>-0.23528786833550563</v>
      </c>
      <c r="W723" s="32">
        <f t="shared" si="1657"/>
        <v>0.13430099697070819</v>
      </c>
      <c r="X723" s="32">
        <f t="shared" si="1657"/>
        <v>-0.25399429664145395</v>
      </c>
      <c r="Y723" s="32">
        <f t="shared" si="1657"/>
        <v>-0.64228959025361609</v>
      </c>
      <c r="Z723" s="32">
        <f t="shared" si="1657"/>
        <v>1.2295611299185258</v>
      </c>
      <c r="AA723" s="32">
        <f t="shared" si="1657"/>
        <v>0.84126583630636365</v>
      </c>
      <c r="AB723" s="32">
        <f t="shared" si="1657"/>
        <v>0.45297054269420151</v>
      </c>
      <c r="AC723" s="32">
        <f t="shared" si="1657"/>
        <v>0.82255940800041538</v>
      </c>
      <c r="AD723" s="32">
        <f t="shared" si="1657"/>
        <v>0.43426411438825324</v>
      </c>
      <c r="AE723" s="32">
        <f t="shared" si="1657"/>
        <v>4.5968820776091102E-2</v>
      </c>
      <c r="AF723" s="32">
        <f t="shared" si="1657"/>
        <v>0.41555768608230492</v>
      </c>
      <c r="AG723" s="32">
        <f t="shared" si="1657"/>
        <v>2.7262392470142782E-2</v>
      </c>
      <c r="AH723" s="32">
        <f t="shared" si="1657"/>
        <v>-0.36103290114201936</v>
      </c>
      <c r="AI723" s="32">
        <f t="shared" si="1657"/>
        <v>1.604570048733988</v>
      </c>
      <c r="AJ723" s="32">
        <f t="shared" si="1657"/>
        <v>1.2162747551218258</v>
      </c>
      <c r="AK723" s="32">
        <f t="shared" si="1657"/>
        <v>0.82797946150966362</v>
      </c>
      <c r="AL723" s="32">
        <f t="shared" si="1657"/>
        <v>1.1975683268158777</v>
      </c>
      <c r="AM723" s="32">
        <f t="shared" si="1657"/>
        <v>0.80927303320371546</v>
      </c>
      <c r="AN723" s="32">
        <f t="shared" si="1657"/>
        <v>0.42097773959155332</v>
      </c>
      <c r="AO723" s="32">
        <f t="shared" si="1657"/>
        <v>0.79056660489776709</v>
      </c>
      <c r="AP723" s="32">
        <f t="shared" si="1657"/>
        <v>0.402271311285605</v>
      </c>
      <c r="AQ723" s="32">
        <f t="shared" si="1657"/>
        <v>1.3976017673442864E-2</v>
      </c>
      <c r="AR723" s="32">
        <f t="shared" si="1657"/>
        <v>0.46716421156674309</v>
      </c>
      <c r="AS723" s="32">
        <f t="shared" si="1657"/>
        <v>7.8868917954580953E-2</v>
      </c>
      <c r="AT723" s="32">
        <f t="shared" si="1657"/>
        <v>-0.30942637565758119</v>
      </c>
      <c r="AU723" s="32">
        <f t="shared" si="1657"/>
        <v>6.0162489648632633E-2</v>
      </c>
      <c r="AV723" s="32">
        <f t="shared" si="1657"/>
        <v>-0.32813280396352951</v>
      </c>
      <c r="AW723" s="32">
        <f t="shared" ref="AW723:CB723" si="1658">SUMPRODUCT(AH$3:AH$6,$K723:$K726)</f>
        <v>-0.71642809757569159</v>
      </c>
      <c r="AX723" s="32">
        <f t="shared" si="1658"/>
        <v>-0.34683923226947783</v>
      </c>
      <c r="AY723" s="32">
        <f t="shared" si="1658"/>
        <v>-0.73513452588163997</v>
      </c>
      <c r="AZ723" s="32">
        <f t="shared" si="1658"/>
        <v>-1.1234298194938022</v>
      </c>
      <c r="BA723" s="32">
        <f t="shared" si="1658"/>
        <v>0.74842090067833977</v>
      </c>
      <c r="BB723" s="32">
        <f t="shared" si="1658"/>
        <v>0.36012560706617769</v>
      </c>
      <c r="BC723" s="32">
        <f t="shared" si="1658"/>
        <v>-2.8169686545984451E-2</v>
      </c>
      <c r="BD723" s="32">
        <f t="shared" si="1658"/>
        <v>0.34141917876022937</v>
      </c>
      <c r="BE723" s="32">
        <f t="shared" si="1658"/>
        <v>-4.6876114851932785E-2</v>
      </c>
      <c r="BF723" s="32">
        <f t="shared" si="1658"/>
        <v>-0.43517140846409491</v>
      </c>
      <c r="BG723" s="32">
        <f t="shared" si="1658"/>
        <v>-6.558254315788109E-2</v>
      </c>
      <c r="BH723" s="32">
        <f t="shared" si="1658"/>
        <v>-0.45387783677004323</v>
      </c>
      <c r="BI723" s="32">
        <f t="shared" si="1658"/>
        <v>-0.84217313038220531</v>
      </c>
      <c r="BJ723" s="32">
        <f t="shared" si="1658"/>
        <v>1.1234298194938022</v>
      </c>
      <c r="BK723" s="32">
        <f t="shared" si="1658"/>
        <v>0.73513452588163997</v>
      </c>
      <c r="BL723" s="32">
        <f t="shared" si="1658"/>
        <v>0.34683923226947783</v>
      </c>
      <c r="BM723" s="32">
        <f t="shared" si="1658"/>
        <v>0.71642809757569159</v>
      </c>
      <c r="BN723" s="32">
        <f t="shared" si="1658"/>
        <v>0.32813280396352951</v>
      </c>
      <c r="BO723" s="32">
        <f t="shared" si="1658"/>
        <v>-6.0162489648632633E-2</v>
      </c>
      <c r="BP723" s="32">
        <f t="shared" si="1658"/>
        <v>0.30942637565758119</v>
      </c>
      <c r="BQ723" s="32">
        <f t="shared" si="1658"/>
        <v>-7.8868917954580953E-2</v>
      </c>
      <c r="BR723" s="32">
        <f t="shared" si="1658"/>
        <v>-0.46716421156674309</v>
      </c>
      <c r="BS723" s="32">
        <f t="shared" si="1658"/>
        <v>-1.3976017673442864E-2</v>
      </c>
      <c r="BT723" s="32">
        <f t="shared" si="1658"/>
        <v>-0.402271311285605</v>
      </c>
      <c r="BU723" s="32">
        <f t="shared" si="1658"/>
        <v>-0.79056660489776709</v>
      </c>
      <c r="BV723" s="32">
        <f t="shared" si="1658"/>
        <v>-0.42097773959155332</v>
      </c>
      <c r="BW723" s="32">
        <f t="shared" si="1658"/>
        <v>-0.80927303320371546</v>
      </c>
      <c r="BX723" s="32">
        <f t="shared" si="1658"/>
        <v>-1.1975683268158777</v>
      </c>
      <c r="BY723" s="32">
        <f t="shared" si="1658"/>
        <v>-0.82797946150966362</v>
      </c>
      <c r="BZ723" s="32">
        <f t="shared" si="1658"/>
        <v>-1.2162747551218258</v>
      </c>
      <c r="CA723" s="32">
        <f t="shared" si="1658"/>
        <v>-1.604570048733988</v>
      </c>
      <c r="CB723" s="32">
        <f t="shared" si="1658"/>
        <v>0.26728067143815376</v>
      </c>
      <c r="CC723" s="32">
        <f t="shared" ref="CC723:CS723" si="1659">SUMPRODUCT(BN$3:BN$6,$K723:$K726)</f>
        <v>-0.12101462217400838</v>
      </c>
      <c r="CD723" s="32">
        <f t="shared" si="1659"/>
        <v>-0.50930991578617046</v>
      </c>
      <c r="CE723" s="32">
        <f t="shared" si="1659"/>
        <v>-0.1397210504799567</v>
      </c>
      <c r="CF723" s="32">
        <f t="shared" si="1659"/>
        <v>-0.52801634409211884</v>
      </c>
      <c r="CG723" s="32">
        <f t="shared" si="1659"/>
        <v>-0.91631163770428103</v>
      </c>
      <c r="CH723" s="32">
        <f t="shared" si="1659"/>
        <v>-0.54672277239806721</v>
      </c>
      <c r="CI723" s="32">
        <f t="shared" si="1659"/>
        <v>-0.9350180660102293</v>
      </c>
      <c r="CJ723" s="32">
        <f t="shared" si="1659"/>
        <v>-1.3233133596223914</v>
      </c>
      <c r="CK723" s="32">
        <f t="shared" si="1659"/>
        <v>0.64228959025361609</v>
      </c>
      <c r="CL723" s="32">
        <f t="shared" si="1659"/>
        <v>0.25399429664145395</v>
      </c>
      <c r="CM723" s="32">
        <f t="shared" si="1659"/>
        <v>-0.13430099697070819</v>
      </c>
      <c r="CN723" s="32">
        <f t="shared" si="1659"/>
        <v>0.23528786833550563</v>
      </c>
      <c r="CO723" s="32">
        <f t="shared" si="1659"/>
        <v>-0.15300742527665651</v>
      </c>
      <c r="CP723" s="32">
        <f t="shared" si="1659"/>
        <v>-0.54130271888881865</v>
      </c>
      <c r="CQ723" s="32">
        <f t="shared" si="1659"/>
        <v>-0.17171385358260488</v>
      </c>
      <c r="CR723" s="32">
        <f t="shared" si="1659"/>
        <v>-0.56000914719476702</v>
      </c>
      <c r="CS723" s="32">
        <f t="shared" si="1659"/>
        <v>-0.94830444080692922</v>
      </c>
    </row>
    <row r="724" spans="1:111" ht="13.9" thickTop="1" thickBot="1" x14ac:dyDescent="0.4">
      <c r="H724" s="33">
        <f>H723</f>
        <v>1.0003016323420521E-12</v>
      </c>
      <c r="I724" s="33">
        <f t="shared" ref="I724:J724" si="1660">I719</f>
        <v>0.32813280396284744</v>
      </c>
      <c r="J724" s="33">
        <f t="shared" si="1660"/>
        <v>0.68188263357718482</v>
      </c>
      <c r="K724" s="33">
        <f t="shared" ref="K724:K726" si="1661">I724+J724*H724</f>
        <v>0.32813280396352951</v>
      </c>
      <c r="L724" s="33">
        <f>$CE$4-$CE$7*SUMPRODUCT($B$4:$CD$4,Q725:CS725)</f>
        <v>-5.3148596634855494E-12</v>
      </c>
      <c r="M724" s="39" t="s">
        <v>375</v>
      </c>
      <c r="O724" s="47">
        <f t="shared" ref="O724:O725" si="1662">SUM(Q724:CS724)</f>
        <v>98.989929547728252</v>
      </c>
      <c r="P724" s="39" t="s">
        <v>365</v>
      </c>
      <c r="Q724" s="33">
        <f>EXP(Q723)</f>
        <v>2.5813291502880258</v>
      </c>
      <c r="R724" s="33">
        <f>EXP(R723)</f>
        <v>1.7506885141116753</v>
      </c>
      <c r="S724" s="33">
        <f t="shared" ref="S724:CD724" si="1663">EXP(S723)</f>
        <v>1.1873380320756699</v>
      </c>
      <c r="T724" s="33">
        <f t="shared" si="1663"/>
        <v>1.718243793467533</v>
      </c>
      <c r="U724" s="33">
        <f t="shared" si="1663"/>
        <v>1.1653336318352263</v>
      </c>
      <c r="V724" s="33">
        <f t="shared" si="1663"/>
        <v>0.79034330206759384</v>
      </c>
      <c r="W724" s="33">
        <f t="shared" si="1663"/>
        <v>1.1437370292201103</v>
      </c>
      <c r="X724" s="33">
        <f t="shared" si="1663"/>
        <v>0.77569622610756028</v>
      </c>
      <c r="Y724" s="33">
        <f t="shared" si="1663"/>
        <v>0.52608652148632518</v>
      </c>
      <c r="Z724" s="33">
        <f t="shared" si="1663"/>
        <v>3.4197283904324367</v>
      </c>
      <c r="AA724" s="33">
        <f t="shared" si="1663"/>
        <v>2.3193009747879909</v>
      </c>
      <c r="AB724" s="33">
        <f t="shared" si="1663"/>
        <v>1.5729778501421603</v>
      </c>
      <c r="AC724" s="33">
        <f t="shared" si="1663"/>
        <v>2.2763184158632437</v>
      </c>
      <c r="AD724" s="33">
        <f t="shared" si="1663"/>
        <v>1.5438265610830775</v>
      </c>
      <c r="AE724" s="33">
        <f t="shared" si="1663"/>
        <v>1.0470417644983769</v>
      </c>
      <c r="AF724" s="33">
        <f t="shared" si="1663"/>
        <v>1.5152155197164394</v>
      </c>
      <c r="AG724" s="33">
        <f t="shared" si="1663"/>
        <v>1.0276374117091334</v>
      </c>
      <c r="AH724" s="33">
        <f t="shared" si="1663"/>
        <v>0.69695606743909022</v>
      </c>
      <c r="AI724" s="33">
        <f t="shared" si="1663"/>
        <v>4.9757198257343367</v>
      </c>
      <c r="AJ724" s="33">
        <f t="shared" si="1663"/>
        <v>3.3745931034710859</v>
      </c>
      <c r="AK724" s="33">
        <f t="shared" si="1663"/>
        <v>2.2886896796513145</v>
      </c>
      <c r="AL724" s="33">
        <f t="shared" si="1663"/>
        <v>3.3120532914787035</v>
      </c>
      <c r="AM724" s="33">
        <f t="shared" si="1663"/>
        <v>2.2462744260531635</v>
      </c>
      <c r="AN724" s="33">
        <f t="shared" si="1663"/>
        <v>1.5234503654039144</v>
      </c>
      <c r="AO724" s="33">
        <f t="shared" si="1663"/>
        <v>2.2046452352200037</v>
      </c>
      <c r="AP724" s="33">
        <f t="shared" si="1663"/>
        <v>1.4952169468818157</v>
      </c>
      <c r="AQ724" s="33">
        <f t="shared" si="1663"/>
        <v>1.014074138789717</v>
      </c>
      <c r="AR724" s="33">
        <f t="shared" si="1663"/>
        <v>1.5954633754475565</v>
      </c>
      <c r="AS724" s="33">
        <f t="shared" si="1663"/>
        <v>1.0820624738112994</v>
      </c>
      <c r="AT724" s="33">
        <f t="shared" si="1663"/>
        <v>0.73386779994381368</v>
      </c>
      <c r="AU724" s="33">
        <f t="shared" si="1663"/>
        <v>1.0620090980112469</v>
      </c>
      <c r="AV724" s="33">
        <f t="shared" si="1663"/>
        <v>0.72026735899330585</v>
      </c>
      <c r="AW724" s="33">
        <f t="shared" si="1663"/>
        <v>0.48849399633457535</v>
      </c>
      <c r="AX724" s="33">
        <f t="shared" si="1663"/>
        <v>0.7069189688809222</v>
      </c>
      <c r="AY724" s="33">
        <f t="shared" si="1663"/>
        <v>0.47944095741893594</v>
      </c>
      <c r="AZ724" s="33">
        <f t="shared" si="1663"/>
        <v>0.32516263075337787</v>
      </c>
      <c r="BA724" s="33">
        <f t="shared" si="1663"/>
        <v>2.1136597013613656</v>
      </c>
      <c r="BB724" s="33">
        <f t="shared" si="1663"/>
        <v>1.4335094621703586</v>
      </c>
      <c r="BC724" s="33">
        <f t="shared" si="1663"/>
        <v>0.97222337957638094</v>
      </c>
      <c r="BD724" s="33">
        <f t="shared" si="1663"/>
        <v>1.4069428778431339</v>
      </c>
      <c r="BE724" s="33">
        <f t="shared" si="1663"/>
        <v>0.95420560217063544</v>
      </c>
      <c r="BF724" s="33">
        <f t="shared" si="1663"/>
        <v>0.6471537299436414</v>
      </c>
      <c r="BG724" s="33">
        <f t="shared" si="1663"/>
        <v>0.93652174010725142</v>
      </c>
      <c r="BH724" s="33">
        <f t="shared" si="1663"/>
        <v>0.63516032174304549</v>
      </c>
      <c r="BI724" s="33">
        <f t="shared" si="1663"/>
        <v>0.43077337881182343</v>
      </c>
      <c r="BJ724" s="33">
        <f t="shared" si="1663"/>
        <v>3.0753841475666306</v>
      </c>
      <c r="BK724" s="33">
        <f t="shared" si="1663"/>
        <v>2.0857625626802658</v>
      </c>
      <c r="BL724" s="33">
        <f t="shared" si="1663"/>
        <v>1.4145892867792689</v>
      </c>
      <c r="BM724" s="33">
        <f t="shared" si="1663"/>
        <v>2.0471080658176364</v>
      </c>
      <c r="BN724" s="33">
        <f t="shared" si="1663"/>
        <v>1.3883733415292723</v>
      </c>
      <c r="BO724" s="33">
        <f t="shared" si="1663"/>
        <v>0.94161151902806939</v>
      </c>
      <c r="BP724" s="33">
        <f t="shared" si="1663"/>
        <v>1.3626432445687926</v>
      </c>
      <c r="BQ724" s="33">
        <f t="shared" si="1663"/>
        <v>0.92416105742743804</v>
      </c>
      <c r="BR724" s="33">
        <f t="shared" si="1663"/>
        <v>0.62677715790215605</v>
      </c>
      <c r="BS724" s="33">
        <f t="shared" si="1663"/>
        <v>0.9861211934597659</v>
      </c>
      <c r="BT724" s="33">
        <f t="shared" si="1663"/>
        <v>0.66879926828373593</v>
      </c>
      <c r="BU724" s="33">
        <f t="shared" si="1663"/>
        <v>0.45358771743618381</v>
      </c>
      <c r="BV724" s="33">
        <f t="shared" si="1663"/>
        <v>0.65640471308355919</v>
      </c>
      <c r="BW724" s="33">
        <f t="shared" si="1663"/>
        <v>0.44518158084409082</v>
      </c>
      <c r="BX724" s="33">
        <f t="shared" si="1663"/>
        <v>0.30192750900863036</v>
      </c>
      <c r="BY724" s="33">
        <f t="shared" si="1663"/>
        <v>0.4369312313901601</v>
      </c>
      <c r="BZ724" s="33">
        <f t="shared" si="1663"/>
        <v>0.29633202265820024</v>
      </c>
      <c r="CA724" s="33">
        <f t="shared" si="1663"/>
        <v>0.20097594619938555</v>
      </c>
      <c r="CB724" s="33">
        <f t="shared" si="1663"/>
        <v>1.3064070660284453</v>
      </c>
      <c r="CC724" s="33">
        <f t="shared" si="1663"/>
        <v>0.88602100394486116</v>
      </c>
      <c r="CD724" s="33">
        <f t="shared" si="1663"/>
        <v>0.60091011434744246</v>
      </c>
      <c r="CE724" s="33">
        <f t="shared" ref="CE724:CS724" si="1664">EXP(CE723)</f>
        <v>0.86960077628807564</v>
      </c>
      <c r="CF724" s="33">
        <f t="shared" si="1664"/>
        <v>0.58977371821809721</v>
      </c>
      <c r="CG724" s="33">
        <f t="shared" si="1664"/>
        <v>0.39999163775535973</v>
      </c>
      <c r="CH724" s="33">
        <f t="shared" si="1664"/>
        <v>0.57884370789552841</v>
      </c>
      <c r="CI724" s="33">
        <f t="shared" si="1664"/>
        <v>0.39257877313532163</v>
      </c>
      <c r="CJ724" s="33">
        <f t="shared" si="1664"/>
        <v>0.26625165137711071</v>
      </c>
      <c r="CK724" s="33">
        <f t="shared" si="1664"/>
        <v>1.9008280181266599</v>
      </c>
      <c r="CL724" s="33">
        <f t="shared" si="1664"/>
        <v>1.2891644516797442</v>
      </c>
      <c r="CM724" s="33">
        <f t="shared" si="1664"/>
        <v>0.87432685525787202</v>
      </c>
      <c r="CN724" s="33">
        <f t="shared" si="1664"/>
        <v>1.2652729483300857</v>
      </c>
      <c r="CO724" s="33">
        <f t="shared" si="1664"/>
        <v>0.85812334998445849</v>
      </c>
      <c r="CP724" s="33">
        <f t="shared" si="1664"/>
        <v>0.5819895894877245</v>
      </c>
      <c r="CQ724" s="33">
        <f t="shared" si="1664"/>
        <v>0.84222013696624287</v>
      </c>
      <c r="CR724" s="33">
        <f t="shared" si="1664"/>
        <v>0.57120383891215198</v>
      </c>
      <c r="CS724" s="33">
        <f t="shared" si="1664"/>
        <v>0.38739732199143206</v>
      </c>
    </row>
    <row r="725" spans="1:111" ht="13.9" thickTop="1" thickBot="1" x14ac:dyDescent="0.4">
      <c r="H725" s="32">
        <f t="shared" ref="H725:H726" si="1665">H724</f>
        <v>1.0003016323420521E-12</v>
      </c>
      <c r="I725" s="32">
        <f t="shared" ref="I725:J725" si="1666">I720</f>
        <v>-0.40700172191846634</v>
      </c>
      <c r="J725" s="32">
        <f t="shared" si="1666"/>
        <v>0.35575135939628566</v>
      </c>
      <c r="K725" s="32">
        <f t="shared" si="1661"/>
        <v>-0.40700172191811046</v>
      </c>
      <c r="L725" s="32">
        <f>$CE$5-$CE$7*SUMPRODUCT($B$5:$CD$5,Q725:CS725)</f>
        <v>-2.5863755581667647E-12</v>
      </c>
      <c r="M725" s="32">
        <f>SUMPRODUCT($B$7:$CD$7, LN(Q725:CS725))</f>
        <v>-3263.3842564287183</v>
      </c>
      <c r="O725" s="48">
        <f t="shared" si="1662"/>
        <v>1.0000000000000004</v>
      </c>
      <c r="P725" s="39" t="s">
        <v>366</v>
      </c>
      <c r="Q725" s="32">
        <f t="shared" ref="Q725:AV725" si="1667">Q724/$O724</f>
        <v>2.6076684386803519E-2</v>
      </c>
      <c r="R725" s="32">
        <f t="shared" si="1667"/>
        <v>1.7685521366772729E-2</v>
      </c>
      <c r="S725" s="32">
        <f t="shared" si="1667"/>
        <v>1.1994533560135445E-2</v>
      </c>
      <c r="T725" s="32">
        <f t="shared" si="1667"/>
        <v>1.7357763575728956E-2</v>
      </c>
      <c r="U725" s="32">
        <f t="shared" si="1667"/>
        <v>1.1772244279387608E-2</v>
      </c>
      <c r="V725" s="32">
        <f t="shared" si="1667"/>
        <v>7.984077831740731E-3</v>
      </c>
      <c r="W725" s="32">
        <f t="shared" si="1667"/>
        <v>1.1554074585623931E-2</v>
      </c>
      <c r="X725" s="32">
        <f t="shared" si="1667"/>
        <v>7.8361125182290024E-3</v>
      </c>
      <c r="Y725" s="32">
        <f t="shared" si="1667"/>
        <v>5.3145458723927183E-3</v>
      </c>
      <c r="Z725" s="32">
        <f t="shared" si="1667"/>
        <v>3.454622511660245E-2</v>
      </c>
      <c r="AA725" s="32">
        <f t="shared" si="1667"/>
        <v>2.3429665879999784E-2</v>
      </c>
      <c r="AB725" s="32">
        <f t="shared" si="1667"/>
        <v>1.5890281540040341E-2</v>
      </c>
      <c r="AC725" s="32">
        <f t="shared" si="1667"/>
        <v>2.2995454449391349E-2</v>
      </c>
      <c r="AD725" s="32">
        <f t="shared" si="1667"/>
        <v>1.5595794119024172E-2</v>
      </c>
      <c r="AE725" s="32">
        <f t="shared" si="1667"/>
        <v>1.0577255376200091E-2</v>
      </c>
      <c r="AF725" s="32">
        <f t="shared" si="1667"/>
        <v>1.5306764300563264E-2</v>
      </c>
      <c r="AG725" s="32">
        <f t="shared" si="1667"/>
        <v>1.038123187282051E-2</v>
      </c>
      <c r="AH725" s="32">
        <f t="shared" si="1667"/>
        <v>7.0406764670243654E-3</v>
      </c>
      <c r="AI725" s="32">
        <f t="shared" si="1667"/>
        <v>5.0264909253574935E-2</v>
      </c>
      <c r="AJ725" s="32">
        <f t="shared" si="1667"/>
        <v>3.4090266746215001E-2</v>
      </c>
      <c r="AK725" s="32">
        <f t="shared" si="1667"/>
        <v>2.3120429422548654E-2</v>
      </c>
      <c r="AL725" s="32">
        <f t="shared" si="1667"/>
        <v>3.3458487207850655E-2</v>
      </c>
      <c r="AM725" s="32">
        <f t="shared" si="1667"/>
        <v>2.2691948931735692E-2</v>
      </c>
      <c r="AN725" s="32">
        <f t="shared" si="1667"/>
        <v>1.5389953022134225E-2</v>
      </c>
      <c r="AO725" s="32">
        <f t="shared" si="1667"/>
        <v>2.2271409276607559E-2</v>
      </c>
      <c r="AP725" s="32">
        <f t="shared" si="1667"/>
        <v>1.5104737963884427E-2</v>
      </c>
      <c r="AQ725" s="32">
        <f t="shared" si="1667"/>
        <v>1.0244215178482155E-2</v>
      </c>
      <c r="AR725" s="32">
        <f t="shared" si="1667"/>
        <v>1.6117431164331716E-2</v>
      </c>
      <c r="AS725" s="32">
        <f t="shared" si="1667"/>
        <v>1.0931035901885152E-2</v>
      </c>
      <c r="AT725" s="32">
        <f t="shared" si="1667"/>
        <v>7.4135601802805349E-3</v>
      </c>
      <c r="AU725" s="32">
        <f t="shared" si="1667"/>
        <v>1.0728455943583598E-2</v>
      </c>
      <c r="AV725" s="32">
        <f t="shared" si="1667"/>
        <v>7.2761680130909384E-3</v>
      </c>
      <c r="AW725" s="32">
        <f t="shared" ref="AW725:CB725" si="1668">AW724/$O724</f>
        <v>4.9347847661518609E-3</v>
      </c>
      <c r="AX725" s="32">
        <f t="shared" si="1668"/>
        <v>7.1413220729698509E-3</v>
      </c>
      <c r="AY725" s="32">
        <f t="shared" si="1668"/>
        <v>4.8433306257458465E-3</v>
      </c>
      <c r="AZ725" s="32">
        <f t="shared" si="1668"/>
        <v>3.2848051538070834E-3</v>
      </c>
      <c r="BA725" s="32">
        <f t="shared" si="1668"/>
        <v>2.1352269983607362E-2</v>
      </c>
      <c r="BB725" s="32">
        <f t="shared" si="1668"/>
        <v>1.4481366627088953E-2</v>
      </c>
      <c r="BC725" s="32">
        <f t="shared" si="1668"/>
        <v>9.821437231224828E-3</v>
      </c>
      <c r="BD725" s="32">
        <f t="shared" si="1668"/>
        <v>1.421298999071186E-2</v>
      </c>
      <c r="BE725" s="32">
        <f t="shared" si="1668"/>
        <v>9.6394209646402749E-3</v>
      </c>
      <c r="BF725" s="32">
        <f t="shared" si="1668"/>
        <v>6.5375713762036219E-3</v>
      </c>
      <c r="BG725" s="32">
        <f t="shared" si="1668"/>
        <v>9.4607779234321503E-3</v>
      </c>
      <c r="BH725" s="32">
        <f t="shared" si="1668"/>
        <v>6.4164135144353374E-3</v>
      </c>
      <c r="BI725" s="32">
        <f t="shared" si="1668"/>
        <v>4.3516889119930621E-3</v>
      </c>
      <c r="BJ725" s="32">
        <f t="shared" si="1668"/>
        <v>3.1067646594129823E-2</v>
      </c>
      <c r="BK725" s="32">
        <f t="shared" si="1668"/>
        <v>2.1070452036988367E-2</v>
      </c>
      <c r="BL725" s="32">
        <f t="shared" si="1668"/>
        <v>1.4290234302037977E-2</v>
      </c>
      <c r="BM725" s="32">
        <f t="shared" si="1668"/>
        <v>2.0679962852490141E-2</v>
      </c>
      <c r="BN725" s="32">
        <f t="shared" si="1668"/>
        <v>1.4025399834837386E-2</v>
      </c>
      <c r="BO725" s="32">
        <f t="shared" si="1668"/>
        <v>9.5121950619640443E-3</v>
      </c>
      <c r="BP725" s="32">
        <f t="shared" si="1668"/>
        <v>1.3765473425372939E-2</v>
      </c>
      <c r="BQ725" s="32">
        <f t="shared" si="1668"/>
        <v>9.3359098410293485E-3</v>
      </c>
      <c r="BR725" s="32">
        <f t="shared" si="1668"/>
        <v>6.3317264772873062E-3</v>
      </c>
      <c r="BS725" s="32">
        <f t="shared" si="1668"/>
        <v>9.9618334709926735E-3</v>
      </c>
      <c r="BT725" s="32">
        <f t="shared" si="1668"/>
        <v>6.7562354205058066E-3</v>
      </c>
      <c r="BU725" s="32">
        <f t="shared" si="1668"/>
        <v>4.5821602208281735E-3</v>
      </c>
      <c r="BV725" s="32">
        <f t="shared" si="1668"/>
        <v>6.6310251566253711E-3</v>
      </c>
      <c r="BW725" s="32">
        <f t="shared" si="1668"/>
        <v>4.4972411120814603E-3</v>
      </c>
      <c r="BX725" s="32">
        <f t="shared" si="1668"/>
        <v>3.050083078027197E-3</v>
      </c>
      <c r="BY725" s="32">
        <f t="shared" si="1668"/>
        <v>4.4138957708773048E-3</v>
      </c>
      <c r="BZ725" s="32">
        <f t="shared" si="1668"/>
        <v>2.9935572639772715E-3</v>
      </c>
      <c r="CA725" s="32">
        <f t="shared" si="1668"/>
        <v>2.0302665848699738E-3</v>
      </c>
      <c r="CB725" s="32">
        <f t="shared" si="1668"/>
        <v>1.3197373429774568E-2</v>
      </c>
      <c r="CC725" s="32">
        <f t="shared" ref="CC725:CS725" si="1669">CC724/$O724</f>
        <v>8.9506175829498283E-3</v>
      </c>
      <c r="CD725" s="32">
        <f t="shared" si="1669"/>
        <v>6.0704166281653135E-3</v>
      </c>
      <c r="CE725" s="32">
        <f t="shared" si="1669"/>
        <v>8.7847398241534796E-3</v>
      </c>
      <c r="CF725" s="32">
        <f t="shared" si="1669"/>
        <v>5.957916334648327E-3</v>
      </c>
      <c r="CG725" s="32">
        <f t="shared" si="1669"/>
        <v>4.0407306034347936E-3</v>
      </c>
      <c r="CH725" s="32">
        <f t="shared" si="1669"/>
        <v>5.8475009583316999E-3</v>
      </c>
      <c r="CI725" s="32">
        <f t="shared" si="1669"/>
        <v>3.9658455655940108E-3</v>
      </c>
      <c r="CJ725" s="32">
        <f t="shared" si="1669"/>
        <v>2.6896842193299751E-3</v>
      </c>
      <c r="CK725" s="32">
        <f t="shared" si="1669"/>
        <v>1.9202236296270631E-2</v>
      </c>
      <c r="CL725" s="32">
        <f t="shared" si="1669"/>
        <v>1.3023187889614268E-2</v>
      </c>
      <c r="CM725" s="32">
        <f t="shared" si="1669"/>
        <v>8.8324828520694419E-3</v>
      </c>
      <c r="CN725" s="32">
        <f t="shared" si="1669"/>
        <v>1.2781835022117388E-2</v>
      </c>
      <c r="CO725" s="32">
        <f t="shared" si="1669"/>
        <v>8.6687944309598898E-3</v>
      </c>
      <c r="CP725" s="32">
        <f t="shared" si="1669"/>
        <v>5.8792807727690794E-3</v>
      </c>
      <c r="CQ725" s="32">
        <f t="shared" si="1669"/>
        <v>8.5081395735327227E-3</v>
      </c>
      <c r="CR725" s="32">
        <f t="shared" si="1669"/>
        <v>5.7703227138548932E-3</v>
      </c>
      <c r="CS725" s="32">
        <f t="shared" si="1669"/>
        <v>3.9135023508088005E-3</v>
      </c>
    </row>
    <row r="726" spans="1:111" ht="13.15" thickTop="1" x14ac:dyDescent="0.35">
      <c r="H726" s="34">
        <f t="shared" si="1665"/>
        <v>1.0003016323420521E-12</v>
      </c>
      <c r="I726" s="34">
        <f t="shared" ref="I726:J726" si="1670">I721</f>
        <v>-0.38829529361241805</v>
      </c>
      <c r="J726" s="34">
        <f t="shared" si="1670"/>
        <v>0.25581355303201109</v>
      </c>
      <c r="K726" s="34">
        <f t="shared" si="1661"/>
        <v>-0.38829529361216214</v>
      </c>
      <c r="L726" s="34">
        <f>$CE$6-$CE$7*SUMPRODUCT($B$6:$CD$6,Q725:CS725)</f>
        <v>-1.9042545318370685E-12</v>
      </c>
    </row>
    <row r="728" spans="1:111" ht="27.75" customHeight="1" x14ac:dyDescent="0.35">
      <c r="A728" s="40" t="s">
        <v>354</v>
      </c>
      <c r="B728" s="40"/>
      <c r="C728" s="40">
        <f>1+C670</f>
        <v>13</v>
      </c>
      <c r="D728" s="40"/>
    </row>
    <row r="729" spans="1:111" ht="13.15" x14ac:dyDescent="0.35">
      <c r="B729" s="37" t="s">
        <v>349</v>
      </c>
      <c r="D729" s="37" t="s">
        <v>350</v>
      </c>
      <c r="F729" s="37" t="s">
        <v>348</v>
      </c>
      <c r="H729" s="37" t="s">
        <v>355</v>
      </c>
      <c r="I729" s="37"/>
      <c r="J729" s="37"/>
      <c r="K729" s="37"/>
      <c r="M729" s="37" t="s">
        <v>356</v>
      </c>
      <c r="N729" s="37" t="s">
        <v>357</v>
      </c>
      <c r="P729" s="37" t="s">
        <v>358</v>
      </c>
      <c r="R729" s="37" t="s">
        <v>359</v>
      </c>
      <c r="T729" s="37" t="s">
        <v>360</v>
      </c>
      <c r="V729" s="37" t="s">
        <v>361</v>
      </c>
      <c r="X729" s="37" t="s">
        <v>362</v>
      </c>
      <c r="Y729" s="37"/>
      <c r="Z729" s="37"/>
      <c r="AA729" s="37"/>
      <c r="AC729" s="37" t="s">
        <v>336</v>
      </c>
    </row>
    <row r="730" spans="1:111" ht="13.15" x14ac:dyDescent="0.35">
      <c r="B730" s="36">
        <f>K723</f>
        <v>-0.48114022924018601</v>
      </c>
      <c r="D730" s="36">
        <f>$CE$3-$CE$7*SUMPRODUCT($B$3:$CD$3,AE732:DG732)</f>
        <v>-6.9064753915881738E-12</v>
      </c>
      <c r="F730" s="36">
        <f>SUMPRODUCT(D730:D733,D730:D733)</f>
        <v>8.6262659427063202E-23</v>
      </c>
      <c r="H730" s="36">
        <f t="shared" ref="H730:K733" si="1671">X672</f>
        <v>-2.1528636310225641E-3</v>
      </c>
      <c r="I730" s="36">
        <f t="shared" si="1671"/>
        <v>-4.6266859347280503E-7</v>
      </c>
      <c r="J730" s="36">
        <f t="shared" si="1671"/>
        <v>-4.2778664546328816E-7</v>
      </c>
      <c r="K730" s="36">
        <f t="shared" si="1671"/>
        <v>-5.5458574934653688E-7</v>
      </c>
      <c r="M730" s="36">
        <f t="array" ref="M730:M733">MMULT(H730:K733,D730:D733)</f>
        <v>1.4873321197097934E-14</v>
      </c>
      <c r="N730" s="36">
        <f>IFERROR(M730/(MAX(ABS(M730),ABS(M731),ABS(M732),ABS(M733))),0)</f>
        <v>1</v>
      </c>
      <c r="P730" s="36">
        <f>L781</f>
        <v>-1.5063505998114124E-12</v>
      </c>
      <c r="R730" s="36">
        <f>H781*J781</f>
        <v>-1.1722284754008423E-14</v>
      </c>
      <c r="T730" s="36">
        <f>P730-D730</f>
        <v>5.4001247917767614E-12</v>
      </c>
      <c r="V730" s="36">
        <f t="array" ref="V730:V733">MMULT(H730:K733,T730:T733)</f>
        <v>-1.1629338633236787E-14</v>
      </c>
      <c r="X730" s="36">
        <f t="array" ref="X730:AA733">H730:K733+MMULT(R730:R733,TRANSPOSE(R730:R733))*((SUMPRODUCT(R730:R733,T730:T733)+SUMPRODUCT(V730:V733,T730:T733))/SUMPRODUCT(R730:R733,T730:T733)^2)-(MMULT(V730:V733,TRANSPOSE(R730:R733))+MMULT(R730:R733,TRANSPOSE(V730:V733)))/SUMPRODUCT(R730:R733,T730:T733)</f>
        <v>-2.1612917175854512E-3</v>
      </c>
      <c r="Y730" s="36">
        <v>-7.5229872245194049E-6</v>
      </c>
      <c r="Z730" s="36">
        <v>-1.0765699902146801E-5</v>
      </c>
      <c r="AA730" s="36">
        <v>1.0594896771920015E-6</v>
      </c>
      <c r="AC730" s="43">
        <f>SUM(AE730:DG730)</f>
        <v>-1.2656551010021875</v>
      </c>
      <c r="AD730" s="37" t="s">
        <v>363</v>
      </c>
      <c r="AE730" s="36">
        <f t="shared" ref="AE730:BJ730" si="1672">SUMPRODUCT(B$3:B$6,$B730:$B733)</f>
        <v>0.94830444080692922</v>
      </c>
      <c r="AF730" s="36">
        <f t="shared" si="1672"/>
        <v>0.56000914719476702</v>
      </c>
      <c r="AG730" s="36">
        <f t="shared" si="1672"/>
        <v>0.17171385358260488</v>
      </c>
      <c r="AH730" s="36">
        <f t="shared" si="1672"/>
        <v>0.54130271888881865</v>
      </c>
      <c r="AI730" s="36">
        <f t="shared" si="1672"/>
        <v>0.15300742527665651</v>
      </c>
      <c r="AJ730" s="36">
        <f t="shared" si="1672"/>
        <v>-0.23528786833550563</v>
      </c>
      <c r="AK730" s="36">
        <f t="shared" si="1672"/>
        <v>0.13430099697070819</v>
      </c>
      <c r="AL730" s="36">
        <f t="shared" si="1672"/>
        <v>-0.25399429664145395</v>
      </c>
      <c r="AM730" s="36">
        <f t="shared" si="1672"/>
        <v>-0.64228959025361609</v>
      </c>
      <c r="AN730" s="36">
        <f t="shared" si="1672"/>
        <v>1.2295611299185258</v>
      </c>
      <c r="AO730" s="36">
        <f t="shared" si="1672"/>
        <v>0.84126583630636365</v>
      </c>
      <c r="AP730" s="36">
        <f t="shared" si="1672"/>
        <v>0.45297054269420151</v>
      </c>
      <c r="AQ730" s="36">
        <f t="shared" si="1672"/>
        <v>0.82255940800041538</v>
      </c>
      <c r="AR730" s="36">
        <f t="shared" si="1672"/>
        <v>0.43426411438825324</v>
      </c>
      <c r="AS730" s="36">
        <f t="shared" si="1672"/>
        <v>4.5968820776091102E-2</v>
      </c>
      <c r="AT730" s="36">
        <f t="shared" si="1672"/>
        <v>0.41555768608230492</v>
      </c>
      <c r="AU730" s="36">
        <f t="shared" si="1672"/>
        <v>2.7262392470142782E-2</v>
      </c>
      <c r="AV730" s="36">
        <f t="shared" si="1672"/>
        <v>-0.36103290114201936</v>
      </c>
      <c r="AW730" s="36">
        <f t="shared" si="1672"/>
        <v>1.604570048733988</v>
      </c>
      <c r="AX730" s="36">
        <f t="shared" si="1672"/>
        <v>1.2162747551218258</v>
      </c>
      <c r="AY730" s="36">
        <f t="shared" si="1672"/>
        <v>0.82797946150966362</v>
      </c>
      <c r="AZ730" s="36">
        <f t="shared" si="1672"/>
        <v>1.1975683268158777</v>
      </c>
      <c r="BA730" s="36">
        <f t="shared" si="1672"/>
        <v>0.80927303320371546</v>
      </c>
      <c r="BB730" s="36">
        <f t="shared" si="1672"/>
        <v>0.42097773959155332</v>
      </c>
      <c r="BC730" s="36">
        <f t="shared" si="1672"/>
        <v>0.79056660489776709</v>
      </c>
      <c r="BD730" s="36">
        <f t="shared" si="1672"/>
        <v>0.402271311285605</v>
      </c>
      <c r="BE730" s="36">
        <f t="shared" si="1672"/>
        <v>1.3976017673442864E-2</v>
      </c>
      <c r="BF730" s="36">
        <f t="shared" si="1672"/>
        <v>0.46716421156674309</v>
      </c>
      <c r="BG730" s="36">
        <f t="shared" si="1672"/>
        <v>7.8868917954580953E-2</v>
      </c>
      <c r="BH730" s="36">
        <f t="shared" si="1672"/>
        <v>-0.30942637565758119</v>
      </c>
      <c r="BI730" s="36">
        <f t="shared" si="1672"/>
        <v>6.0162489648632633E-2</v>
      </c>
      <c r="BJ730" s="36">
        <f t="shared" si="1672"/>
        <v>-0.32813280396352951</v>
      </c>
      <c r="BK730" s="36">
        <f t="shared" ref="BK730:CP730" si="1673">SUMPRODUCT(AH$3:AH$6,$B730:$B733)</f>
        <v>-0.71642809757569159</v>
      </c>
      <c r="BL730" s="36">
        <f t="shared" si="1673"/>
        <v>-0.34683923226947783</v>
      </c>
      <c r="BM730" s="36">
        <f t="shared" si="1673"/>
        <v>-0.73513452588163997</v>
      </c>
      <c r="BN730" s="36">
        <f t="shared" si="1673"/>
        <v>-1.1234298194938022</v>
      </c>
      <c r="BO730" s="36">
        <f t="shared" si="1673"/>
        <v>0.74842090067833977</v>
      </c>
      <c r="BP730" s="36">
        <f t="shared" si="1673"/>
        <v>0.36012560706617769</v>
      </c>
      <c r="BQ730" s="36">
        <f t="shared" si="1673"/>
        <v>-2.8169686545984451E-2</v>
      </c>
      <c r="BR730" s="36">
        <f t="shared" si="1673"/>
        <v>0.34141917876022937</v>
      </c>
      <c r="BS730" s="36">
        <f t="shared" si="1673"/>
        <v>-4.6876114851932785E-2</v>
      </c>
      <c r="BT730" s="36">
        <f t="shared" si="1673"/>
        <v>-0.43517140846409491</v>
      </c>
      <c r="BU730" s="36">
        <f t="shared" si="1673"/>
        <v>-6.558254315788109E-2</v>
      </c>
      <c r="BV730" s="36">
        <f t="shared" si="1673"/>
        <v>-0.45387783677004323</v>
      </c>
      <c r="BW730" s="36">
        <f t="shared" si="1673"/>
        <v>-0.84217313038220531</v>
      </c>
      <c r="BX730" s="36">
        <f t="shared" si="1673"/>
        <v>1.1234298194938022</v>
      </c>
      <c r="BY730" s="36">
        <f t="shared" si="1673"/>
        <v>0.73513452588163997</v>
      </c>
      <c r="BZ730" s="36">
        <f t="shared" si="1673"/>
        <v>0.34683923226947783</v>
      </c>
      <c r="CA730" s="36">
        <f t="shared" si="1673"/>
        <v>0.71642809757569159</v>
      </c>
      <c r="CB730" s="36">
        <f t="shared" si="1673"/>
        <v>0.32813280396352951</v>
      </c>
      <c r="CC730" s="36">
        <f t="shared" si="1673"/>
        <v>-6.0162489648632633E-2</v>
      </c>
      <c r="CD730" s="36">
        <f t="shared" si="1673"/>
        <v>0.30942637565758119</v>
      </c>
      <c r="CE730" s="36">
        <f t="shared" si="1673"/>
        <v>-7.8868917954580953E-2</v>
      </c>
      <c r="CF730" s="36">
        <f t="shared" si="1673"/>
        <v>-0.46716421156674309</v>
      </c>
      <c r="CG730" s="36">
        <f t="shared" si="1673"/>
        <v>-1.3976017673442864E-2</v>
      </c>
      <c r="CH730" s="36">
        <f t="shared" si="1673"/>
        <v>-0.402271311285605</v>
      </c>
      <c r="CI730" s="36">
        <f t="shared" si="1673"/>
        <v>-0.79056660489776709</v>
      </c>
      <c r="CJ730" s="36">
        <f t="shared" si="1673"/>
        <v>-0.42097773959155332</v>
      </c>
      <c r="CK730" s="36">
        <f t="shared" si="1673"/>
        <v>-0.80927303320371546</v>
      </c>
      <c r="CL730" s="36">
        <f t="shared" si="1673"/>
        <v>-1.1975683268158777</v>
      </c>
      <c r="CM730" s="36">
        <f t="shared" si="1673"/>
        <v>-0.82797946150966362</v>
      </c>
      <c r="CN730" s="36">
        <f t="shared" si="1673"/>
        <v>-1.2162747551218258</v>
      </c>
      <c r="CO730" s="36">
        <f t="shared" si="1673"/>
        <v>-1.604570048733988</v>
      </c>
      <c r="CP730" s="36">
        <f t="shared" si="1673"/>
        <v>0.26728067143815376</v>
      </c>
      <c r="CQ730" s="36">
        <f t="shared" ref="CQ730:DG730" si="1674">SUMPRODUCT(BN$3:BN$6,$B730:$B733)</f>
        <v>-0.12101462217400838</v>
      </c>
      <c r="CR730" s="36">
        <f t="shared" si="1674"/>
        <v>-0.50930991578617046</v>
      </c>
      <c r="CS730" s="36">
        <f t="shared" si="1674"/>
        <v>-0.1397210504799567</v>
      </c>
      <c r="CT730" s="36">
        <f t="shared" si="1674"/>
        <v>-0.52801634409211884</v>
      </c>
      <c r="CU730" s="36">
        <f t="shared" si="1674"/>
        <v>-0.91631163770428103</v>
      </c>
      <c r="CV730" s="36">
        <f t="shared" si="1674"/>
        <v>-0.54672277239806721</v>
      </c>
      <c r="CW730" s="36">
        <f t="shared" si="1674"/>
        <v>-0.9350180660102293</v>
      </c>
      <c r="CX730" s="36">
        <f t="shared" si="1674"/>
        <v>-1.3233133596223914</v>
      </c>
      <c r="CY730" s="36">
        <f t="shared" si="1674"/>
        <v>0.64228959025361609</v>
      </c>
      <c r="CZ730" s="36">
        <f t="shared" si="1674"/>
        <v>0.25399429664145395</v>
      </c>
      <c r="DA730" s="36">
        <f t="shared" si="1674"/>
        <v>-0.13430099697070819</v>
      </c>
      <c r="DB730" s="36">
        <f t="shared" si="1674"/>
        <v>0.23528786833550563</v>
      </c>
      <c r="DC730" s="36">
        <f t="shared" si="1674"/>
        <v>-0.15300742527665651</v>
      </c>
      <c r="DD730" s="36">
        <f t="shared" si="1674"/>
        <v>-0.54130271888881865</v>
      </c>
      <c r="DE730" s="36">
        <f t="shared" si="1674"/>
        <v>-0.17171385358260488</v>
      </c>
      <c r="DF730" s="36">
        <f t="shared" si="1674"/>
        <v>-0.56000914719476702</v>
      </c>
      <c r="DG730" s="36">
        <f t="shared" si="1674"/>
        <v>-0.94830444080692922</v>
      </c>
    </row>
    <row r="731" spans="1:111" ht="13.15" x14ac:dyDescent="0.35">
      <c r="B731" s="35">
        <f t="shared" ref="B731:B733" si="1675">K724</f>
        <v>0.32813280396352951</v>
      </c>
      <c r="D731" s="35">
        <f>$CE$4-$CE$7*SUMPRODUCT($B$4:$CD$4,AE732:DG732)</f>
        <v>-5.3148596634855494E-12</v>
      </c>
      <c r="F731" s="37" t="s">
        <v>364</v>
      </c>
      <c r="H731" s="35">
        <f t="shared" si="1671"/>
        <v>-4.6266859347280503E-7</v>
      </c>
      <c r="I731" s="35">
        <f t="shared" si="1671"/>
        <v>-1.9284431656340665E-3</v>
      </c>
      <c r="J731" s="35">
        <f t="shared" si="1671"/>
        <v>-2.0138824950927722E-7</v>
      </c>
      <c r="K731" s="35">
        <f t="shared" si="1671"/>
        <v>-5.6541240976476417E-8</v>
      </c>
      <c r="M731" s="35">
        <v>1.0253228738168762E-14</v>
      </c>
      <c r="N731" s="35">
        <f>IFERROR(M731/(MAX(ABS(M730),ABS(M731),ABS(M732),ABS(M733))),0)</f>
        <v>0.68937049111595605</v>
      </c>
      <c r="P731" s="35">
        <f>L782</f>
        <v>-1.1652900866465643E-12</v>
      </c>
      <c r="R731" s="35">
        <f>H782*J782</f>
        <v>-8.0809971978718701E-15</v>
      </c>
      <c r="T731" s="35">
        <f>P731-D731</f>
        <v>4.1495695768389851E-12</v>
      </c>
      <c r="V731" s="35">
        <v>-8.0051933957341522E-15</v>
      </c>
      <c r="X731" s="35">
        <v>-7.5229872245194049E-6</v>
      </c>
      <c r="Y731" s="35">
        <v>-1.9341722225922275E-3</v>
      </c>
      <c r="Z731" s="35">
        <v>-7.7815664673332174E-6</v>
      </c>
      <c r="AA731" s="35">
        <v>7.247068887666127E-7</v>
      </c>
      <c r="AC731" s="43">
        <f t="shared" ref="AC731:AC732" si="1676">SUM(AE731:DG731)</f>
        <v>98.989929547728252</v>
      </c>
      <c r="AD731" s="37" t="s">
        <v>365</v>
      </c>
      <c r="AE731" s="35">
        <f>EXP(AE730)</f>
        <v>2.5813291502880258</v>
      </c>
      <c r="AF731" s="35">
        <f t="shared" ref="AF731:CQ731" si="1677">EXP(AF730)</f>
        <v>1.7506885141116753</v>
      </c>
      <c r="AG731" s="35">
        <f t="shared" si="1677"/>
        <v>1.1873380320756699</v>
      </c>
      <c r="AH731" s="35">
        <f t="shared" si="1677"/>
        <v>1.718243793467533</v>
      </c>
      <c r="AI731" s="35">
        <f t="shared" si="1677"/>
        <v>1.1653336318352263</v>
      </c>
      <c r="AJ731" s="35">
        <f t="shared" si="1677"/>
        <v>0.79034330206759384</v>
      </c>
      <c r="AK731" s="35">
        <f t="shared" si="1677"/>
        <v>1.1437370292201103</v>
      </c>
      <c r="AL731" s="35">
        <f t="shared" si="1677"/>
        <v>0.77569622610756028</v>
      </c>
      <c r="AM731" s="35">
        <f t="shared" si="1677"/>
        <v>0.52608652148632518</v>
      </c>
      <c r="AN731" s="35">
        <f t="shared" si="1677"/>
        <v>3.4197283904324367</v>
      </c>
      <c r="AO731" s="35">
        <f t="shared" si="1677"/>
        <v>2.3193009747879909</v>
      </c>
      <c r="AP731" s="35">
        <f t="shared" si="1677"/>
        <v>1.5729778501421603</v>
      </c>
      <c r="AQ731" s="35">
        <f t="shared" si="1677"/>
        <v>2.2763184158632437</v>
      </c>
      <c r="AR731" s="35">
        <f t="shared" si="1677"/>
        <v>1.5438265610830775</v>
      </c>
      <c r="AS731" s="35">
        <f t="shared" si="1677"/>
        <v>1.0470417644983769</v>
      </c>
      <c r="AT731" s="35">
        <f t="shared" si="1677"/>
        <v>1.5152155197164394</v>
      </c>
      <c r="AU731" s="35">
        <f t="shared" si="1677"/>
        <v>1.0276374117091334</v>
      </c>
      <c r="AV731" s="35">
        <f t="shared" si="1677"/>
        <v>0.69695606743909022</v>
      </c>
      <c r="AW731" s="35">
        <f t="shared" si="1677"/>
        <v>4.9757198257343367</v>
      </c>
      <c r="AX731" s="35">
        <f t="shared" si="1677"/>
        <v>3.3745931034710859</v>
      </c>
      <c r="AY731" s="35">
        <f t="shared" si="1677"/>
        <v>2.2886896796513145</v>
      </c>
      <c r="AZ731" s="35">
        <f t="shared" si="1677"/>
        <v>3.3120532914787035</v>
      </c>
      <c r="BA731" s="35">
        <f t="shared" si="1677"/>
        <v>2.2462744260531635</v>
      </c>
      <c r="BB731" s="35">
        <f t="shared" si="1677"/>
        <v>1.5234503654039144</v>
      </c>
      <c r="BC731" s="35">
        <f t="shared" si="1677"/>
        <v>2.2046452352200037</v>
      </c>
      <c r="BD731" s="35">
        <f t="shared" si="1677"/>
        <v>1.4952169468818157</v>
      </c>
      <c r="BE731" s="35">
        <f t="shared" si="1677"/>
        <v>1.014074138789717</v>
      </c>
      <c r="BF731" s="35">
        <f t="shared" si="1677"/>
        <v>1.5954633754475565</v>
      </c>
      <c r="BG731" s="35">
        <f t="shared" si="1677"/>
        <v>1.0820624738112994</v>
      </c>
      <c r="BH731" s="35">
        <f t="shared" si="1677"/>
        <v>0.73386779994381368</v>
      </c>
      <c r="BI731" s="35">
        <f t="shared" si="1677"/>
        <v>1.0620090980112469</v>
      </c>
      <c r="BJ731" s="35">
        <f t="shared" si="1677"/>
        <v>0.72026735899330585</v>
      </c>
      <c r="BK731" s="35">
        <f t="shared" si="1677"/>
        <v>0.48849399633457535</v>
      </c>
      <c r="BL731" s="35">
        <f t="shared" si="1677"/>
        <v>0.7069189688809222</v>
      </c>
      <c r="BM731" s="35">
        <f t="shared" si="1677"/>
        <v>0.47944095741893594</v>
      </c>
      <c r="BN731" s="35">
        <f t="shared" si="1677"/>
        <v>0.32516263075337787</v>
      </c>
      <c r="BO731" s="35">
        <f t="shared" si="1677"/>
        <v>2.1136597013613656</v>
      </c>
      <c r="BP731" s="35">
        <f t="shared" si="1677"/>
        <v>1.4335094621703586</v>
      </c>
      <c r="BQ731" s="35">
        <f t="shared" si="1677"/>
        <v>0.97222337957638094</v>
      </c>
      <c r="BR731" s="35">
        <f t="shared" si="1677"/>
        <v>1.4069428778431339</v>
      </c>
      <c r="BS731" s="35">
        <f t="shared" si="1677"/>
        <v>0.95420560217063544</v>
      </c>
      <c r="BT731" s="35">
        <f t="shared" si="1677"/>
        <v>0.6471537299436414</v>
      </c>
      <c r="BU731" s="35">
        <f t="shared" si="1677"/>
        <v>0.93652174010725142</v>
      </c>
      <c r="BV731" s="35">
        <f t="shared" si="1677"/>
        <v>0.63516032174304549</v>
      </c>
      <c r="BW731" s="35">
        <f t="shared" si="1677"/>
        <v>0.43077337881182343</v>
      </c>
      <c r="BX731" s="35">
        <f t="shared" si="1677"/>
        <v>3.0753841475666306</v>
      </c>
      <c r="BY731" s="35">
        <f t="shared" si="1677"/>
        <v>2.0857625626802658</v>
      </c>
      <c r="BZ731" s="35">
        <f t="shared" si="1677"/>
        <v>1.4145892867792689</v>
      </c>
      <c r="CA731" s="35">
        <f t="shared" si="1677"/>
        <v>2.0471080658176364</v>
      </c>
      <c r="CB731" s="35">
        <f t="shared" si="1677"/>
        <v>1.3883733415292723</v>
      </c>
      <c r="CC731" s="35">
        <f t="shared" si="1677"/>
        <v>0.94161151902806939</v>
      </c>
      <c r="CD731" s="35">
        <f t="shared" si="1677"/>
        <v>1.3626432445687926</v>
      </c>
      <c r="CE731" s="35">
        <f t="shared" si="1677"/>
        <v>0.92416105742743804</v>
      </c>
      <c r="CF731" s="35">
        <f t="shared" si="1677"/>
        <v>0.62677715790215605</v>
      </c>
      <c r="CG731" s="35">
        <f t="shared" si="1677"/>
        <v>0.9861211934597659</v>
      </c>
      <c r="CH731" s="35">
        <f t="shared" si="1677"/>
        <v>0.66879926828373593</v>
      </c>
      <c r="CI731" s="35">
        <f t="shared" si="1677"/>
        <v>0.45358771743618381</v>
      </c>
      <c r="CJ731" s="35">
        <f t="shared" si="1677"/>
        <v>0.65640471308355919</v>
      </c>
      <c r="CK731" s="35">
        <f t="shared" si="1677"/>
        <v>0.44518158084409082</v>
      </c>
      <c r="CL731" s="35">
        <f t="shared" si="1677"/>
        <v>0.30192750900863036</v>
      </c>
      <c r="CM731" s="35">
        <f t="shared" si="1677"/>
        <v>0.4369312313901601</v>
      </c>
      <c r="CN731" s="35">
        <f t="shared" si="1677"/>
        <v>0.29633202265820024</v>
      </c>
      <c r="CO731" s="35">
        <f t="shared" si="1677"/>
        <v>0.20097594619938555</v>
      </c>
      <c r="CP731" s="35">
        <f t="shared" si="1677"/>
        <v>1.3064070660284453</v>
      </c>
      <c r="CQ731" s="35">
        <f t="shared" si="1677"/>
        <v>0.88602100394486116</v>
      </c>
      <c r="CR731" s="35">
        <f t="shared" ref="CR731:DG731" si="1678">EXP(CR730)</f>
        <v>0.60091011434744246</v>
      </c>
      <c r="CS731" s="35">
        <f t="shared" si="1678"/>
        <v>0.86960077628807564</v>
      </c>
      <c r="CT731" s="35">
        <f t="shared" si="1678"/>
        <v>0.58977371821809721</v>
      </c>
      <c r="CU731" s="35">
        <f t="shared" si="1678"/>
        <v>0.39999163775535973</v>
      </c>
      <c r="CV731" s="35">
        <f t="shared" si="1678"/>
        <v>0.57884370789552841</v>
      </c>
      <c r="CW731" s="35">
        <f t="shared" si="1678"/>
        <v>0.39257877313532163</v>
      </c>
      <c r="CX731" s="35">
        <f t="shared" si="1678"/>
        <v>0.26625165137711071</v>
      </c>
      <c r="CY731" s="35">
        <f t="shared" si="1678"/>
        <v>1.9008280181266599</v>
      </c>
      <c r="CZ731" s="35">
        <f t="shared" si="1678"/>
        <v>1.2891644516797442</v>
      </c>
      <c r="DA731" s="35">
        <f t="shared" si="1678"/>
        <v>0.87432685525787202</v>
      </c>
      <c r="DB731" s="35">
        <f t="shared" si="1678"/>
        <v>1.2652729483300857</v>
      </c>
      <c r="DC731" s="35">
        <f t="shared" si="1678"/>
        <v>0.85812334998445849</v>
      </c>
      <c r="DD731" s="35">
        <f t="shared" si="1678"/>
        <v>0.5819895894877245</v>
      </c>
      <c r="DE731" s="35">
        <f t="shared" si="1678"/>
        <v>0.84222013696624287</v>
      </c>
      <c r="DF731" s="35">
        <f t="shared" si="1678"/>
        <v>0.57120383891215198</v>
      </c>
      <c r="DG731" s="35">
        <f t="shared" si="1678"/>
        <v>0.38739732199143206</v>
      </c>
    </row>
    <row r="732" spans="1:111" ht="13.15" x14ac:dyDescent="0.35">
      <c r="B732" s="36">
        <f t="shared" si="1675"/>
        <v>-0.40700172191811046</v>
      </c>
      <c r="D732" s="36">
        <f>$CE$5-$CE$7*SUMPRODUCT($B$5:$CD$5,AE732:DG732)</f>
        <v>-2.5863755581667647E-12</v>
      </c>
      <c r="F732" s="36">
        <f>SUMPRODUCT($B$7:$CD$7, LN(AE732:DG732))</f>
        <v>-3263.3842564287183</v>
      </c>
      <c r="H732" s="36">
        <f t="shared" si="1671"/>
        <v>-4.2778664546328816E-7</v>
      </c>
      <c r="I732" s="36">
        <f t="shared" si="1671"/>
        <v>-2.0138824950927722E-7</v>
      </c>
      <c r="J732" s="36">
        <f t="shared" si="1671"/>
        <v>-2.0852134564804288E-3</v>
      </c>
      <c r="K732" s="36">
        <f t="shared" si="1671"/>
        <v>9.8529309027506362E-7</v>
      </c>
      <c r="M732" s="36">
        <v>5.3952937167928334E-15</v>
      </c>
      <c r="N732" s="36">
        <f>IFERROR(M732/(MAX(ABS(M730),ABS(M731),ABS(M732),ABS(M733))),0)</f>
        <v>0.36274976148874921</v>
      </c>
      <c r="P732" s="36">
        <f>L783</f>
        <v>-5.9685589803848416E-13</v>
      </c>
      <c r="R732" s="36">
        <f>H783*J783</f>
        <v>-4.252255998619757E-15</v>
      </c>
      <c r="T732" s="36">
        <f>P732-D732</f>
        <v>1.9895196601282805E-12</v>
      </c>
      <c r="V732" s="36">
        <v>-4.1502347462173878E-15</v>
      </c>
      <c r="X732" s="36">
        <v>-1.0765699902146801E-5</v>
      </c>
      <c r="Y732" s="36">
        <v>-7.7815664673332174E-6</v>
      </c>
      <c r="Z732" s="36">
        <v>-2.0916045777077809E-3</v>
      </c>
      <c r="AA732" s="36">
        <v>-3.5934240041776656E-7</v>
      </c>
      <c r="AC732" s="44">
        <f t="shared" si="1676"/>
        <v>1.0000000000000004</v>
      </c>
      <c r="AD732" s="37" t="s">
        <v>366</v>
      </c>
      <c r="AE732" s="36">
        <f t="shared" ref="AE732:BJ732" si="1679">AE731/$AC731</f>
        <v>2.6076684386803519E-2</v>
      </c>
      <c r="AF732" s="36">
        <f t="shared" si="1679"/>
        <v>1.7685521366772729E-2</v>
      </c>
      <c r="AG732" s="36">
        <f t="shared" si="1679"/>
        <v>1.1994533560135445E-2</v>
      </c>
      <c r="AH732" s="36">
        <f t="shared" si="1679"/>
        <v>1.7357763575728956E-2</v>
      </c>
      <c r="AI732" s="36">
        <f t="shared" si="1679"/>
        <v>1.1772244279387608E-2</v>
      </c>
      <c r="AJ732" s="36">
        <f t="shared" si="1679"/>
        <v>7.984077831740731E-3</v>
      </c>
      <c r="AK732" s="36">
        <f t="shared" si="1679"/>
        <v>1.1554074585623931E-2</v>
      </c>
      <c r="AL732" s="36">
        <f t="shared" si="1679"/>
        <v>7.8361125182290024E-3</v>
      </c>
      <c r="AM732" s="36">
        <f t="shared" si="1679"/>
        <v>5.3145458723927183E-3</v>
      </c>
      <c r="AN732" s="36">
        <f t="shared" si="1679"/>
        <v>3.454622511660245E-2</v>
      </c>
      <c r="AO732" s="36">
        <f t="shared" si="1679"/>
        <v>2.3429665879999784E-2</v>
      </c>
      <c r="AP732" s="36">
        <f t="shared" si="1679"/>
        <v>1.5890281540040341E-2</v>
      </c>
      <c r="AQ732" s="36">
        <f t="shared" si="1679"/>
        <v>2.2995454449391349E-2</v>
      </c>
      <c r="AR732" s="36">
        <f t="shared" si="1679"/>
        <v>1.5595794119024172E-2</v>
      </c>
      <c r="AS732" s="36">
        <f t="shared" si="1679"/>
        <v>1.0577255376200091E-2</v>
      </c>
      <c r="AT732" s="36">
        <f t="shared" si="1679"/>
        <v>1.5306764300563264E-2</v>
      </c>
      <c r="AU732" s="36">
        <f t="shared" si="1679"/>
        <v>1.038123187282051E-2</v>
      </c>
      <c r="AV732" s="36">
        <f t="shared" si="1679"/>
        <v>7.0406764670243654E-3</v>
      </c>
      <c r="AW732" s="36">
        <f t="shared" si="1679"/>
        <v>5.0264909253574935E-2</v>
      </c>
      <c r="AX732" s="36">
        <f t="shared" si="1679"/>
        <v>3.4090266746215001E-2</v>
      </c>
      <c r="AY732" s="36">
        <f t="shared" si="1679"/>
        <v>2.3120429422548654E-2</v>
      </c>
      <c r="AZ732" s="36">
        <f t="shared" si="1679"/>
        <v>3.3458487207850655E-2</v>
      </c>
      <c r="BA732" s="36">
        <f t="shared" si="1679"/>
        <v>2.2691948931735692E-2</v>
      </c>
      <c r="BB732" s="36">
        <f t="shared" si="1679"/>
        <v>1.5389953022134225E-2</v>
      </c>
      <c r="BC732" s="36">
        <f t="shared" si="1679"/>
        <v>2.2271409276607559E-2</v>
      </c>
      <c r="BD732" s="36">
        <f t="shared" si="1679"/>
        <v>1.5104737963884427E-2</v>
      </c>
      <c r="BE732" s="36">
        <f t="shared" si="1679"/>
        <v>1.0244215178482155E-2</v>
      </c>
      <c r="BF732" s="36">
        <f t="shared" si="1679"/>
        <v>1.6117431164331716E-2</v>
      </c>
      <c r="BG732" s="36">
        <f t="shared" si="1679"/>
        <v>1.0931035901885152E-2</v>
      </c>
      <c r="BH732" s="36">
        <f t="shared" si="1679"/>
        <v>7.4135601802805349E-3</v>
      </c>
      <c r="BI732" s="36">
        <f t="shared" si="1679"/>
        <v>1.0728455943583598E-2</v>
      </c>
      <c r="BJ732" s="36">
        <f t="shared" si="1679"/>
        <v>7.2761680130909384E-3</v>
      </c>
      <c r="BK732" s="36">
        <f t="shared" ref="BK732:CP732" si="1680">BK731/$AC731</f>
        <v>4.9347847661518609E-3</v>
      </c>
      <c r="BL732" s="36">
        <f t="shared" si="1680"/>
        <v>7.1413220729698509E-3</v>
      </c>
      <c r="BM732" s="36">
        <f t="shared" si="1680"/>
        <v>4.8433306257458465E-3</v>
      </c>
      <c r="BN732" s="36">
        <f t="shared" si="1680"/>
        <v>3.2848051538070834E-3</v>
      </c>
      <c r="BO732" s="36">
        <f t="shared" si="1680"/>
        <v>2.1352269983607362E-2</v>
      </c>
      <c r="BP732" s="36">
        <f t="shared" si="1680"/>
        <v>1.4481366627088953E-2</v>
      </c>
      <c r="BQ732" s="36">
        <f t="shared" si="1680"/>
        <v>9.821437231224828E-3</v>
      </c>
      <c r="BR732" s="36">
        <f t="shared" si="1680"/>
        <v>1.421298999071186E-2</v>
      </c>
      <c r="BS732" s="36">
        <f t="shared" si="1680"/>
        <v>9.6394209646402749E-3</v>
      </c>
      <c r="BT732" s="36">
        <f t="shared" si="1680"/>
        <v>6.5375713762036219E-3</v>
      </c>
      <c r="BU732" s="36">
        <f t="shared" si="1680"/>
        <v>9.4607779234321503E-3</v>
      </c>
      <c r="BV732" s="36">
        <f t="shared" si="1680"/>
        <v>6.4164135144353374E-3</v>
      </c>
      <c r="BW732" s="36">
        <f t="shared" si="1680"/>
        <v>4.3516889119930621E-3</v>
      </c>
      <c r="BX732" s="36">
        <f t="shared" si="1680"/>
        <v>3.1067646594129823E-2</v>
      </c>
      <c r="BY732" s="36">
        <f t="shared" si="1680"/>
        <v>2.1070452036988367E-2</v>
      </c>
      <c r="BZ732" s="36">
        <f t="shared" si="1680"/>
        <v>1.4290234302037977E-2</v>
      </c>
      <c r="CA732" s="36">
        <f t="shared" si="1680"/>
        <v>2.0679962852490141E-2</v>
      </c>
      <c r="CB732" s="36">
        <f t="shared" si="1680"/>
        <v>1.4025399834837386E-2</v>
      </c>
      <c r="CC732" s="36">
        <f t="shared" si="1680"/>
        <v>9.5121950619640443E-3</v>
      </c>
      <c r="CD732" s="36">
        <f t="shared" si="1680"/>
        <v>1.3765473425372939E-2</v>
      </c>
      <c r="CE732" s="36">
        <f t="shared" si="1680"/>
        <v>9.3359098410293485E-3</v>
      </c>
      <c r="CF732" s="36">
        <f t="shared" si="1680"/>
        <v>6.3317264772873062E-3</v>
      </c>
      <c r="CG732" s="36">
        <f t="shared" si="1680"/>
        <v>9.9618334709926735E-3</v>
      </c>
      <c r="CH732" s="36">
        <f t="shared" si="1680"/>
        <v>6.7562354205058066E-3</v>
      </c>
      <c r="CI732" s="36">
        <f t="shared" si="1680"/>
        <v>4.5821602208281735E-3</v>
      </c>
      <c r="CJ732" s="36">
        <f t="shared" si="1680"/>
        <v>6.6310251566253711E-3</v>
      </c>
      <c r="CK732" s="36">
        <f t="shared" si="1680"/>
        <v>4.4972411120814603E-3</v>
      </c>
      <c r="CL732" s="36">
        <f t="shared" si="1680"/>
        <v>3.050083078027197E-3</v>
      </c>
      <c r="CM732" s="36">
        <f t="shared" si="1680"/>
        <v>4.4138957708773048E-3</v>
      </c>
      <c r="CN732" s="36">
        <f t="shared" si="1680"/>
        <v>2.9935572639772715E-3</v>
      </c>
      <c r="CO732" s="36">
        <f t="shared" si="1680"/>
        <v>2.0302665848699738E-3</v>
      </c>
      <c r="CP732" s="36">
        <f t="shared" si="1680"/>
        <v>1.3197373429774568E-2</v>
      </c>
      <c r="CQ732" s="36">
        <f t="shared" ref="CQ732:DG732" si="1681">CQ731/$AC731</f>
        <v>8.9506175829498283E-3</v>
      </c>
      <c r="CR732" s="36">
        <f t="shared" si="1681"/>
        <v>6.0704166281653135E-3</v>
      </c>
      <c r="CS732" s="36">
        <f t="shared" si="1681"/>
        <v>8.7847398241534796E-3</v>
      </c>
      <c r="CT732" s="36">
        <f t="shared" si="1681"/>
        <v>5.957916334648327E-3</v>
      </c>
      <c r="CU732" s="36">
        <f t="shared" si="1681"/>
        <v>4.0407306034347936E-3</v>
      </c>
      <c r="CV732" s="36">
        <f t="shared" si="1681"/>
        <v>5.8475009583316999E-3</v>
      </c>
      <c r="CW732" s="36">
        <f t="shared" si="1681"/>
        <v>3.9658455655940108E-3</v>
      </c>
      <c r="CX732" s="36">
        <f t="shared" si="1681"/>
        <v>2.6896842193299751E-3</v>
      </c>
      <c r="CY732" s="36">
        <f t="shared" si="1681"/>
        <v>1.9202236296270631E-2</v>
      </c>
      <c r="CZ732" s="36">
        <f t="shared" si="1681"/>
        <v>1.3023187889614268E-2</v>
      </c>
      <c r="DA732" s="36">
        <f t="shared" si="1681"/>
        <v>8.8324828520694419E-3</v>
      </c>
      <c r="DB732" s="36">
        <f t="shared" si="1681"/>
        <v>1.2781835022117388E-2</v>
      </c>
      <c r="DC732" s="36">
        <f t="shared" si="1681"/>
        <v>8.6687944309598898E-3</v>
      </c>
      <c r="DD732" s="36">
        <f t="shared" si="1681"/>
        <v>5.8792807727690794E-3</v>
      </c>
      <c r="DE732" s="36">
        <f t="shared" si="1681"/>
        <v>8.5081395735327227E-3</v>
      </c>
      <c r="DF732" s="36">
        <f t="shared" si="1681"/>
        <v>5.7703227138548932E-3</v>
      </c>
      <c r="DG732" s="36">
        <f t="shared" si="1681"/>
        <v>3.9135023508088005E-3</v>
      </c>
    </row>
    <row r="733" spans="1:111" x14ac:dyDescent="0.35">
      <c r="B733" s="35">
        <f t="shared" si="1675"/>
        <v>-0.38829529361216214</v>
      </c>
      <c r="D733" s="35">
        <f>$CE$6-$CE$7*SUMPRODUCT($B$6:$CD$6,AE732:DG732)</f>
        <v>-1.9042545318370685E-12</v>
      </c>
      <c r="H733" s="35">
        <f t="shared" si="1671"/>
        <v>-5.5458574934653688E-7</v>
      </c>
      <c r="I733" s="35">
        <f t="shared" si="1671"/>
        <v>-5.6541240976476417E-8</v>
      </c>
      <c r="J733" s="35">
        <f t="shared" si="1671"/>
        <v>9.8529309027506362E-7</v>
      </c>
      <c r="K733" s="35">
        <f t="shared" si="1671"/>
        <v>-2.0698024103784369E-3</v>
      </c>
      <c r="M733" s="35">
        <v>3.9430130235954848E-15</v>
      </c>
      <c r="N733" s="35">
        <f>IFERROR(M733/(MAX(ABS(M730),ABS(M731),ABS(M732),ABS(M733))),0)</f>
        <v>0.26510642588454564</v>
      </c>
      <c r="P733" s="35">
        <f>L784</f>
        <v>-3.979039320256561E-13</v>
      </c>
      <c r="R733" s="35">
        <f>H784*J784</f>
        <v>-3.1076530143360731E-15</v>
      </c>
      <c r="T733" s="35">
        <f>P733-D733</f>
        <v>1.5063505998114124E-12</v>
      </c>
      <c r="V733" s="35">
        <v>-3.11911729645818E-15</v>
      </c>
      <c r="X733" s="35">
        <v>1.0594896771920015E-6</v>
      </c>
      <c r="Y733" s="35">
        <v>7.247068887666127E-7</v>
      </c>
      <c r="Z733" s="35">
        <v>-3.5934240041776656E-7</v>
      </c>
      <c r="AA733" s="35">
        <v>-2.0683542689769415E-3</v>
      </c>
    </row>
    <row r="734" spans="1:111" x14ac:dyDescent="0.35">
      <c r="B734" s="3"/>
    </row>
    <row r="735" spans="1:111" ht="13.5" thickBot="1" x14ac:dyDescent="0.4">
      <c r="B735" s="39" t="s">
        <v>367</v>
      </c>
      <c r="D735" s="39" t="s">
        <v>368</v>
      </c>
      <c r="E735" s="39" t="s">
        <v>369</v>
      </c>
      <c r="F735" s="39" t="s">
        <v>370</v>
      </c>
      <c r="H735" s="39" t="s">
        <v>347</v>
      </c>
      <c r="I735" s="39" t="s">
        <v>371</v>
      </c>
      <c r="J735" s="39" t="s">
        <v>372</v>
      </c>
      <c r="K735" s="39" t="s">
        <v>349</v>
      </c>
      <c r="L735" s="39" t="s">
        <v>373</v>
      </c>
      <c r="M735" s="39" t="s">
        <v>374</v>
      </c>
    </row>
    <row r="736" spans="1:111" ht="13.15" thickTop="1" x14ac:dyDescent="0.35">
      <c r="B736" s="32">
        <v>1</v>
      </c>
      <c r="D736" s="32">
        <v>0</v>
      </c>
      <c r="E736" s="32"/>
      <c r="F736" s="32" t="b">
        <v>0</v>
      </c>
      <c r="H736" s="32">
        <v>0</v>
      </c>
      <c r="I736" s="32">
        <f>B730</f>
        <v>-0.48114022924018601</v>
      </c>
      <c r="J736" s="32">
        <f>IF(SUMPRODUCT(L736:L739,N730:N733)&gt;0,N730,-N730)</f>
        <v>-1</v>
      </c>
      <c r="K736" s="32">
        <f>I736+J736*H736</f>
        <v>-0.48114022924018601</v>
      </c>
      <c r="L736" s="32">
        <f>D730</f>
        <v>-6.9064753915881738E-12</v>
      </c>
      <c r="M736" s="32">
        <f>SUMPRODUCT(L736:L739,J736:J739)</f>
        <v>1.201342003777269E-11</v>
      </c>
    </row>
    <row r="737" spans="2:97" ht="13.5" thickBot="1" x14ac:dyDescent="0.4">
      <c r="H737" s="33">
        <f>H736</f>
        <v>0</v>
      </c>
      <c r="I737" s="33">
        <f>B731</f>
        <v>0.32813280396352951</v>
      </c>
      <c r="J737" s="32">
        <f>IF(SUMPRODUCT(L736:L739,N730:N733)&gt;0,N731,-N731)</f>
        <v>-0.68937049111595605</v>
      </c>
      <c r="K737" s="33">
        <f t="shared" ref="K737:K739" si="1682">I737+J737*H737</f>
        <v>0.32813280396352951</v>
      </c>
      <c r="L737" s="32">
        <f>D731</f>
        <v>-5.3148596634855494E-12</v>
      </c>
      <c r="M737" s="39" t="s">
        <v>375</v>
      </c>
    </row>
    <row r="738" spans="2:97" ht="13.15" thickTop="1" x14ac:dyDescent="0.35">
      <c r="H738" s="33">
        <f t="shared" ref="H738:H739" si="1683">H737</f>
        <v>0</v>
      </c>
      <c r="I738" s="32">
        <f>B732</f>
        <v>-0.40700172191811046</v>
      </c>
      <c r="J738" s="32">
        <f>IF(SUMPRODUCT(L736:L739,N730:N733)&gt;0,N732,-N732)</f>
        <v>-0.36274976148874921</v>
      </c>
      <c r="K738" s="32">
        <f t="shared" si="1682"/>
        <v>-0.40700172191811046</v>
      </c>
      <c r="L738" s="32">
        <f>D732</f>
        <v>-2.5863755581667647E-12</v>
      </c>
      <c r="M738" s="32">
        <f>F732</f>
        <v>-3263.3842564287183</v>
      </c>
    </row>
    <row r="739" spans="2:97" x14ac:dyDescent="0.35">
      <c r="H739" s="33">
        <f t="shared" si="1683"/>
        <v>0</v>
      </c>
      <c r="I739" s="34">
        <f>B733</f>
        <v>-0.38829529361216214</v>
      </c>
      <c r="J739" s="32">
        <f>IF(SUMPRODUCT(L736:L739,N730:N733)&gt;0,N733,-N733)</f>
        <v>-0.26510642588454564</v>
      </c>
      <c r="K739" s="34">
        <f t="shared" si="1682"/>
        <v>-0.38829529361216214</v>
      </c>
      <c r="L739" s="32">
        <f>D733</f>
        <v>-1.9042545318370685E-12</v>
      </c>
    </row>
    <row r="740" spans="2:97" ht="13.5" thickBot="1" x14ac:dyDescent="0.4">
      <c r="B740" s="39" t="s">
        <v>367</v>
      </c>
      <c r="D740" s="39" t="s">
        <v>368</v>
      </c>
      <c r="E740" s="39" t="s">
        <v>369</v>
      </c>
      <c r="F740" s="39" t="s">
        <v>370</v>
      </c>
      <c r="H740" s="39" t="s">
        <v>347</v>
      </c>
      <c r="I740" s="39" t="s">
        <v>371</v>
      </c>
      <c r="J740" s="39" t="s">
        <v>372</v>
      </c>
      <c r="K740" s="39" t="s">
        <v>349</v>
      </c>
      <c r="L740" s="39" t="s">
        <v>373</v>
      </c>
      <c r="M740" s="39" t="s">
        <v>374</v>
      </c>
      <c r="O740" s="45" t="s">
        <v>336</v>
      </c>
    </row>
    <row r="741" spans="2:97" ht="13.9" thickTop="1" thickBot="1" x14ac:dyDescent="0.4">
      <c r="B741" s="32">
        <f>1+B736</f>
        <v>2</v>
      </c>
      <c r="D741" s="32">
        <v>0</v>
      </c>
      <c r="E741" s="32">
        <f>H741</f>
        <v>1.0003016323420521E-12</v>
      </c>
      <c r="F741" s="32" t="b">
        <f>OR(F736,M741*M736&lt;=0)</f>
        <v>1</v>
      </c>
      <c r="H741" s="32">
        <f>ABS(H723)</f>
        <v>1.0003016323420521E-12</v>
      </c>
      <c r="I741" s="32">
        <f>I736</f>
        <v>-0.48114022924018601</v>
      </c>
      <c r="J741" s="32">
        <f>J736</f>
        <v>-1</v>
      </c>
      <c r="K741" s="32">
        <f>I741+J741*H741</f>
        <v>-0.48114022924118632</v>
      </c>
      <c r="L741" s="32">
        <f>$CE$3-$CE$7*SUMPRODUCT($B$3:$CD$3,Q743:CS743)</f>
        <v>4.5750425670121331E-10</v>
      </c>
      <c r="M741" s="32">
        <f>SUMPRODUCT(L741:L744,J741:J744)</f>
        <v>-7.9583990128765157E-10</v>
      </c>
      <c r="O741" s="46">
        <f>SUM(Q741:CS741)</f>
        <v>-1.2656551009995267</v>
      </c>
      <c r="P741" s="39" t="s">
        <v>363</v>
      </c>
      <c r="Q741" s="32">
        <f t="shared" ref="Q741:AV741" si="1684">SUMPRODUCT(B$3:B$6,$K741:$K744)</f>
        <v>0.94830444080924703</v>
      </c>
      <c r="R741" s="32">
        <f t="shared" si="1684"/>
        <v>0.56000914719681971</v>
      </c>
      <c r="S741" s="32">
        <f t="shared" si="1684"/>
        <v>0.1717138535843924</v>
      </c>
      <c r="T741" s="32">
        <f t="shared" si="1684"/>
        <v>0.54130271889077375</v>
      </c>
      <c r="U741" s="32">
        <f t="shared" si="1684"/>
        <v>0.15300742527834638</v>
      </c>
      <c r="V741" s="32">
        <f t="shared" si="1684"/>
        <v>-0.23528786833408094</v>
      </c>
      <c r="W741" s="32">
        <f t="shared" si="1684"/>
        <v>0.13430099697230036</v>
      </c>
      <c r="X741" s="32">
        <f t="shared" si="1684"/>
        <v>-0.25399429664012696</v>
      </c>
      <c r="Y741" s="32">
        <f t="shared" si="1684"/>
        <v>-0.64228959025255428</v>
      </c>
      <c r="Z741" s="32">
        <f t="shared" si="1684"/>
        <v>1.2295611299202527</v>
      </c>
      <c r="AA741" s="32">
        <f t="shared" si="1684"/>
        <v>0.84126583630782537</v>
      </c>
      <c r="AB741" s="32">
        <f t="shared" si="1684"/>
        <v>0.45297054269539805</v>
      </c>
      <c r="AC741" s="32">
        <f t="shared" si="1684"/>
        <v>0.82255940800177929</v>
      </c>
      <c r="AD741" s="32">
        <f t="shared" si="1684"/>
        <v>0.43426411438935203</v>
      </c>
      <c r="AE741" s="32">
        <f t="shared" si="1684"/>
        <v>4.5968820776924713E-2</v>
      </c>
      <c r="AF741" s="32">
        <f t="shared" si="1684"/>
        <v>0.41555768608330601</v>
      </c>
      <c r="AG741" s="32">
        <f t="shared" si="1684"/>
        <v>2.7262392470878694E-2</v>
      </c>
      <c r="AH741" s="32">
        <f t="shared" si="1684"/>
        <v>-0.36103290114154862</v>
      </c>
      <c r="AI741" s="32">
        <f t="shared" si="1684"/>
        <v>1.604570048734927</v>
      </c>
      <c r="AJ741" s="32">
        <f t="shared" si="1684"/>
        <v>1.2162747551224997</v>
      </c>
      <c r="AK741" s="32">
        <f t="shared" si="1684"/>
        <v>0.8279794615100724</v>
      </c>
      <c r="AL741" s="32">
        <f t="shared" si="1684"/>
        <v>1.1975683268164536</v>
      </c>
      <c r="AM741" s="32">
        <f t="shared" si="1684"/>
        <v>0.80927303320402633</v>
      </c>
      <c r="AN741" s="32">
        <f t="shared" si="1684"/>
        <v>0.42097773959159901</v>
      </c>
      <c r="AO741" s="32">
        <f t="shared" si="1684"/>
        <v>0.79056660489798025</v>
      </c>
      <c r="AP741" s="32">
        <f t="shared" si="1684"/>
        <v>0.40227131128555299</v>
      </c>
      <c r="AQ741" s="32">
        <f t="shared" si="1684"/>
        <v>1.3976017673125674E-2</v>
      </c>
      <c r="AR741" s="32">
        <f t="shared" si="1684"/>
        <v>0.46716421156806071</v>
      </c>
      <c r="AS741" s="32">
        <f t="shared" si="1684"/>
        <v>7.8868917955633389E-2</v>
      </c>
      <c r="AT741" s="32">
        <f t="shared" si="1684"/>
        <v>-0.30942637565679393</v>
      </c>
      <c r="AU741" s="32">
        <f t="shared" si="1684"/>
        <v>6.016248964958737E-2</v>
      </c>
      <c r="AV741" s="32">
        <f t="shared" si="1684"/>
        <v>-0.32813280396283995</v>
      </c>
      <c r="AW741" s="32">
        <f t="shared" ref="AW741:CB741" si="1685">SUMPRODUCT(AH$3:AH$6,$K741:$K744)</f>
        <v>-0.71642809757526726</v>
      </c>
      <c r="AX741" s="32">
        <f t="shared" si="1685"/>
        <v>-0.34683923226888602</v>
      </c>
      <c r="AY741" s="32">
        <f t="shared" si="1685"/>
        <v>-0.73513452588131334</v>
      </c>
      <c r="AZ741" s="32">
        <f t="shared" si="1685"/>
        <v>-1.1234298194937407</v>
      </c>
      <c r="BA741" s="32">
        <f t="shared" si="1685"/>
        <v>0.7484209006790663</v>
      </c>
      <c r="BB741" s="32">
        <f t="shared" si="1685"/>
        <v>0.36012560706663904</v>
      </c>
      <c r="BC741" s="32">
        <f t="shared" si="1685"/>
        <v>-2.8169686545788275E-2</v>
      </c>
      <c r="BD741" s="32">
        <f t="shared" si="1685"/>
        <v>0.34141917876059302</v>
      </c>
      <c r="BE741" s="32">
        <f t="shared" si="1685"/>
        <v>-4.6876114851834273E-2</v>
      </c>
      <c r="BF741" s="32">
        <f t="shared" si="1685"/>
        <v>-0.43517140846426161</v>
      </c>
      <c r="BG741" s="32">
        <f t="shared" si="1685"/>
        <v>-6.5582543157880313E-2</v>
      </c>
      <c r="BH741" s="32">
        <f t="shared" si="1685"/>
        <v>-0.45387783677030763</v>
      </c>
      <c r="BI741" s="32">
        <f t="shared" si="1685"/>
        <v>-0.84217313038273489</v>
      </c>
      <c r="BJ741" s="32">
        <f t="shared" si="1685"/>
        <v>1.1234298194937407</v>
      </c>
      <c r="BK741" s="32">
        <f t="shared" si="1685"/>
        <v>0.73513452588131334</v>
      </c>
      <c r="BL741" s="32">
        <f t="shared" si="1685"/>
        <v>0.34683923226888602</v>
      </c>
      <c r="BM741" s="32">
        <f t="shared" si="1685"/>
        <v>0.71642809757526726</v>
      </c>
      <c r="BN741" s="32">
        <f t="shared" si="1685"/>
        <v>0.32813280396283995</v>
      </c>
      <c r="BO741" s="32">
        <f t="shared" si="1685"/>
        <v>-6.016248964958737E-2</v>
      </c>
      <c r="BP741" s="32">
        <f t="shared" si="1685"/>
        <v>0.30942637565679393</v>
      </c>
      <c r="BQ741" s="32">
        <f t="shared" si="1685"/>
        <v>-7.8868917955633389E-2</v>
      </c>
      <c r="BR741" s="32">
        <f t="shared" si="1685"/>
        <v>-0.46716421156806071</v>
      </c>
      <c r="BS741" s="32">
        <f t="shared" si="1685"/>
        <v>-1.3976017673125674E-2</v>
      </c>
      <c r="BT741" s="32">
        <f t="shared" si="1685"/>
        <v>-0.40227131128555299</v>
      </c>
      <c r="BU741" s="32">
        <f t="shared" si="1685"/>
        <v>-0.79056660489798025</v>
      </c>
      <c r="BV741" s="32">
        <f t="shared" si="1685"/>
        <v>-0.42097773959159901</v>
      </c>
      <c r="BW741" s="32">
        <f t="shared" si="1685"/>
        <v>-0.80927303320402633</v>
      </c>
      <c r="BX741" s="32">
        <f t="shared" si="1685"/>
        <v>-1.1975683268164536</v>
      </c>
      <c r="BY741" s="32">
        <f t="shared" si="1685"/>
        <v>-0.8279794615100724</v>
      </c>
      <c r="BZ741" s="32">
        <f t="shared" si="1685"/>
        <v>-1.2162747551224997</v>
      </c>
      <c r="CA741" s="32">
        <f t="shared" si="1685"/>
        <v>-1.604570048734927</v>
      </c>
      <c r="CB741" s="32">
        <f t="shared" si="1685"/>
        <v>0.26728067143788009</v>
      </c>
      <c r="CC741" s="32">
        <f t="shared" ref="CC741:CS741" si="1686">SUMPRODUCT(BN$3:BN$6,$K741:$K744)</f>
        <v>-0.12101462217454723</v>
      </c>
      <c r="CD741" s="32">
        <f t="shared" si="1686"/>
        <v>-0.50930991578697449</v>
      </c>
      <c r="CE741" s="32">
        <f t="shared" si="1686"/>
        <v>-0.13972105048059325</v>
      </c>
      <c r="CF741" s="32">
        <f t="shared" si="1686"/>
        <v>-0.52801634409302056</v>
      </c>
      <c r="CG741" s="32">
        <f t="shared" si="1686"/>
        <v>-0.91631163770544788</v>
      </c>
      <c r="CH741" s="32">
        <f t="shared" si="1686"/>
        <v>-0.54672277239906664</v>
      </c>
      <c r="CI741" s="32">
        <f t="shared" si="1686"/>
        <v>-0.93501806601149395</v>
      </c>
      <c r="CJ741" s="32">
        <f t="shared" si="1686"/>
        <v>-1.3233133596239213</v>
      </c>
      <c r="CK741" s="32">
        <f t="shared" si="1686"/>
        <v>0.64228959025255428</v>
      </c>
      <c r="CL741" s="32">
        <f t="shared" si="1686"/>
        <v>0.25399429664012696</v>
      </c>
      <c r="CM741" s="32">
        <f t="shared" si="1686"/>
        <v>-0.13430099697230036</v>
      </c>
      <c r="CN741" s="32">
        <f t="shared" si="1686"/>
        <v>0.23528786833408094</v>
      </c>
      <c r="CO741" s="32">
        <f t="shared" si="1686"/>
        <v>-0.15300742527834638</v>
      </c>
      <c r="CP741" s="32">
        <f t="shared" si="1686"/>
        <v>-0.54130271889077375</v>
      </c>
      <c r="CQ741" s="32">
        <f t="shared" si="1686"/>
        <v>-0.1717138535843924</v>
      </c>
      <c r="CR741" s="32">
        <f t="shared" si="1686"/>
        <v>-0.56000914719681971</v>
      </c>
      <c r="CS741" s="32">
        <f t="shared" si="1686"/>
        <v>-0.94830444080924703</v>
      </c>
    </row>
    <row r="742" spans="2:97" ht="13.9" thickTop="1" thickBot="1" x14ac:dyDescent="0.4">
      <c r="H742" s="33">
        <f>H741</f>
        <v>1.0003016323420521E-12</v>
      </c>
      <c r="I742" s="33">
        <f t="shared" ref="I742:J742" si="1687">I737</f>
        <v>0.32813280396352951</v>
      </c>
      <c r="J742" s="33">
        <f t="shared" si="1687"/>
        <v>-0.68937049111595605</v>
      </c>
      <c r="K742" s="33">
        <f t="shared" ref="K742:K744" si="1688">I742+J742*H742</f>
        <v>0.32813280396283995</v>
      </c>
      <c r="L742" s="33">
        <f>$CE$4-$CE$7*SUMPRODUCT($B$4:$CD$4,Q743:CS743)</f>
        <v>3.5217340155213606E-10</v>
      </c>
      <c r="M742" s="39" t="s">
        <v>375</v>
      </c>
      <c r="O742" s="47">
        <f t="shared" ref="O742:O743" si="1689">SUM(Q742:CS742)</f>
        <v>98.98992954776314</v>
      </c>
      <c r="P742" s="39" t="s">
        <v>365</v>
      </c>
      <c r="Q742" s="33">
        <f>EXP(Q741)</f>
        <v>2.5813291502940086</v>
      </c>
      <c r="R742" s="33">
        <f>EXP(R741)</f>
        <v>1.7506885141152688</v>
      </c>
      <c r="S742" s="33">
        <f t="shared" ref="S742:CD742" si="1690">EXP(S741)</f>
        <v>1.1873380320777922</v>
      </c>
      <c r="T742" s="33">
        <f t="shared" si="1690"/>
        <v>1.7182437934708923</v>
      </c>
      <c r="U742" s="33">
        <f t="shared" si="1690"/>
        <v>1.1653336318371956</v>
      </c>
      <c r="V742" s="33">
        <f t="shared" si="1690"/>
        <v>0.79034330206871983</v>
      </c>
      <c r="W742" s="33">
        <f t="shared" si="1690"/>
        <v>1.1437370292219315</v>
      </c>
      <c r="X742" s="33">
        <f t="shared" si="1690"/>
        <v>0.77569622610858968</v>
      </c>
      <c r="Y742" s="33">
        <f t="shared" si="1690"/>
        <v>0.52608652148688384</v>
      </c>
      <c r="Z742" s="33">
        <f t="shared" si="1690"/>
        <v>3.4197283904383422</v>
      </c>
      <c r="AA742" s="33">
        <f t="shared" si="1690"/>
        <v>2.3193009747913811</v>
      </c>
      <c r="AB742" s="33">
        <f t="shared" si="1690"/>
        <v>1.5729778501440423</v>
      </c>
      <c r="AC742" s="33">
        <f t="shared" si="1690"/>
        <v>2.2763184158663483</v>
      </c>
      <c r="AD742" s="33">
        <f t="shared" si="1690"/>
        <v>1.5438265610847737</v>
      </c>
      <c r="AE742" s="33">
        <f t="shared" si="1690"/>
        <v>1.0470417644992498</v>
      </c>
      <c r="AF742" s="33">
        <f t="shared" si="1690"/>
        <v>1.5152155197179564</v>
      </c>
      <c r="AG742" s="33">
        <f t="shared" si="1690"/>
        <v>1.0276374117098896</v>
      </c>
      <c r="AH742" s="33">
        <f t="shared" si="1690"/>
        <v>0.69695606743941829</v>
      </c>
      <c r="AI742" s="33">
        <f t="shared" si="1690"/>
        <v>4.9757198257390085</v>
      </c>
      <c r="AJ742" s="33">
        <f t="shared" si="1690"/>
        <v>3.3745931034733601</v>
      </c>
      <c r="AK742" s="33">
        <f t="shared" si="1690"/>
        <v>2.2886896796522502</v>
      </c>
      <c r="AL742" s="33">
        <f t="shared" si="1690"/>
        <v>3.3120532914806113</v>
      </c>
      <c r="AM742" s="33">
        <f t="shared" si="1690"/>
        <v>2.2462744260538616</v>
      </c>
      <c r="AN742" s="33">
        <f t="shared" si="1690"/>
        <v>1.5234503654039842</v>
      </c>
      <c r="AO742" s="33">
        <f t="shared" si="1690"/>
        <v>2.2046452352204735</v>
      </c>
      <c r="AP742" s="33">
        <f t="shared" si="1690"/>
        <v>1.4952169468817378</v>
      </c>
      <c r="AQ742" s="33">
        <f t="shared" si="1690"/>
        <v>1.0140741387893955</v>
      </c>
      <c r="AR742" s="33">
        <f t="shared" si="1690"/>
        <v>1.5954633754496588</v>
      </c>
      <c r="AS742" s="33">
        <f t="shared" si="1690"/>
        <v>1.0820624738124383</v>
      </c>
      <c r="AT742" s="33">
        <f t="shared" si="1690"/>
        <v>0.73386779994439144</v>
      </c>
      <c r="AU742" s="33">
        <f t="shared" si="1690"/>
        <v>1.062009098012261</v>
      </c>
      <c r="AV742" s="33">
        <f t="shared" si="1690"/>
        <v>0.72026735899380245</v>
      </c>
      <c r="AW742" s="33">
        <f t="shared" si="1690"/>
        <v>0.48849399633478263</v>
      </c>
      <c r="AX742" s="33">
        <f t="shared" si="1690"/>
        <v>0.70691896888134054</v>
      </c>
      <c r="AY742" s="33">
        <f t="shared" si="1690"/>
        <v>0.47944095741909254</v>
      </c>
      <c r="AZ742" s="33">
        <f t="shared" si="1690"/>
        <v>0.32516263075339785</v>
      </c>
      <c r="BA742" s="33">
        <f t="shared" si="1690"/>
        <v>2.1136597013629013</v>
      </c>
      <c r="BB742" s="33">
        <f t="shared" si="1690"/>
        <v>1.43350946217102</v>
      </c>
      <c r="BC742" s="33">
        <f t="shared" si="1690"/>
        <v>0.97222337957657168</v>
      </c>
      <c r="BD742" s="33">
        <f t="shared" si="1690"/>
        <v>1.4069428778436455</v>
      </c>
      <c r="BE742" s="33">
        <f t="shared" si="1690"/>
        <v>0.95420560217072947</v>
      </c>
      <c r="BF742" s="33">
        <f t="shared" si="1690"/>
        <v>0.64715372994353348</v>
      </c>
      <c r="BG742" s="33">
        <f t="shared" si="1690"/>
        <v>0.93652174010725209</v>
      </c>
      <c r="BH742" s="33">
        <f t="shared" si="1690"/>
        <v>0.63516032174287751</v>
      </c>
      <c r="BI742" s="33">
        <f t="shared" si="1690"/>
        <v>0.43077337881159528</v>
      </c>
      <c r="BJ742" s="33">
        <f t="shared" si="1690"/>
        <v>3.0753841475664414</v>
      </c>
      <c r="BK742" s="33">
        <f t="shared" si="1690"/>
        <v>2.0857625626795846</v>
      </c>
      <c r="BL742" s="33">
        <f t="shared" si="1690"/>
        <v>1.4145892867784318</v>
      </c>
      <c r="BM742" s="33">
        <f t="shared" si="1690"/>
        <v>2.0471080658167677</v>
      </c>
      <c r="BN742" s="33">
        <f t="shared" si="1690"/>
        <v>1.388373341528315</v>
      </c>
      <c r="BO742" s="33">
        <f t="shared" si="1690"/>
        <v>0.94161151902717033</v>
      </c>
      <c r="BP742" s="33">
        <f t="shared" si="1690"/>
        <v>1.3626432445677199</v>
      </c>
      <c r="BQ742" s="33">
        <f t="shared" si="1690"/>
        <v>0.92416105742646537</v>
      </c>
      <c r="BR742" s="33">
        <f t="shared" si="1690"/>
        <v>0.62677715790133015</v>
      </c>
      <c r="BS742" s="33">
        <f t="shared" si="1690"/>
        <v>0.98612119346007865</v>
      </c>
      <c r="BT742" s="33">
        <f t="shared" si="1690"/>
        <v>0.66879926828377079</v>
      </c>
      <c r="BU742" s="33">
        <f t="shared" si="1690"/>
        <v>0.45358771743608711</v>
      </c>
      <c r="BV742" s="33">
        <f t="shared" si="1690"/>
        <v>0.65640471308352921</v>
      </c>
      <c r="BW742" s="33">
        <f t="shared" si="1690"/>
        <v>0.44518158084395243</v>
      </c>
      <c r="BX742" s="33">
        <f t="shared" si="1690"/>
        <v>0.30192750900845644</v>
      </c>
      <c r="BY742" s="33">
        <f t="shared" si="1690"/>
        <v>0.43693123138998152</v>
      </c>
      <c r="BZ742" s="33">
        <f t="shared" si="1690"/>
        <v>0.29633202265800052</v>
      </c>
      <c r="CA742" s="33">
        <f t="shared" si="1690"/>
        <v>0.20097594619919681</v>
      </c>
      <c r="CB742" s="33">
        <f t="shared" si="1690"/>
        <v>1.3064070660280875</v>
      </c>
      <c r="CC742" s="33">
        <f t="shared" si="1690"/>
        <v>0.88602100394438377</v>
      </c>
      <c r="CD742" s="33">
        <f t="shared" si="1690"/>
        <v>0.60091011434695929</v>
      </c>
      <c r="CE742" s="33">
        <f t="shared" ref="CE742:CS742" si="1691">EXP(CE741)</f>
        <v>0.86960077628752208</v>
      </c>
      <c r="CF742" s="33">
        <f t="shared" si="1691"/>
        <v>0.58977371821756541</v>
      </c>
      <c r="CG742" s="33">
        <f t="shared" si="1691"/>
        <v>0.39999163775489305</v>
      </c>
      <c r="CH742" s="33">
        <f t="shared" si="1691"/>
        <v>0.57884370789494999</v>
      </c>
      <c r="CI742" s="33">
        <f t="shared" si="1691"/>
        <v>0.39257877313482514</v>
      </c>
      <c r="CJ742" s="33">
        <f t="shared" si="1691"/>
        <v>0.26625165137670337</v>
      </c>
      <c r="CK742" s="33">
        <f t="shared" si="1691"/>
        <v>1.9008280181246415</v>
      </c>
      <c r="CL742" s="33">
        <f t="shared" si="1691"/>
        <v>1.2891644516780336</v>
      </c>
      <c r="CM742" s="33">
        <f t="shared" si="1691"/>
        <v>0.87432685525647991</v>
      </c>
      <c r="CN742" s="33">
        <f t="shared" si="1691"/>
        <v>1.265272948328283</v>
      </c>
      <c r="CO742" s="33">
        <f t="shared" si="1691"/>
        <v>0.85812334998300843</v>
      </c>
      <c r="CP742" s="33">
        <f t="shared" si="1691"/>
        <v>0.58198958948658663</v>
      </c>
      <c r="CQ742" s="33">
        <f t="shared" si="1691"/>
        <v>0.84222013696473741</v>
      </c>
      <c r="CR742" s="33">
        <f t="shared" si="1691"/>
        <v>0.57120383891097948</v>
      </c>
      <c r="CS742" s="33">
        <f t="shared" si="1691"/>
        <v>0.38739732199053417</v>
      </c>
    </row>
    <row r="743" spans="2:97" ht="13.9" thickTop="1" thickBot="1" x14ac:dyDescent="0.4">
      <c r="H743" s="32">
        <f t="shared" ref="H743:H744" si="1692">H742</f>
        <v>1.0003016323420521E-12</v>
      </c>
      <c r="I743" s="32">
        <f t="shared" ref="I743:J743" si="1693">I738</f>
        <v>-0.40700172191811046</v>
      </c>
      <c r="J743" s="32">
        <f t="shared" si="1693"/>
        <v>-0.36274976148874921</v>
      </c>
      <c r="K743" s="32">
        <f t="shared" si="1688"/>
        <v>-0.40700172191847334</v>
      </c>
      <c r="L743" s="32">
        <f>$CE$5-$CE$7*SUMPRODUCT($B$5:$CD$5,Q743:CS743)</f>
        <v>1.7132606444647536E-10</v>
      </c>
      <c r="M743" s="32">
        <f>SUMPRODUCT($B$7:$CD$7, LN(Q743:CS743))</f>
        <v>-3263.3842564287197</v>
      </c>
      <c r="O743" s="48">
        <f t="shared" si="1689"/>
        <v>0.99999999999999956</v>
      </c>
      <c r="P743" s="39" t="s">
        <v>366</v>
      </c>
      <c r="Q743" s="32">
        <f t="shared" ref="Q743:AV743" si="1694">Q742/$O742</f>
        <v>2.607668438685477E-2</v>
      </c>
      <c r="R743" s="32">
        <f t="shared" si="1694"/>
        <v>1.7685521366802799E-2</v>
      </c>
      <c r="S743" s="32">
        <f t="shared" si="1694"/>
        <v>1.1994533560152659E-2</v>
      </c>
      <c r="T743" s="32">
        <f t="shared" si="1694"/>
        <v>1.7357763575756774E-2</v>
      </c>
      <c r="U743" s="32">
        <f t="shared" si="1694"/>
        <v>1.1772244279403354E-2</v>
      </c>
      <c r="V743" s="32">
        <f t="shared" si="1694"/>
        <v>7.9840778317492919E-3</v>
      </c>
      <c r="W743" s="32">
        <f t="shared" si="1694"/>
        <v>1.1554074585638256E-2</v>
      </c>
      <c r="X743" s="32">
        <f t="shared" si="1694"/>
        <v>7.8361125182366386E-3</v>
      </c>
      <c r="Y743" s="32">
        <f t="shared" si="1694"/>
        <v>5.3145458723964888E-3</v>
      </c>
      <c r="Z743" s="32">
        <f t="shared" si="1694"/>
        <v>3.4546225116649933E-2</v>
      </c>
      <c r="AA743" s="32">
        <f t="shared" si="1694"/>
        <v>2.3429665880025773E-2</v>
      </c>
      <c r="AB743" s="32">
        <f t="shared" si="1694"/>
        <v>1.5890281540053754E-2</v>
      </c>
      <c r="AC743" s="32">
        <f t="shared" si="1694"/>
        <v>2.2995454449414605E-2</v>
      </c>
      <c r="AD743" s="32">
        <f t="shared" si="1694"/>
        <v>1.5595794119035812E-2</v>
      </c>
      <c r="AE743" s="32">
        <f t="shared" si="1694"/>
        <v>1.0577255376205181E-2</v>
      </c>
      <c r="AF743" s="32">
        <f t="shared" si="1694"/>
        <v>1.5306764300573194E-2</v>
      </c>
      <c r="AG743" s="32">
        <f t="shared" si="1694"/>
        <v>1.0381231872824493E-2</v>
      </c>
      <c r="AH743" s="32">
        <f t="shared" si="1694"/>
        <v>7.0406764670251989E-3</v>
      </c>
      <c r="AI743" s="32">
        <f t="shared" si="1694"/>
        <v>5.0264909253604412E-2</v>
      </c>
      <c r="AJ743" s="32">
        <f t="shared" si="1694"/>
        <v>3.4090266746225957E-2</v>
      </c>
      <c r="AK743" s="32">
        <f t="shared" si="1694"/>
        <v>2.3120429422549958E-2</v>
      </c>
      <c r="AL743" s="32">
        <f t="shared" si="1694"/>
        <v>3.3458487207858136E-2</v>
      </c>
      <c r="AM743" s="32">
        <f t="shared" si="1694"/>
        <v>2.2691948931734748E-2</v>
      </c>
      <c r="AN743" s="32">
        <f t="shared" si="1694"/>
        <v>1.5389953022129506E-2</v>
      </c>
      <c r="AO743" s="32">
        <f t="shared" si="1694"/>
        <v>2.2271409276604457E-2</v>
      </c>
      <c r="AP743" s="32">
        <f t="shared" si="1694"/>
        <v>1.5104737963878316E-2</v>
      </c>
      <c r="AQ743" s="32">
        <f t="shared" si="1694"/>
        <v>1.0244215178475296E-2</v>
      </c>
      <c r="AR743" s="32">
        <f t="shared" si="1694"/>
        <v>1.6117431164347273E-2</v>
      </c>
      <c r="AS743" s="32">
        <f t="shared" si="1694"/>
        <v>1.0931035901892804E-2</v>
      </c>
      <c r="AT743" s="32">
        <f t="shared" si="1694"/>
        <v>7.413560180283758E-3</v>
      </c>
      <c r="AU743" s="32">
        <f t="shared" si="1694"/>
        <v>1.0728455943590062E-2</v>
      </c>
      <c r="AV743" s="32">
        <f t="shared" si="1694"/>
        <v>7.2761680130933905E-3</v>
      </c>
      <c r="AW743" s="32">
        <f t="shared" ref="AW743:CB743" si="1695">AW742/$O742</f>
        <v>4.9347847661522157E-3</v>
      </c>
      <c r="AX743" s="32">
        <f t="shared" si="1695"/>
        <v>7.1413220729715596E-3</v>
      </c>
      <c r="AY743" s="32">
        <f t="shared" si="1695"/>
        <v>4.8433306257457216E-3</v>
      </c>
      <c r="AZ743" s="32">
        <f t="shared" si="1695"/>
        <v>3.2848051538061276E-3</v>
      </c>
      <c r="BA743" s="32">
        <f t="shared" si="1695"/>
        <v>2.1352269983615352E-2</v>
      </c>
      <c r="BB743" s="32">
        <f t="shared" si="1695"/>
        <v>1.4481366627090531E-2</v>
      </c>
      <c r="BC743" s="32">
        <f t="shared" si="1695"/>
        <v>9.8214372312232928E-3</v>
      </c>
      <c r="BD743" s="32">
        <f t="shared" si="1695"/>
        <v>1.421298999071202E-2</v>
      </c>
      <c r="BE743" s="32">
        <f t="shared" si="1695"/>
        <v>9.6394209646378272E-3</v>
      </c>
      <c r="BF743" s="32">
        <f t="shared" si="1695"/>
        <v>6.5375713762002279E-3</v>
      </c>
      <c r="BG743" s="32">
        <f t="shared" si="1695"/>
        <v>9.4607779234288231E-3</v>
      </c>
      <c r="BH743" s="32">
        <f t="shared" si="1695"/>
        <v>6.4164135144313787E-3</v>
      </c>
      <c r="BI743" s="32">
        <f t="shared" si="1695"/>
        <v>4.351688911989224E-3</v>
      </c>
      <c r="BJ743" s="32">
        <f t="shared" si="1695"/>
        <v>3.1067646594116961E-2</v>
      </c>
      <c r="BK743" s="32">
        <f t="shared" si="1695"/>
        <v>2.1070452036974059E-2</v>
      </c>
      <c r="BL743" s="32">
        <f t="shared" si="1695"/>
        <v>1.4290234302024482E-2</v>
      </c>
      <c r="BM743" s="32">
        <f t="shared" si="1695"/>
        <v>2.0679962852474077E-2</v>
      </c>
      <c r="BN743" s="32">
        <f t="shared" si="1695"/>
        <v>1.4025399834822773E-2</v>
      </c>
      <c r="BO743" s="32">
        <f t="shared" si="1695"/>
        <v>9.5121950619516098E-3</v>
      </c>
      <c r="BP743" s="32">
        <f t="shared" si="1695"/>
        <v>1.376547342535725E-2</v>
      </c>
      <c r="BQ743" s="32">
        <f t="shared" si="1695"/>
        <v>9.3359098410162322E-3</v>
      </c>
      <c r="BR743" s="32">
        <f t="shared" si="1695"/>
        <v>6.3317264772767314E-3</v>
      </c>
      <c r="BS743" s="32">
        <f t="shared" si="1695"/>
        <v>9.9618334709923213E-3</v>
      </c>
      <c r="BT743" s="32">
        <f t="shared" si="1695"/>
        <v>6.756235420503777E-3</v>
      </c>
      <c r="BU743" s="32">
        <f t="shared" si="1695"/>
        <v>4.5821602208255818E-3</v>
      </c>
      <c r="BV743" s="32">
        <f t="shared" si="1695"/>
        <v>6.6310251566227317E-3</v>
      </c>
      <c r="BW743" s="32">
        <f t="shared" si="1695"/>
        <v>4.4972411120784775E-3</v>
      </c>
      <c r="BX743" s="32">
        <f t="shared" si="1695"/>
        <v>3.0500830780243651E-3</v>
      </c>
      <c r="BY743" s="32">
        <f t="shared" si="1695"/>
        <v>4.4138957708739456E-3</v>
      </c>
      <c r="BZ743" s="32">
        <f t="shared" si="1695"/>
        <v>2.9935572639741988E-3</v>
      </c>
      <c r="CA743" s="32">
        <f t="shared" si="1695"/>
        <v>2.0302665848673518E-3</v>
      </c>
      <c r="CB743" s="32">
        <f t="shared" si="1695"/>
        <v>1.3197373429766302E-2</v>
      </c>
      <c r="CC743" s="32">
        <f t="shared" ref="CC743:CS743" si="1696">CC742/$O742</f>
        <v>8.9506175829418503E-3</v>
      </c>
      <c r="CD743" s="32">
        <f t="shared" si="1696"/>
        <v>6.0704166281582931E-3</v>
      </c>
      <c r="CE743" s="32">
        <f t="shared" si="1696"/>
        <v>8.7847398241447921E-3</v>
      </c>
      <c r="CF743" s="32">
        <f t="shared" si="1696"/>
        <v>5.9579163346408547E-3</v>
      </c>
      <c r="CG743" s="32">
        <f t="shared" si="1696"/>
        <v>4.0407306034286553E-3</v>
      </c>
      <c r="CH743" s="32">
        <f t="shared" si="1696"/>
        <v>5.8475009583237956E-3</v>
      </c>
      <c r="CI743" s="32">
        <f t="shared" si="1696"/>
        <v>3.9658455655875976E-3</v>
      </c>
      <c r="CJ743" s="32">
        <f t="shared" si="1696"/>
        <v>2.6896842193249123E-3</v>
      </c>
      <c r="CK743" s="32">
        <f t="shared" si="1696"/>
        <v>1.9202236296243472E-2</v>
      </c>
      <c r="CL743" s="32">
        <f t="shared" si="1696"/>
        <v>1.3023187889592398E-2</v>
      </c>
      <c r="CM743" s="32">
        <f t="shared" si="1696"/>
        <v>8.8324828520522664E-3</v>
      </c>
      <c r="CN743" s="32">
        <f t="shared" si="1696"/>
        <v>1.278183502209467E-2</v>
      </c>
      <c r="CO743" s="32">
        <f t="shared" si="1696"/>
        <v>8.6687944309421852E-3</v>
      </c>
      <c r="CP743" s="32">
        <f t="shared" si="1696"/>
        <v>5.879280772755513E-3</v>
      </c>
      <c r="CQ743" s="32">
        <f t="shared" si="1696"/>
        <v>8.508139573514515E-3</v>
      </c>
      <c r="CR743" s="32">
        <f t="shared" si="1696"/>
        <v>5.7703227138410154E-3</v>
      </c>
      <c r="CS743" s="32">
        <f t="shared" si="1696"/>
        <v>3.9135023507983506E-3</v>
      </c>
    </row>
    <row r="744" spans="2:97" ht="13.15" thickTop="1" x14ac:dyDescent="0.35">
      <c r="H744" s="34">
        <f t="shared" si="1692"/>
        <v>1.0003016323420521E-12</v>
      </c>
      <c r="I744" s="34">
        <f t="shared" ref="I744:J744" si="1697">I739</f>
        <v>-0.38829529361216214</v>
      </c>
      <c r="J744" s="34">
        <f t="shared" si="1697"/>
        <v>-0.26510642588454564</v>
      </c>
      <c r="K744" s="34">
        <f t="shared" si="1688"/>
        <v>-0.38829529361242732</v>
      </c>
      <c r="L744" s="34">
        <f>$CE$6-$CE$7*SUMPRODUCT($B$6:$CD$6,Q743:CS743)</f>
        <v>1.2602185961441137E-10</v>
      </c>
    </row>
    <row r="745" spans="2:97" ht="13.5" thickBot="1" x14ac:dyDescent="0.4">
      <c r="B745" s="39" t="s">
        <v>367</v>
      </c>
      <c r="D745" s="39" t="s">
        <v>368</v>
      </c>
      <c r="E745" s="39" t="s">
        <v>369</v>
      </c>
      <c r="F745" s="39" t="s">
        <v>370</v>
      </c>
      <c r="H745" s="39" t="s">
        <v>347</v>
      </c>
      <c r="I745" s="39" t="s">
        <v>371</v>
      </c>
      <c r="J745" s="39" t="s">
        <v>372</v>
      </c>
      <c r="K745" s="39" t="s">
        <v>349</v>
      </c>
      <c r="L745" s="39" t="s">
        <v>373</v>
      </c>
      <c r="M745" s="39" t="s">
        <v>374</v>
      </c>
      <c r="O745" s="45" t="s">
        <v>336</v>
      </c>
    </row>
    <row r="746" spans="2:97" ht="13.9" thickTop="1" thickBot="1" x14ac:dyDescent="0.4">
      <c r="B746" s="32">
        <f>1+B741</f>
        <v>3</v>
      </c>
      <c r="D746" s="32">
        <f>IF(F741,IF(M746&lt;0,D741,H746),E741)</f>
        <v>0</v>
      </c>
      <c r="E746" s="32">
        <f>IF(F741,IF(M746&lt;0,H746,E741),H746)</f>
        <v>5.0015081617102605E-13</v>
      </c>
      <c r="F746" s="32" t="b">
        <f>OR(F741,M746*M741&lt;=0)</f>
        <v>1</v>
      </c>
      <c r="H746" s="32">
        <f>IF(F741,(D741+E741)/2,2*H741)</f>
        <v>5.0015081617102605E-13</v>
      </c>
      <c r="I746" s="32">
        <f>I741</f>
        <v>-0.48114022924018601</v>
      </c>
      <c r="J746" s="32">
        <f>J741</f>
        <v>-1</v>
      </c>
      <c r="K746" s="32">
        <f>I746+J746*H746</f>
        <v>-0.48114022924068617</v>
      </c>
      <c r="L746" s="32">
        <f>$CE$3-$CE$7*SUMPRODUCT($B$3:$CD$3,Q748:CS748)</f>
        <v>2.2521362552652135E-10</v>
      </c>
      <c r="M746" s="32">
        <f>SUMPRODUCT(L746:L749,J746:J749)</f>
        <v>-3.9180897921038359E-10</v>
      </c>
      <c r="O746" s="46">
        <f>SUM(Q746:CS746)</f>
        <v>-1.2656551010008565</v>
      </c>
      <c r="P746" s="39" t="s">
        <v>363</v>
      </c>
      <c r="Q746" s="32">
        <f t="shared" ref="Q746:AV746" si="1698">SUMPRODUCT(B$3:B$6,$K746:$K749)</f>
        <v>0.94830444080808807</v>
      </c>
      <c r="R746" s="32">
        <f t="shared" si="1698"/>
        <v>0.56000914719579331</v>
      </c>
      <c r="S746" s="32">
        <f t="shared" si="1698"/>
        <v>0.17171385358349855</v>
      </c>
      <c r="T746" s="32">
        <f t="shared" si="1698"/>
        <v>0.5413027188897962</v>
      </c>
      <c r="U746" s="32">
        <f t="shared" si="1698"/>
        <v>0.15300742527750144</v>
      </c>
      <c r="V746" s="32">
        <f t="shared" si="1698"/>
        <v>-0.23528786833479332</v>
      </c>
      <c r="W746" s="32">
        <f t="shared" si="1698"/>
        <v>0.13430099697150433</v>
      </c>
      <c r="X746" s="32">
        <f t="shared" si="1698"/>
        <v>-0.25399429664079043</v>
      </c>
      <c r="Y746" s="32">
        <f t="shared" si="1698"/>
        <v>-0.64228959025308519</v>
      </c>
      <c r="Z746" s="32">
        <f t="shared" si="1698"/>
        <v>1.2295611299193894</v>
      </c>
      <c r="AA746" s="32">
        <f t="shared" si="1698"/>
        <v>0.84126583630709451</v>
      </c>
      <c r="AB746" s="32">
        <f t="shared" si="1698"/>
        <v>0.45297054269479975</v>
      </c>
      <c r="AC746" s="32">
        <f t="shared" si="1698"/>
        <v>0.82255940800109739</v>
      </c>
      <c r="AD746" s="32">
        <f t="shared" si="1698"/>
        <v>0.43426411438880264</v>
      </c>
      <c r="AE746" s="32">
        <f t="shared" si="1698"/>
        <v>4.5968820776507879E-2</v>
      </c>
      <c r="AF746" s="32">
        <f t="shared" si="1698"/>
        <v>0.41555768608280552</v>
      </c>
      <c r="AG746" s="32">
        <f t="shared" si="1698"/>
        <v>2.7262392470510766E-2</v>
      </c>
      <c r="AH746" s="32">
        <f t="shared" si="1698"/>
        <v>-0.36103290114178399</v>
      </c>
      <c r="AI746" s="32">
        <f t="shared" si="1698"/>
        <v>1.6045700487344576</v>
      </c>
      <c r="AJ746" s="32">
        <f t="shared" si="1698"/>
        <v>1.2162747551221629</v>
      </c>
      <c r="AK746" s="32">
        <f t="shared" si="1698"/>
        <v>0.82797946150986812</v>
      </c>
      <c r="AL746" s="32">
        <f t="shared" si="1698"/>
        <v>1.1975683268161657</v>
      </c>
      <c r="AM746" s="32">
        <f t="shared" si="1698"/>
        <v>0.8092730332038709</v>
      </c>
      <c r="AN746" s="32">
        <f t="shared" si="1698"/>
        <v>0.42097773959157614</v>
      </c>
      <c r="AO746" s="32">
        <f t="shared" si="1698"/>
        <v>0.79056660489787378</v>
      </c>
      <c r="AP746" s="32">
        <f t="shared" si="1698"/>
        <v>0.40227131128557903</v>
      </c>
      <c r="AQ746" s="32">
        <f t="shared" si="1698"/>
        <v>1.3976017673284269E-2</v>
      </c>
      <c r="AR746" s="32">
        <f t="shared" si="1698"/>
        <v>0.4671642115674019</v>
      </c>
      <c r="AS746" s="32">
        <f t="shared" si="1698"/>
        <v>7.8868917955107143E-2</v>
      </c>
      <c r="AT746" s="32">
        <f t="shared" si="1698"/>
        <v>-0.30942637565718761</v>
      </c>
      <c r="AU746" s="32">
        <f t="shared" si="1698"/>
        <v>6.0162489649110029E-2</v>
      </c>
      <c r="AV746" s="32">
        <f t="shared" si="1698"/>
        <v>-0.32813280396318473</v>
      </c>
      <c r="AW746" s="32">
        <f t="shared" ref="AW746:CB746" si="1699">SUMPRODUCT(AH$3:AH$6,$K746:$K749)</f>
        <v>-0.71642809757547954</v>
      </c>
      <c r="AX746" s="32">
        <f t="shared" si="1699"/>
        <v>-0.34683923226918179</v>
      </c>
      <c r="AY746" s="32">
        <f t="shared" si="1699"/>
        <v>-0.73513452588147654</v>
      </c>
      <c r="AZ746" s="32">
        <f t="shared" si="1699"/>
        <v>-1.1234298194937713</v>
      </c>
      <c r="BA746" s="32">
        <f t="shared" si="1699"/>
        <v>0.74842090067870304</v>
      </c>
      <c r="BB746" s="32">
        <f t="shared" si="1699"/>
        <v>0.36012560706640834</v>
      </c>
      <c r="BC746" s="32">
        <f t="shared" si="1699"/>
        <v>-2.8169686545886419E-2</v>
      </c>
      <c r="BD746" s="32">
        <f t="shared" si="1699"/>
        <v>0.34141917876041122</v>
      </c>
      <c r="BE746" s="32">
        <f t="shared" si="1699"/>
        <v>-4.6876114851883532E-2</v>
      </c>
      <c r="BF746" s="32">
        <f t="shared" si="1699"/>
        <v>-0.43517140846417829</v>
      </c>
      <c r="BG746" s="32">
        <f t="shared" si="1699"/>
        <v>-6.5582543157880646E-2</v>
      </c>
      <c r="BH746" s="32">
        <f t="shared" si="1699"/>
        <v>-0.4538778367701754</v>
      </c>
      <c r="BI746" s="32">
        <f t="shared" si="1699"/>
        <v>-0.84217313038247021</v>
      </c>
      <c r="BJ746" s="32">
        <f t="shared" si="1699"/>
        <v>1.1234298194937713</v>
      </c>
      <c r="BK746" s="32">
        <f t="shared" si="1699"/>
        <v>0.73513452588147654</v>
      </c>
      <c r="BL746" s="32">
        <f t="shared" si="1699"/>
        <v>0.34683923226918179</v>
      </c>
      <c r="BM746" s="32">
        <f t="shared" si="1699"/>
        <v>0.71642809757547954</v>
      </c>
      <c r="BN746" s="32">
        <f t="shared" si="1699"/>
        <v>0.32813280396318473</v>
      </c>
      <c r="BO746" s="32">
        <f t="shared" si="1699"/>
        <v>-6.0162489649110029E-2</v>
      </c>
      <c r="BP746" s="32">
        <f t="shared" si="1699"/>
        <v>0.30942637565718761</v>
      </c>
      <c r="BQ746" s="32">
        <f t="shared" si="1699"/>
        <v>-7.8868917955107143E-2</v>
      </c>
      <c r="BR746" s="32">
        <f t="shared" si="1699"/>
        <v>-0.4671642115674019</v>
      </c>
      <c r="BS746" s="32">
        <f t="shared" si="1699"/>
        <v>-1.3976017673284269E-2</v>
      </c>
      <c r="BT746" s="32">
        <f t="shared" si="1699"/>
        <v>-0.40227131128557903</v>
      </c>
      <c r="BU746" s="32">
        <f t="shared" si="1699"/>
        <v>-0.79056660489787378</v>
      </c>
      <c r="BV746" s="32">
        <f t="shared" si="1699"/>
        <v>-0.42097773959157614</v>
      </c>
      <c r="BW746" s="32">
        <f t="shared" si="1699"/>
        <v>-0.8092730332038709</v>
      </c>
      <c r="BX746" s="32">
        <f t="shared" si="1699"/>
        <v>-1.1975683268161657</v>
      </c>
      <c r="BY746" s="32">
        <f t="shared" si="1699"/>
        <v>-0.82797946150986812</v>
      </c>
      <c r="BZ746" s="32">
        <f t="shared" si="1699"/>
        <v>-1.2162747551221629</v>
      </c>
      <c r="CA746" s="32">
        <f t="shared" si="1699"/>
        <v>-1.6045700487344576</v>
      </c>
      <c r="CB746" s="32">
        <f t="shared" si="1699"/>
        <v>0.26728067143801693</v>
      </c>
      <c r="CC746" s="32">
        <f t="shared" ref="CC746:CS746" si="1700">SUMPRODUCT(BN$3:BN$6,$K746:$K749)</f>
        <v>-0.12101462217427783</v>
      </c>
      <c r="CD746" s="32">
        <f t="shared" si="1700"/>
        <v>-0.50930991578657259</v>
      </c>
      <c r="CE746" s="32">
        <f t="shared" si="1700"/>
        <v>-0.13972105048027494</v>
      </c>
      <c r="CF746" s="32">
        <f t="shared" si="1700"/>
        <v>-0.5280163440925697</v>
      </c>
      <c r="CG746" s="32">
        <f t="shared" si="1700"/>
        <v>-0.91631163770486446</v>
      </c>
      <c r="CH746" s="32">
        <f t="shared" si="1700"/>
        <v>-0.54672277239856681</v>
      </c>
      <c r="CI746" s="32">
        <f t="shared" si="1700"/>
        <v>-0.93501806601086157</v>
      </c>
      <c r="CJ746" s="32">
        <f t="shared" si="1700"/>
        <v>-1.3233133596231563</v>
      </c>
      <c r="CK746" s="32">
        <f t="shared" si="1700"/>
        <v>0.64228959025308519</v>
      </c>
      <c r="CL746" s="32">
        <f t="shared" si="1700"/>
        <v>0.25399429664079043</v>
      </c>
      <c r="CM746" s="32">
        <f t="shared" si="1700"/>
        <v>-0.13430099697150433</v>
      </c>
      <c r="CN746" s="32">
        <f t="shared" si="1700"/>
        <v>0.23528786833479332</v>
      </c>
      <c r="CO746" s="32">
        <f t="shared" si="1700"/>
        <v>-0.15300742527750144</v>
      </c>
      <c r="CP746" s="32">
        <f t="shared" si="1700"/>
        <v>-0.5413027188897962</v>
      </c>
      <c r="CQ746" s="32">
        <f t="shared" si="1700"/>
        <v>-0.17171385358349855</v>
      </c>
      <c r="CR746" s="32">
        <f t="shared" si="1700"/>
        <v>-0.56000914719579331</v>
      </c>
      <c r="CS746" s="32">
        <f t="shared" si="1700"/>
        <v>-0.94830444080808807</v>
      </c>
    </row>
    <row r="747" spans="2:97" ht="13.9" thickTop="1" thickBot="1" x14ac:dyDescent="0.4">
      <c r="H747" s="33">
        <f>H746</f>
        <v>5.0015081617102605E-13</v>
      </c>
      <c r="I747" s="33">
        <f t="shared" ref="I747:J747" si="1701">I742</f>
        <v>0.32813280396352951</v>
      </c>
      <c r="J747" s="33">
        <f t="shared" si="1701"/>
        <v>-0.68937049111595605</v>
      </c>
      <c r="K747" s="33">
        <f t="shared" ref="K747:K749" si="1702">I747+J747*H747</f>
        <v>0.32813280396318473</v>
      </c>
      <c r="L747" s="33">
        <f>$CE$4-$CE$7*SUMPRODUCT($B$4:$CD$4,Q748:CS748)</f>
        <v>1.7340084923489485E-10</v>
      </c>
      <c r="M747" s="39" t="s">
        <v>375</v>
      </c>
      <c r="O747" s="47">
        <f t="shared" ref="O747:O748" si="1703">SUM(Q747:CS747)</f>
        <v>98.989929547745689</v>
      </c>
      <c r="P747" s="39" t="s">
        <v>365</v>
      </c>
      <c r="Q747" s="33">
        <f>EXP(Q746)</f>
        <v>2.5813291502910172</v>
      </c>
      <c r="R747" s="33">
        <f>EXP(R746)</f>
        <v>1.7506885141134718</v>
      </c>
      <c r="S747" s="33">
        <f t="shared" ref="S747:CD747" si="1704">EXP(S746)</f>
        <v>1.1873380320767311</v>
      </c>
      <c r="T747" s="33">
        <f t="shared" si="1704"/>
        <v>1.7182437934692125</v>
      </c>
      <c r="U747" s="33">
        <f t="shared" si="1704"/>
        <v>1.1653336318362109</v>
      </c>
      <c r="V747" s="33">
        <f t="shared" si="1704"/>
        <v>0.79034330206815684</v>
      </c>
      <c r="W747" s="33">
        <f t="shared" si="1704"/>
        <v>1.1437370292210209</v>
      </c>
      <c r="X747" s="33">
        <f t="shared" si="1704"/>
        <v>0.77569622610807498</v>
      </c>
      <c r="Y747" s="33">
        <f t="shared" si="1704"/>
        <v>0.52608652148660451</v>
      </c>
      <c r="Z747" s="33">
        <f t="shared" si="1704"/>
        <v>3.4197283904353899</v>
      </c>
      <c r="AA747" s="33">
        <f t="shared" si="1704"/>
        <v>2.319300974789686</v>
      </c>
      <c r="AB747" s="33">
        <f t="shared" si="1704"/>
        <v>1.5729778501431013</v>
      </c>
      <c r="AC747" s="33">
        <f t="shared" si="1704"/>
        <v>2.2763184158647962</v>
      </c>
      <c r="AD747" s="33">
        <f t="shared" si="1704"/>
        <v>1.5438265610839257</v>
      </c>
      <c r="AE747" s="33">
        <f t="shared" si="1704"/>
        <v>1.0470417644988133</v>
      </c>
      <c r="AF747" s="33">
        <f t="shared" si="1704"/>
        <v>1.5152155197171979</v>
      </c>
      <c r="AG747" s="33">
        <f t="shared" si="1704"/>
        <v>1.0276374117095115</v>
      </c>
      <c r="AH747" s="33">
        <f t="shared" si="1704"/>
        <v>0.69695606743925431</v>
      </c>
      <c r="AI747" s="33">
        <f t="shared" si="1704"/>
        <v>4.9757198257366735</v>
      </c>
      <c r="AJ747" s="33">
        <f t="shared" si="1704"/>
        <v>3.3745931034722232</v>
      </c>
      <c r="AK747" s="33">
        <f t="shared" si="1704"/>
        <v>2.2886896796517826</v>
      </c>
      <c r="AL747" s="33">
        <f t="shared" si="1704"/>
        <v>3.3120532914796574</v>
      </c>
      <c r="AM747" s="33">
        <f t="shared" si="1704"/>
        <v>2.2462744260535126</v>
      </c>
      <c r="AN747" s="33">
        <f t="shared" si="1704"/>
        <v>1.5234503654039493</v>
      </c>
      <c r="AO747" s="33">
        <f t="shared" si="1704"/>
        <v>2.2046452352202386</v>
      </c>
      <c r="AP747" s="33">
        <f t="shared" si="1704"/>
        <v>1.4952169468817769</v>
      </c>
      <c r="AQ747" s="33">
        <f t="shared" si="1704"/>
        <v>1.0140741387895562</v>
      </c>
      <c r="AR747" s="33">
        <f t="shared" si="1704"/>
        <v>1.5954633754486076</v>
      </c>
      <c r="AS747" s="33">
        <f t="shared" si="1704"/>
        <v>1.0820624738118689</v>
      </c>
      <c r="AT747" s="33">
        <f t="shared" si="1704"/>
        <v>0.73386779994410256</v>
      </c>
      <c r="AU747" s="33">
        <f t="shared" si="1704"/>
        <v>1.062009098011754</v>
      </c>
      <c r="AV747" s="33">
        <f t="shared" si="1704"/>
        <v>0.72026735899355421</v>
      </c>
      <c r="AW747" s="33">
        <f t="shared" si="1704"/>
        <v>0.48849399633467894</v>
      </c>
      <c r="AX747" s="33">
        <f t="shared" si="1704"/>
        <v>0.70691896888113148</v>
      </c>
      <c r="AY747" s="33">
        <f t="shared" si="1704"/>
        <v>0.47944095741901427</v>
      </c>
      <c r="AZ747" s="33">
        <f t="shared" si="1704"/>
        <v>0.32516263075338792</v>
      </c>
      <c r="BA747" s="33">
        <f t="shared" si="1704"/>
        <v>2.1136597013621334</v>
      </c>
      <c r="BB747" s="33">
        <f t="shared" si="1704"/>
        <v>1.4335094621706894</v>
      </c>
      <c r="BC747" s="33">
        <f t="shared" si="1704"/>
        <v>0.97222337957647631</v>
      </c>
      <c r="BD747" s="33">
        <f t="shared" si="1704"/>
        <v>1.4069428778433897</v>
      </c>
      <c r="BE747" s="33">
        <f t="shared" si="1704"/>
        <v>0.95420560217068251</v>
      </c>
      <c r="BF747" s="33">
        <f t="shared" si="1704"/>
        <v>0.64715372994358744</v>
      </c>
      <c r="BG747" s="33">
        <f t="shared" si="1704"/>
        <v>0.93652174010725187</v>
      </c>
      <c r="BH747" s="33">
        <f t="shared" si="1704"/>
        <v>0.63516032174296155</v>
      </c>
      <c r="BI747" s="33">
        <f t="shared" si="1704"/>
        <v>0.4307733788117093</v>
      </c>
      <c r="BJ747" s="33">
        <f t="shared" si="1704"/>
        <v>3.0753841475665356</v>
      </c>
      <c r="BK747" s="33">
        <f t="shared" si="1704"/>
        <v>2.0857625626799248</v>
      </c>
      <c r="BL747" s="33">
        <f t="shared" si="1704"/>
        <v>1.4145892867788501</v>
      </c>
      <c r="BM747" s="33">
        <f t="shared" si="1704"/>
        <v>2.0471080658172021</v>
      </c>
      <c r="BN747" s="33">
        <f t="shared" si="1704"/>
        <v>1.3883733415287935</v>
      </c>
      <c r="BO747" s="33">
        <f t="shared" si="1704"/>
        <v>0.94161151902761986</v>
      </c>
      <c r="BP747" s="33">
        <f t="shared" si="1704"/>
        <v>1.3626432445682564</v>
      </c>
      <c r="BQ747" s="33">
        <f t="shared" si="1704"/>
        <v>0.92416105742695176</v>
      </c>
      <c r="BR747" s="33">
        <f t="shared" si="1704"/>
        <v>0.62677715790174315</v>
      </c>
      <c r="BS747" s="33">
        <f t="shared" si="1704"/>
        <v>0.98612119345992222</v>
      </c>
      <c r="BT747" s="33">
        <f t="shared" si="1704"/>
        <v>0.66879926828375336</v>
      </c>
      <c r="BU747" s="33">
        <f t="shared" si="1704"/>
        <v>0.45358771743613541</v>
      </c>
      <c r="BV747" s="33">
        <f t="shared" si="1704"/>
        <v>0.65640471308354431</v>
      </c>
      <c r="BW747" s="33">
        <f t="shared" si="1704"/>
        <v>0.4451815808440216</v>
      </c>
      <c r="BX747" s="33">
        <f t="shared" si="1704"/>
        <v>0.30192750900854337</v>
      </c>
      <c r="BY747" s="33">
        <f t="shared" si="1704"/>
        <v>0.43693123139007078</v>
      </c>
      <c r="BZ747" s="33">
        <f t="shared" si="1704"/>
        <v>0.29633202265810032</v>
      </c>
      <c r="CA747" s="33">
        <f t="shared" si="1704"/>
        <v>0.20097594619929116</v>
      </c>
      <c r="CB747" s="33">
        <f t="shared" si="1704"/>
        <v>1.3064070660282663</v>
      </c>
      <c r="CC747" s="33">
        <f t="shared" si="1704"/>
        <v>0.88602100394462247</v>
      </c>
      <c r="CD747" s="33">
        <f t="shared" si="1704"/>
        <v>0.60091011434720076</v>
      </c>
      <c r="CE747" s="33">
        <f t="shared" ref="CE747:CS747" si="1705">EXP(CE746)</f>
        <v>0.86960077628779886</v>
      </c>
      <c r="CF747" s="33">
        <f t="shared" si="1705"/>
        <v>0.58977371821783131</v>
      </c>
      <c r="CG747" s="33">
        <f t="shared" si="1705"/>
        <v>0.39999163775512636</v>
      </c>
      <c r="CH747" s="33">
        <f t="shared" si="1705"/>
        <v>0.57884370789523931</v>
      </c>
      <c r="CI747" s="33">
        <f t="shared" si="1705"/>
        <v>0.39257877313507344</v>
      </c>
      <c r="CJ747" s="33">
        <f t="shared" si="1705"/>
        <v>0.26625165137690704</v>
      </c>
      <c r="CK747" s="33">
        <f t="shared" si="1705"/>
        <v>1.9008280181256507</v>
      </c>
      <c r="CL747" s="33">
        <f t="shared" si="1705"/>
        <v>1.2891644516788889</v>
      </c>
      <c r="CM747" s="33">
        <f t="shared" si="1705"/>
        <v>0.87432685525717591</v>
      </c>
      <c r="CN747" s="33">
        <f t="shared" si="1705"/>
        <v>1.2652729483291845</v>
      </c>
      <c r="CO747" s="33">
        <f t="shared" si="1705"/>
        <v>0.85812334998373341</v>
      </c>
      <c r="CP747" s="33">
        <f t="shared" si="1705"/>
        <v>0.58198958948715562</v>
      </c>
      <c r="CQ747" s="33">
        <f t="shared" si="1705"/>
        <v>0.84222013696549025</v>
      </c>
      <c r="CR747" s="33">
        <f t="shared" si="1705"/>
        <v>0.57120383891156579</v>
      </c>
      <c r="CS747" s="33">
        <f t="shared" si="1705"/>
        <v>0.38739732199098315</v>
      </c>
    </row>
    <row r="748" spans="2:97" ht="13.9" thickTop="1" thickBot="1" x14ac:dyDescent="0.4">
      <c r="H748" s="32">
        <f t="shared" ref="H748:H749" si="1706">H747</f>
        <v>5.0015081617102605E-13</v>
      </c>
      <c r="I748" s="32">
        <f t="shared" ref="I748:J748" si="1707">I743</f>
        <v>-0.40700172191811046</v>
      </c>
      <c r="J748" s="32">
        <f t="shared" si="1707"/>
        <v>-0.36274976148874921</v>
      </c>
      <c r="K748" s="32">
        <f t="shared" si="1702"/>
        <v>-0.40700172191829187</v>
      </c>
      <c r="L748" s="32">
        <f>$CE$5-$CE$7*SUMPRODUCT($B$5:$CD$5,Q748:CS748)</f>
        <v>8.4298790170578286E-11</v>
      </c>
      <c r="M748" s="32">
        <f>SUMPRODUCT($B$7:$CD$7, LN(Q748:CS748))</f>
        <v>-3263.3842564287188</v>
      </c>
      <c r="O748" s="48">
        <f t="shared" si="1703"/>
        <v>0.99999999999999989</v>
      </c>
      <c r="P748" s="39" t="s">
        <v>366</v>
      </c>
      <c r="Q748" s="32">
        <f t="shared" ref="Q748:AV748" si="1708">Q747/$O747</f>
        <v>2.6076684386829148E-2</v>
      </c>
      <c r="R748" s="32">
        <f t="shared" si="1708"/>
        <v>1.7685521366787763E-2</v>
      </c>
      <c r="S748" s="32">
        <f t="shared" si="1708"/>
        <v>1.1994533560144053E-2</v>
      </c>
      <c r="T748" s="32">
        <f t="shared" si="1708"/>
        <v>1.7357763575742865E-2</v>
      </c>
      <c r="U748" s="32">
        <f t="shared" si="1708"/>
        <v>1.177224427939548E-2</v>
      </c>
      <c r="V748" s="32">
        <f t="shared" si="1708"/>
        <v>7.9840778317450123E-3</v>
      </c>
      <c r="W748" s="32">
        <f t="shared" si="1708"/>
        <v>1.1554074585631093E-2</v>
      </c>
      <c r="X748" s="32">
        <f t="shared" si="1708"/>
        <v>7.8361125182328205E-3</v>
      </c>
      <c r="Y748" s="32">
        <f t="shared" si="1708"/>
        <v>5.314545872394604E-3</v>
      </c>
      <c r="Z748" s="32">
        <f t="shared" si="1708"/>
        <v>3.4546225116626195E-2</v>
      </c>
      <c r="AA748" s="32">
        <f t="shared" si="1708"/>
        <v>2.342966588001278E-2</v>
      </c>
      <c r="AB748" s="32">
        <f t="shared" si="1708"/>
        <v>1.5890281540047051E-2</v>
      </c>
      <c r="AC748" s="32">
        <f t="shared" si="1708"/>
        <v>2.2995454449402982E-2</v>
      </c>
      <c r="AD748" s="32">
        <f t="shared" si="1708"/>
        <v>1.5595794119029994E-2</v>
      </c>
      <c r="AE748" s="32">
        <f t="shared" si="1708"/>
        <v>1.0577255376202636E-2</v>
      </c>
      <c r="AF748" s="32">
        <f t="shared" si="1708"/>
        <v>1.5306764300568231E-2</v>
      </c>
      <c r="AG748" s="32">
        <f t="shared" si="1708"/>
        <v>1.0381231872822501E-2</v>
      </c>
      <c r="AH748" s="32">
        <f t="shared" si="1708"/>
        <v>7.0406764670247835E-3</v>
      </c>
      <c r="AI748" s="32">
        <f t="shared" si="1708"/>
        <v>5.0264909253589687E-2</v>
      </c>
      <c r="AJ748" s="32">
        <f t="shared" si="1708"/>
        <v>3.4090266746220482E-2</v>
      </c>
      <c r="AK748" s="32">
        <f t="shared" si="1708"/>
        <v>2.3120429422549309E-2</v>
      </c>
      <c r="AL748" s="32">
        <f t="shared" si="1708"/>
        <v>3.3458487207854402E-2</v>
      </c>
      <c r="AM748" s="32">
        <f t="shared" si="1708"/>
        <v>2.269194893173522E-2</v>
      </c>
      <c r="AN748" s="32">
        <f t="shared" si="1708"/>
        <v>1.5389953022131867E-2</v>
      </c>
      <c r="AO748" s="32">
        <f t="shared" si="1708"/>
        <v>2.2271409276606008E-2</v>
      </c>
      <c r="AP748" s="32">
        <f t="shared" si="1708"/>
        <v>1.5104737963881374E-2</v>
      </c>
      <c r="AQ748" s="32">
        <f t="shared" si="1708"/>
        <v>1.0244215178478728E-2</v>
      </c>
      <c r="AR748" s="32">
        <f t="shared" si="1708"/>
        <v>1.6117431164339498E-2</v>
      </c>
      <c r="AS748" s="32">
        <f t="shared" si="1708"/>
        <v>1.0931035901888981E-2</v>
      </c>
      <c r="AT748" s="32">
        <f t="shared" si="1708"/>
        <v>7.4135601802821473E-3</v>
      </c>
      <c r="AU748" s="32">
        <f t="shared" si="1708"/>
        <v>1.0728455943586832E-2</v>
      </c>
      <c r="AV748" s="32">
        <f t="shared" si="1708"/>
        <v>7.2761680130921658E-3</v>
      </c>
      <c r="AW748" s="32">
        <f t="shared" ref="AW748:CB748" si="1709">AW747/$O747</f>
        <v>4.9347847661520379E-3</v>
      </c>
      <c r="AX748" s="32">
        <f t="shared" si="1709"/>
        <v>7.141322072970707E-3</v>
      </c>
      <c r="AY748" s="32">
        <f t="shared" si="1709"/>
        <v>4.8433306257457849E-3</v>
      </c>
      <c r="AZ748" s="32">
        <f t="shared" si="1709"/>
        <v>3.2848051538066064E-3</v>
      </c>
      <c r="BA748" s="32">
        <f t="shared" si="1709"/>
        <v>2.1352269983611359E-2</v>
      </c>
      <c r="BB748" s="32">
        <f t="shared" si="1709"/>
        <v>1.4481366627089744E-2</v>
      </c>
      <c r="BC748" s="32">
        <f t="shared" si="1709"/>
        <v>9.8214372312240613E-3</v>
      </c>
      <c r="BD748" s="32">
        <f t="shared" si="1709"/>
        <v>1.421298999071194E-2</v>
      </c>
      <c r="BE748" s="32">
        <f t="shared" si="1709"/>
        <v>9.6394209646390519E-3</v>
      </c>
      <c r="BF748" s="32">
        <f t="shared" si="1709"/>
        <v>6.5375713762019253E-3</v>
      </c>
      <c r="BG748" s="32">
        <f t="shared" si="1709"/>
        <v>9.4607779234304884E-3</v>
      </c>
      <c r="BH748" s="32">
        <f t="shared" si="1709"/>
        <v>6.4164135144333589E-3</v>
      </c>
      <c r="BI748" s="32">
        <f t="shared" si="1709"/>
        <v>4.3516889119911426E-3</v>
      </c>
      <c r="BJ748" s="32">
        <f t="shared" si="1709"/>
        <v>3.106764659412339E-2</v>
      </c>
      <c r="BK748" s="32">
        <f t="shared" si="1709"/>
        <v>2.1070452036981213E-2</v>
      </c>
      <c r="BL748" s="32">
        <f t="shared" si="1709"/>
        <v>1.4290234302031229E-2</v>
      </c>
      <c r="BM748" s="32">
        <f t="shared" si="1709"/>
        <v>2.0679962852482109E-2</v>
      </c>
      <c r="BN748" s="32">
        <f t="shared" si="1709"/>
        <v>1.4025399834830079E-2</v>
      </c>
      <c r="BO748" s="32">
        <f t="shared" si="1709"/>
        <v>9.5121950619578288E-3</v>
      </c>
      <c r="BP748" s="32">
        <f t="shared" si="1709"/>
        <v>1.3765473425365096E-2</v>
      </c>
      <c r="BQ748" s="32">
        <f t="shared" si="1709"/>
        <v>9.3359098410227912E-3</v>
      </c>
      <c r="BR748" s="32">
        <f t="shared" si="1709"/>
        <v>6.3317264772820197E-3</v>
      </c>
      <c r="BS748" s="32">
        <f t="shared" si="1709"/>
        <v>9.9618334709924983E-3</v>
      </c>
      <c r="BT748" s="32">
        <f t="shared" si="1709"/>
        <v>6.7562354205047926E-3</v>
      </c>
      <c r="BU748" s="32">
        <f t="shared" si="1709"/>
        <v>4.5821602208268777E-3</v>
      </c>
      <c r="BV748" s="32">
        <f t="shared" si="1709"/>
        <v>6.6310251566240527E-3</v>
      </c>
      <c r="BW748" s="32">
        <f t="shared" si="1709"/>
        <v>4.4972411120799685E-3</v>
      </c>
      <c r="BX748" s="32">
        <f t="shared" si="1709"/>
        <v>3.050083078025781E-3</v>
      </c>
      <c r="BY748" s="32">
        <f t="shared" si="1709"/>
        <v>4.4138957708756248E-3</v>
      </c>
      <c r="BZ748" s="32">
        <f t="shared" si="1709"/>
        <v>2.9935572639757349E-3</v>
      </c>
      <c r="CA748" s="32">
        <f t="shared" si="1709"/>
        <v>2.0302665848686628E-3</v>
      </c>
      <c r="CB748" s="32">
        <f t="shared" si="1709"/>
        <v>1.3197373429770435E-2</v>
      </c>
      <c r="CC748" s="32">
        <f t="shared" ref="CC748:CS748" si="1710">CC747/$O747</f>
        <v>8.9506175829458402E-3</v>
      </c>
      <c r="CD748" s="32">
        <f t="shared" si="1710"/>
        <v>6.0704166281618024E-3</v>
      </c>
      <c r="CE748" s="32">
        <f t="shared" si="1710"/>
        <v>8.7847398241491358E-3</v>
      </c>
      <c r="CF748" s="32">
        <f t="shared" si="1710"/>
        <v>5.9579163346445913E-3</v>
      </c>
      <c r="CG748" s="32">
        <f t="shared" si="1710"/>
        <v>4.0407306034317249E-3</v>
      </c>
      <c r="CH748" s="32">
        <f t="shared" si="1710"/>
        <v>5.847500958327749E-3</v>
      </c>
      <c r="CI748" s="32">
        <f t="shared" si="1710"/>
        <v>3.9658455655908051E-3</v>
      </c>
      <c r="CJ748" s="32">
        <f t="shared" si="1710"/>
        <v>2.6896842193274441E-3</v>
      </c>
      <c r="CK748" s="32">
        <f t="shared" si="1710"/>
        <v>1.9202236296257051E-2</v>
      </c>
      <c r="CL748" s="32">
        <f t="shared" si="1710"/>
        <v>1.3023187889603334E-2</v>
      </c>
      <c r="CM748" s="32">
        <f t="shared" si="1710"/>
        <v>8.832482852060855E-3</v>
      </c>
      <c r="CN748" s="32">
        <f t="shared" si="1710"/>
        <v>1.2781835022106031E-2</v>
      </c>
      <c r="CO748" s="32">
        <f t="shared" si="1710"/>
        <v>8.6687944309510375E-3</v>
      </c>
      <c r="CP748" s="32">
        <f t="shared" si="1710"/>
        <v>5.8792807727622975E-3</v>
      </c>
      <c r="CQ748" s="32">
        <f t="shared" si="1710"/>
        <v>8.5081395735236206E-3</v>
      </c>
      <c r="CR748" s="32">
        <f t="shared" si="1710"/>
        <v>5.7703227138479552E-3</v>
      </c>
      <c r="CS748" s="32">
        <f t="shared" si="1710"/>
        <v>3.9135023508035764E-3</v>
      </c>
    </row>
    <row r="749" spans="2:97" ht="13.15" thickTop="1" x14ac:dyDescent="0.35">
      <c r="H749" s="34">
        <f t="shared" si="1706"/>
        <v>5.0015081617102605E-13</v>
      </c>
      <c r="I749" s="34">
        <f t="shared" ref="I749:J749" si="1711">I744</f>
        <v>-0.38829529361216214</v>
      </c>
      <c r="J749" s="34">
        <f t="shared" si="1711"/>
        <v>-0.26510642588454564</v>
      </c>
      <c r="K749" s="34">
        <f t="shared" si="1702"/>
        <v>-0.38829529361229476</v>
      </c>
      <c r="L749" s="34">
        <f>$CE$6-$CE$7*SUMPRODUCT($B$6:$CD$6,Q748:CS748)</f>
        <v>6.2158278524293564E-11</v>
      </c>
    </row>
    <row r="750" spans="2:97" ht="13.5" thickBot="1" x14ac:dyDescent="0.4">
      <c r="B750" s="39" t="s">
        <v>367</v>
      </c>
      <c r="D750" s="39" t="s">
        <v>368</v>
      </c>
      <c r="E750" s="39" t="s">
        <v>369</v>
      </c>
      <c r="F750" s="39" t="s">
        <v>370</v>
      </c>
      <c r="H750" s="39" t="s">
        <v>347</v>
      </c>
      <c r="I750" s="39" t="s">
        <v>371</v>
      </c>
      <c r="J750" s="39" t="s">
        <v>372</v>
      </c>
      <c r="K750" s="39" t="s">
        <v>349</v>
      </c>
      <c r="L750" s="39" t="s">
        <v>373</v>
      </c>
      <c r="M750" s="39" t="s">
        <v>374</v>
      </c>
      <c r="O750" s="45" t="s">
        <v>336</v>
      </c>
    </row>
    <row r="751" spans="2:97" ht="13.9" thickTop="1" thickBot="1" x14ac:dyDescent="0.4">
      <c r="B751" s="32">
        <f>1+B746</f>
        <v>4</v>
      </c>
      <c r="D751" s="32">
        <f>IF(F746,IF(M751&lt;0,D746,H751),E746)</f>
        <v>0</v>
      </c>
      <c r="E751" s="32">
        <f>IF(F746,IF(M751&lt;0,H751,E746),H751)</f>
        <v>2.5007540808551303E-13</v>
      </c>
      <c r="F751" s="32" t="b">
        <f>OR(F746,M751*M746&lt;=0)</f>
        <v>1</v>
      </c>
      <c r="H751" s="32">
        <f>IF(F746,(D746+E746)/2,2*H746)</f>
        <v>2.5007540808551303E-13</v>
      </c>
      <c r="I751" s="32">
        <f>I746</f>
        <v>-0.48114022924018601</v>
      </c>
      <c r="J751" s="32">
        <f>J746</f>
        <v>-1</v>
      </c>
      <c r="K751" s="32">
        <f>I751+J751*H751</f>
        <v>-0.48114022924043609</v>
      </c>
      <c r="L751" s="32">
        <f>$CE$3-$CE$7*SUMPRODUCT($B$3:$CD$3,Q753:CS753)</f>
        <v>1.091962076316122E-10</v>
      </c>
      <c r="M751" s="32">
        <f>SUMPRODUCT(L751:L754,J751:J754)</f>
        <v>-1.8992700089566676E-10</v>
      </c>
      <c r="O751" s="46">
        <f>SUM(Q751:CS751)</f>
        <v>-1.26565510100152</v>
      </c>
      <c r="P751" s="39" t="s">
        <v>363</v>
      </c>
      <c r="Q751" s="32">
        <f t="shared" ref="Q751:AV751" si="1712">SUMPRODUCT(B$3:B$6,$K751:$K754)</f>
        <v>0.94830444080750853</v>
      </c>
      <c r="R751" s="32">
        <f t="shared" si="1712"/>
        <v>0.56000914719528017</v>
      </c>
      <c r="S751" s="32">
        <f t="shared" si="1712"/>
        <v>0.17171385358305175</v>
      </c>
      <c r="T751" s="32">
        <f t="shared" si="1712"/>
        <v>0.54130271888930737</v>
      </c>
      <c r="U751" s="32">
        <f t="shared" si="1712"/>
        <v>0.153007425277079</v>
      </c>
      <c r="V751" s="32">
        <f t="shared" si="1712"/>
        <v>-0.23528786833514942</v>
      </c>
      <c r="W751" s="32">
        <f t="shared" si="1712"/>
        <v>0.13430099697110626</v>
      </c>
      <c r="X751" s="32">
        <f t="shared" si="1712"/>
        <v>-0.25399429664112216</v>
      </c>
      <c r="Y751" s="32">
        <f t="shared" si="1712"/>
        <v>-0.64228959025335053</v>
      </c>
      <c r="Z751" s="32">
        <f t="shared" si="1712"/>
        <v>1.2295611299189575</v>
      </c>
      <c r="AA751" s="32">
        <f t="shared" si="1712"/>
        <v>0.84126583630672913</v>
      </c>
      <c r="AB751" s="32">
        <f t="shared" si="1712"/>
        <v>0.45297054269450071</v>
      </c>
      <c r="AC751" s="32">
        <f t="shared" si="1712"/>
        <v>0.82255940800075633</v>
      </c>
      <c r="AD751" s="32">
        <f t="shared" si="1712"/>
        <v>0.43426411438852797</v>
      </c>
      <c r="AE751" s="32">
        <f t="shared" si="1712"/>
        <v>4.5968820776299546E-2</v>
      </c>
      <c r="AF751" s="32">
        <f t="shared" si="1712"/>
        <v>0.41555768608255522</v>
      </c>
      <c r="AG751" s="32">
        <f t="shared" si="1712"/>
        <v>2.7262392470326802E-2</v>
      </c>
      <c r="AH751" s="32">
        <f t="shared" si="1712"/>
        <v>-0.36103290114190162</v>
      </c>
      <c r="AI751" s="32">
        <f t="shared" si="1712"/>
        <v>1.6045700487342227</v>
      </c>
      <c r="AJ751" s="32">
        <f t="shared" si="1712"/>
        <v>1.2162747551219943</v>
      </c>
      <c r="AK751" s="32">
        <f t="shared" si="1712"/>
        <v>0.82797946150976598</v>
      </c>
      <c r="AL751" s="32">
        <f t="shared" si="1712"/>
        <v>1.1975683268160215</v>
      </c>
      <c r="AM751" s="32">
        <f t="shared" si="1712"/>
        <v>0.80927303320379318</v>
      </c>
      <c r="AN751" s="32">
        <f t="shared" si="1712"/>
        <v>0.42097773959156476</v>
      </c>
      <c r="AO751" s="32">
        <f t="shared" si="1712"/>
        <v>0.79056660489782038</v>
      </c>
      <c r="AP751" s="32">
        <f t="shared" si="1712"/>
        <v>0.40227131128559201</v>
      </c>
      <c r="AQ751" s="32">
        <f t="shared" si="1712"/>
        <v>1.3976017673363594E-2</v>
      </c>
      <c r="AR751" s="32">
        <f t="shared" si="1712"/>
        <v>0.4671642115670725</v>
      </c>
      <c r="AS751" s="32">
        <f t="shared" si="1712"/>
        <v>7.8868917954844076E-2</v>
      </c>
      <c r="AT751" s="32">
        <f t="shared" si="1712"/>
        <v>-0.30942637565738434</v>
      </c>
      <c r="AU751" s="32">
        <f t="shared" si="1712"/>
        <v>6.0162489648871331E-2</v>
      </c>
      <c r="AV751" s="32">
        <f t="shared" si="1712"/>
        <v>-0.32813280396335709</v>
      </c>
      <c r="AW751" s="32">
        <f t="shared" ref="AW751:CB751" si="1713">SUMPRODUCT(AH$3:AH$6,$K751:$K754)</f>
        <v>-0.71642809757558545</v>
      </c>
      <c r="AX751" s="32">
        <f t="shared" si="1713"/>
        <v>-0.34683923226932983</v>
      </c>
      <c r="AY751" s="32">
        <f t="shared" si="1713"/>
        <v>-0.73513452588155825</v>
      </c>
      <c r="AZ751" s="32">
        <f t="shared" si="1713"/>
        <v>-1.1234298194937866</v>
      </c>
      <c r="BA751" s="32">
        <f t="shared" si="1713"/>
        <v>0.74842090067852141</v>
      </c>
      <c r="BB751" s="32">
        <f t="shared" si="1713"/>
        <v>0.36012560706629304</v>
      </c>
      <c r="BC751" s="32">
        <f t="shared" si="1713"/>
        <v>-2.816968654593538E-2</v>
      </c>
      <c r="BD751" s="32">
        <f t="shared" si="1713"/>
        <v>0.34141917876032024</v>
      </c>
      <c r="BE751" s="32">
        <f t="shared" si="1713"/>
        <v>-4.6876114851908152E-2</v>
      </c>
      <c r="BF751" s="32">
        <f t="shared" si="1713"/>
        <v>-0.4351714084641366</v>
      </c>
      <c r="BG751" s="32">
        <f t="shared" si="1713"/>
        <v>-6.5582543157880868E-2</v>
      </c>
      <c r="BH751" s="32">
        <f t="shared" si="1713"/>
        <v>-0.45387783677010929</v>
      </c>
      <c r="BI751" s="32">
        <f t="shared" si="1713"/>
        <v>-0.84217313038233765</v>
      </c>
      <c r="BJ751" s="32">
        <f t="shared" si="1713"/>
        <v>1.1234298194937866</v>
      </c>
      <c r="BK751" s="32">
        <f t="shared" si="1713"/>
        <v>0.73513452588155825</v>
      </c>
      <c r="BL751" s="32">
        <f t="shared" si="1713"/>
        <v>0.34683923226932983</v>
      </c>
      <c r="BM751" s="32">
        <f t="shared" si="1713"/>
        <v>0.71642809757558545</v>
      </c>
      <c r="BN751" s="32">
        <f t="shared" si="1713"/>
        <v>0.32813280396335709</v>
      </c>
      <c r="BO751" s="32">
        <f t="shared" si="1713"/>
        <v>-6.0162489648871331E-2</v>
      </c>
      <c r="BP751" s="32">
        <f t="shared" si="1713"/>
        <v>0.30942637565738434</v>
      </c>
      <c r="BQ751" s="32">
        <f t="shared" si="1713"/>
        <v>-7.8868917954844076E-2</v>
      </c>
      <c r="BR751" s="32">
        <f t="shared" si="1713"/>
        <v>-0.4671642115670725</v>
      </c>
      <c r="BS751" s="32">
        <f t="shared" si="1713"/>
        <v>-1.3976017673363594E-2</v>
      </c>
      <c r="BT751" s="32">
        <f t="shared" si="1713"/>
        <v>-0.40227131128559201</v>
      </c>
      <c r="BU751" s="32">
        <f t="shared" si="1713"/>
        <v>-0.79056660489782038</v>
      </c>
      <c r="BV751" s="32">
        <f t="shared" si="1713"/>
        <v>-0.42097773959156476</v>
      </c>
      <c r="BW751" s="32">
        <f t="shared" si="1713"/>
        <v>-0.80927303320379318</v>
      </c>
      <c r="BX751" s="32">
        <f t="shared" si="1713"/>
        <v>-1.1975683268160215</v>
      </c>
      <c r="BY751" s="32">
        <f t="shared" si="1713"/>
        <v>-0.82797946150976598</v>
      </c>
      <c r="BZ751" s="32">
        <f t="shared" si="1713"/>
        <v>-1.2162747551219943</v>
      </c>
      <c r="CA751" s="32">
        <f t="shared" si="1713"/>
        <v>-1.6045700487342227</v>
      </c>
      <c r="CB751" s="32">
        <f t="shared" si="1713"/>
        <v>0.26728067143808537</v>
      </c>
      <c r="CC751" s="32">
        <f t="shared" ref="CC751:CS751" si="1714">SUMPRODUCT(BN$3:BN$6,$K751:$K754)</f>
        <v>-0.12101462217414305</v>
      </c>
      <c r="CD751" s="32">
        <f t="shared" si="1714"/>
        <v>-0.50930991578637141</v>
      </c>
      <c r="CE751" s="32">
        <f t="shared" si="1714"/>
        <v>-0.13972105048011579</v>
      </c>
      <c r="CF751" s="32">
        <f t="shared" si="1714"/>
        <v>-0.52801634409234421</v>
      </c>
      <c r="CG751" s="32">
        <f t="shared" si="1714"/>
        <v>-0.91631163770457258</v>
      </c>
      <c r="CH751" s="32">
        <f t="shared" si="1714"/>
        <v>-0.54672277239831701</v>
      </c>
      <c r="CI751" s="32">
        <f t="shared" si="1714"/>
        <v>-0.93501806601054538</v>
      </c>
      <c r="CJ751" s="32">
        <f t="shared" si="1714"/>
        <v>-1.3233133596227737</v>
      </c>
      <c r="CK751" s="32">
        <f t="shared" si="1714"/>
        <v>0.64228959025335053</v>
      </c>
      <c r="CL751" s="32">
        <f t="shared" si="1714"/>
        <v>0.25399429664112216</v>
      </c>
      <c r="CM751" s="32">
        <f t="shared" si="1714"/>
        <v>-0.13430099697110626</v>
      </c>
      <c r="CN751" s="32">
        <f t="shared" si="1714"/>
        <v>0.23528786833514942</v>
      </c>
      <c r="CO751" s="32">
        <f t="shared" si="1714"/>
        <v>-0.153007425277079</v>
      </c>
      <c r="CP751" s="32">
        <f t="shared" si="1714"/>
        <v>-0.54130271888930737</v>
      </c>
      <c r="CQ751" s="32">
        <f t="shared" si="1714"/>
        <v>-0.17171385358305175</v>
      </c>
      <c r="CR751" s="32">
        <f t="shared" si="1714"/>
        <v>-0.56000914719528017</v>
      </c>
      <c r="CS751" s="32">
        <f t="shared" si="1714"/>
        <v>-0.94830444080750853</v>
      </c>
    </row>
    <row r="752" spans="2:97" ht="13.9" thickTop="1" thickBot="1" x14ac:dyDescent="0.4">
      <c r="H752" s="33">
        <f>H751</f>
        <v>2.5007540808551303E-13</v>
      </c>
      <c r="I752" s="33">
        <f t="shared" ref="I752:J752" si="1715">I747</f>
        <v>0.32813280396352951</v>
      </c>
      <c r="J752" s="33">
        <f t="shared" si="1715"/>
        <v>-0.68937049111595605</v>
      </c>
      <c r="K752" s="33">
        <f t="shared" ref="K752:K754" si="1716">I752+J752*H752</f>
        <v>0.32813280396335709</v>
      </c>
      <c r="L752" s="33">
        <f>$CE$4-$CE$7*SUMPRODUCT($B$4:$CD$4,Q753:CS753)</f>
        <v>8.3986151366843842E-11</v>
      </c>
      <c r="M752" s="39" t="s">
        <v>375</v>
      </c>
      <c r="O752" s="47">
        <f t="shared" ref="O752:O753" si="1717">SUM(Q752:CS752)</f>
        <v>98.989929547736935</v>
      </c>
      <c r="P752" s="39" t="s">
        <v>365</v>
      </c>
      <c r="Q752" s="33">
        <f>EXP(Q751)</f>
        <v>2.581329150289521</v>
      </c>
      <c r="R752" s="33">
        <f>EXP(R751)</f>
        <v>1.7506885141125736</v>
      </c>
      <c r="S752" s="33">
        <f t="shared" ref="S752:CD752" si="1718">EXP(S751)</f>
        <v>1.1873380320762004</v>
      </c>
      <c r="T752" s="33">
        <f t="shared" si="1718"/>
        <v>1.7182437934683727</v>
      </c>
      <c r="U752" s="33">
        <f t="shared" si="1718"/>
        <v>1.1653336318357186</v>
      </c>
      <c r="V752" s="33">
        <f t="shared" si="1718"/>
        <v>0.7903433020678754</v>
      </c>
      <c r="W752" s="33">
        <f t="shared" si="1718"/>
        <v>1.1437370292205657</v>
      </c>
      <c r="X752" s="33">
        <f t="shared" si="1718"/>
        <v>0.77569622610781774</v>
      </c>
      <c r="Y752" s="33">
        <f t="shared" si="1718"/>
        <v>0.52608652148646484</v>
      </c>
      <c r="Z752" s="33">
        <f t="shared" si="1718"/>
        <v>3.4197283904339129</v>
      </c>
      <c r="AA752" s="33">
        <f t="shared" si="1718"/>
        <v>2.3193009747888382</v>
      </c>
      <c r="AB752" s="33">
        <f t="shared" si="1718"/>
        <v>1.5729778501426308</v>
      </c>
      <c r="AC752" s="33">
        <f t="shared" si="1718"/>
        <v>2.27631841586402</v>
      </c>
      <c r="AD752" s="33">
        <f t="shared" si="1718"/>
        <v>1.5438265610835016</v>
      </c>
      <c r="AE752" s="33">
        <f t="shared" si="1718"/>
        <v>1.0470417644985952</v>
      </c>
      <c r="AF752" s="33">
        <f t="shared" si="1718"/>
        <v>1.5152155197168187</v>
      </c>
      <c r="AG752" s="33">
        <f t="shared" si="1718"/>
        <v>1.0276374117093225</v>
      </c>
      <c r="AH752" s="33">
        <f t="shared" si="1718"/>
        <v>0.69695606743917227</v>
      </c>
      <c r="AI752" s="33">
        <f t="shared" si="1718"/>
        <v>4.9757198257355046</v>
      </c>
      <c r="AJ752" s="33">
        <f t="shared" si="1718"/>
        <v>3.3745931034716543</v>
      </c>
      <c r="AK752" s="33">
        <f t="shared" si="1718"/>
        <v>2.288689679651549</v>
      </c>
      <c r="AL752" s="33">
        <f t="shared" si="1718"/>
        <v>3.31205329147918</v>
      </c>
      <c r="AM752" s="33">
        <f t="shared" si="1718"/>
        <v>2.246274426053338</v>
      </c>
      <c r="AN752" s="33">
        <f t="shared" si="1718"/>
        <v>1.523450365403932</v>
      </c>
      <c r="AO752" s="33">
        <f t="shared" si="1718"/>
        <v>2.2046452352201209</v>
      </c>
      <c r="AP752" s="33">
        <f t="shared" si="1718"/>
        <v>1.4952169468817962</v>
      </c>
      <c r="AQ752" s="33">
        <f t="shared" si="1718"/>
        <v>1.0140741387896366</v>
      </c>
      <c r="AR752" s="33">
        <f t="shared" si="1718"/>
        <v>1.595463375448082</v>
      </c>
      <c r="AS752" s="33">
        <f t="shared" si="1718"/>
        <v>1.0820624738115843</v>
      </c>
      <c r="AT752" s="33">
        <f t="shared" si="1718"/>
        <v>0.73386779994395823</v>
      </c>
      <c r="AU752" s="33">
        <f t="shared" si="1718"/>
        <v>1.0620090980115005</v>
      </c>
      <c r="AV752" s="33">
        <f t="shared" si="1718"/>
        <v>0.72026735899342997</v>
      </c>
      <c r="AW752" s="33">
        <f t="shared" si="1718"/>
        <v>0.4884939963346272</v>
      </c>
      <c r="AX752" s="33">
        <f t="shared" si="1718"/>
        <v>0.70691896888102679</v>
      </c>
      <c r="AY752" s="33">
        <f t="shared" si="1718"/>
        <v>0.47944095741897513</v>
      </c>
      <c r="AZ752" s="33">
        <f t="shared" si="1718"/>
        <v>0.32516263075338292</v>
      </c>
      <c r="BA752" s="33">
        <f t="shared" si="1718"/>
        <v>2.1136597013617493</v>
      </c>
      <c r="BB752" s="33">
        <f t="shared" si="1718"/>
        <v>1.433509462170524</v>
      </c>
      <c r="BC752" s="33">
        <f t="shared" si="1718"/>
        <v>0.97222337957642868</v>
      </c>
      <c r="BD752" s="33">
        <f t="shared" si="1718"/>
        <v>1.4069428778432618</v>
      </c>
      <c r="BE752" s="33">
        <f t="shared" si="1718"/>
        <v>0.95420560217065897</v>
      </c>
      <c r="BF752" s="33">
        <f t="shared" si="1718"/>
        <v>0.64715372994361442</v>
      </c>
      <c r="BG752" s="33">
        <f t="shared" si="1718"/>
        <v>0.93652174010725164</v>
      </c>
      <c r="BH752" s="33">
        <f t="shared" si="1718"/>
        <v>0.63516032174300352</v>
      </c>
      <c r="BI752" s="33">
        <f t="shared" si="1718"/>
        <v>0.43077337881176642</v>
      </c>
      <c r="BJ752" s="33">
        <f t="shared" si="1718"/>
        <v>3.0753841475665826</v>
      </c>
      <c r="BK752" s="33">
        <f t="shared" si="1718"/>
        <v>2.0857625626800953</v>
      </c>
      <c r="BL752" s="33">
        <f t="shared" si="1718"/>
        <v>1.4145892867790597</v>
      </c>
      <c r="BM752" s="33">
        <f t="shared" si="1718"/>
        <v>2.0471080658174188</v>
      </c>
      <c r="BN752" s="33">
        <f t="shared" si="1718"/>
        <v>1.3883733415290329</v>
      </c>
      <c r="BO752" s="33">
        <f t="shared" si="1718"/>
        <v>0.94161151902784457</v>
      </c>
      <c r="BP752" s="33">
        <f t="shared" si="1718"/>
        <v>1.3626432445685244</v>
      </c>
      <c r="BQ752" s="33">
        <f t="shared" si="1718"/>
        <v>0.9241610574271949</v>
      </c>
      <c r="BR752" s="33">
        <f t="shared" si="1718"/>
        <v>0.62677715790194954</v>
      </c>
      <c r="BS752" s="33">
        <f t="shared" si="1718"/>
        <v>0.98612119345984406</v>
      </c>
      <c r="BT752" s="33">
        <f t="shared" si="1718"/>
        <v>0.66879926828374459</v>
      </c>
      <c r="BU752" s="33">
        <f t="shared" si="1718"/>
        <v>0.45358771743615967</v>
      </c>
      <c r="BV752" s="33">
        <f t="shared" si="1718"/>
        <v>0.65640471308355175</v>
      </c>
      <c r="BW752" s="33">
        <f t="shared" si="1718"/>
        <v>0.44518158084405618</v>
      </c>
      <c r="BX752" s="33">
        <f t="shared" si="1718"/>
        <v>0.30192750900858689</v>
      </c>
      <c r="BY752" s="33">
        <f t="shared" si="1718"/>
        <v>0.43693123139011536</v>
      </c>
      <c r="BZ752" s="33">
        <f t="shared" si="1718"/>
        <v>0.29633202265815028</v>
      </c>
      <c r="CA752" s="33">
        <f t="shared" si="1718"/>
        <v>0.20097594619933837</v>
      </c>
      <c r="CB752" s="33">
        <f t="shared" si="1718"/>
        <v>1.3064070660283558</v>
      </c>
      <c r="CC752" s="33">
        <f t="shared" si="1718"/>
        <v>0.88602100394474193</v>
      </c>
      <c r="CD752" s="33">
        <f t="shared" si="1718"/>
        <v>0.60091011434732167</v>
      </c>
      <c r="CE752" s="33">
        <f t="shared" ref="CE752:CS752" si="1719">EXP(CE751)</f>
        <v>0.8696007762879373</v>
      </c>
      <c r="CF752" s="33">
        <f t="shared" si="1719"/>
        <v>0.58977371821796432</v>
      </c>
      <c r="CG752" s="33">
        <f t="shared" si="1719"/>
        <v>0.39999163775524316</v>
      </c>
      <c r="CH752" s="33">
        <f t="shared" si="1719"/>
        <v>0.57884370789538386</v>
      </c>
      <c r="CI752" s="33">
        <f t="shared" si="1719"/>
        <v>0.39257877313519757</v>
      </c>
      <c r="CJ752" s="33">
        <f t="shared" si="1719"/>
        <v>0.2662516513770089</v>
      </c>
      <c r="CK752" s="33">
        <f t="shared" si="1719"/>
        <v>1.9008280181261552</v>
      </c>
      <c r="CL752" s="33">
        <f t="shared" si="1719"/>
        <v>1.2891644516793166</v>
      </c>
      <c r="CM752" s="33">
        <f t="shared" si="1719"/>
        <v>0.87432685525752396</v>
      </c>
      <c r="CN752" s="33">
        <f t="shared" si="1719"/>
        <v>1.265272948329635</v>
      </c>
      <c r="CO752" s="33">
        <f t="shared" si="1719"/>
        <v>0.8581233499840959</v>
      </c>
      <c r="CP752" s="33">
        <f t="shared" si="1719"/>
        <v>0.58198958948744006</v>
      </c>
      <c r="CQ752" s="33">
        <f t="shared" si="1719"/>
        <v>0.84222013696586662</v>
      </c>
      <c r="CR752" s="33">
        <f t="shared" si="1719"/>
        <v>0.57120383891185889</v>
      </c>
      <c r="CS752" s="33">
        <f t="shared" si="1719"/>
        <v>0.38739732199120763</v>
      </c>
    </row>
    <row r="753" spans="2:97" ht="13.9" thickTop="1" thickBot="1" x14ac:dyDescent="0.4">
      <c r="H753" s="32">
        <f t="shared" ref="H753:H754" si="1720">H752</f>
        <v>2.5007540808551303E-13</v>
      </c>
      <c r="I753" s="32">
        <f t="shared" ref="I753:J753" si="1721">I748</f>
        <v>-0.40700172191811046</v>
      </c>
      <c r="J753" s="32">
        <f t="shared" si="1721"/>
        <v>-0.36274976148874921</v>
      </c>
      <c r="K753" s="32">
        <f t="shared" si="1716"/>
        <v>-0.40700172191820116</v>
      </c>
      <c r="L753" s="32">
        <f>$CE$5-$CE$7*SUMPRODUCT($B$5:$CD$5,Q753:CS753)</f>
        <v>4.0927261579781771E-11</v>
      </c>
      <c r="M753" s="32">
        <f>SUMPRODUCT($B$7:$CD$7, LN(Q753:CS753))</f>
        <v>-3263.3842564287174</v>
      </c>
      <c r="O753" s="48">
        <f t="shared" si="1717"/>
        <v>1</v>
      </c>
      <c r="P753" s="39" t="s">
        <v>366</v>
      </c>
      <c r="Q753" s="32">
        <f t="shared" ref="Q753:AV753" si="1722">Q752/$O752</f>
        <v>2.6076684386816339E-2</v>
      </c>
      <c r="R753" s="32">
        <f t="shared" si="1722"/>
        <v>1.7685521366780255E-2</v>
      </c>
      <c r="S753" s="32">
        <f t="shared" si="1722"/>
        <v>1.1994533560139752E-2</v>
      </c>
      <c r="T753" s="32">
        <f t="shared" si="1722"/>
        <v>1.7357763575735916E-2</v>
      </c>
      <c r="U753" s="32">
        <f t="shared" si="1722"/>
        <v>1.1772244279391549E-2</v>
      </c>
      <c r="V753" s="32">
        <f t="shared" si="1722"/>
        <v>7.9840778317428751E-3</v>
      </c>
      <c r="W753" s="32">
        <f t="shared" si="1722"/>
        <v>1.1554074585627518E-2</v>
      </c>
      <c r="X753" s="32">
        <f t="shared" si="1722"/>
        <v>7.8361125182309158E-3</v>
      </c>
      <c r="Y753" s="32">
        <f t="shared" si="1722"/>
        <v>5.3145458723936629E-3</v>
      </c>
      <c r="Z753" s="32">
        <f t="shared" si="1722"/>
        <v>3.4546225116614329E-2</v>
      </c>
      <c r="AA753" s="32">
        <f t="shared" si="1722"/>
        <v>2.3429665880006285E-2</v>
      </c>
      <c r="AB753" s="32">
        <f t="shared" si="1722"/>
        <v>1.5890281540043703E-2</v>
      </c>
      <c r="AC753" s="32">
        <f t="shared" si="1722"/>
        <v>2.2995454449397174E-2</v>
      </c>
      <c r="AD753" s="32">
        <f t="shared" si="1722"/>
        <v>1.559579411902709E-2</v>
      </c>
      <c r="AE753" s="32">
        <f t="shared" si="1722"/>
        <v>1.0577255376201369E-2</v>
      </c>
      <c r="AF753" s="32">
        <f t="shared" si="1722"/>
        <v>1.5306764300565753E-2</v>
      </c>
      <c r="AG753" s="32">
        <f t="shared" si="1722"/>
        <v>1.0381231872821511E-2</v>
      </c>
      <c r="AH753" s="32">
        <f t="shared" si="1722"/>
        <v>7.040676467024577E-3</v>
      </c>
      <c r="AI753" s="32">
        <f t="shared" si="1722"/>
        <v>5.0264909253582325E-2</v>
      </c>
      <c r="AJ753" s="32">
        <f t="shared" si="1722"/>
        <v>3.4090266746217748E-2</v>
      </c>
      <c r="AK753" s="32">
        <f t="shared" si="1722"/>
        <v>2.3120429422548994E-2</v>
      </c>
      <c r="AL753" s="32">
        <f t="shared" si="1722"/>
        <v>3.3458487207852536E-2</v>
      </c>
      <c r="AM753" s="32">
        <f t="shared" si="1722"/>
        <v>2.2691948931735463E-2</v>
      </c>
      <c r="AN753" s="32">
        <f t="shared" si="1722"/>
        <v>1.5389953022133052E-2</v>
      </c>
      <c r="AO753" s="32">
        <f t="shared" si="1722"/>
        <v>2.2271409276606789E-2</v>
      </c>
      <c r="AP753" s="32">
        <f t="shared" si="1722"/>
        <v>1.5104737963882904E-2</v>
      </c>
      <c r="AQ753" s="32">
        <f t="shared" si="1722"/>
        <v>1.0244215178480445E-2</v>
      </c>
      <c r="AR753" s="32">
        <f t="shared" si="1722"/>
        <v>1.6117431164335613E-2</v>
      </c>
      <c r="AS753" s="32">
        <f t="shared" si="1722"/>
        <v>1.0931035901887071E-2</v>
      </c>
      <c r="AT753" s="32">
        <f t="shared" si="1722"/>
        <v>7.413560180281345E-3</v>
      </c>
      <c r="AU753" s="32">
        <f t="shared" si="1722"/>
        <v>1.072845594358522E-2</v>
      </c>
      <c r="AV753" s="32">
        <f t="shared" si="1722"/>
        <v>7.2761680130915543E-3</v>
      </c>
      <c r="AW753" s="32">
        <f t="shared" ref="AW753:CB753" si="1723">AW752/$O752</f>
        <v>4.934784766151952E-3</v>
      </c>
      <c r="AX753" s="32">
        <f t="shared" si="1723"/>
        <v>7.1413220729702812E-3</v>
      </c>
      <c r="AY753" s="32">
        <f t="shared" si="1723"/>
        <v>4.8433306257458179E-3</v>
      </c>
      <c r="AZ753" s="32">
        <f t="shared" si="1723"/>
        <v>3.2848051538068466E-3</v>
      </c>
      <c r="BA753" s="32">
        <f t="shared" si="1723"/>
        <v>2.1352269983609368E-2</v>
      </c>
      <c r="BB753" s="32">
        <f t="shared" si="1723"/>
        <v>1.4481366627089353E-2</v>
      </c>
      <c r="BC753" s="32">
        <f t="shared" si="1723"/>
        <v>9.8214372312244481E-3</v>
      </c>
      <c r="BD753" s="32">
        <f t="shared" si="1723"/>
        <v>1.4212989990711905E-2</v>
      </c>
      <c r="BE753" s="32">
        <f t="shared" si="1723"/>
        <v>9.639420964639666E-3</v>
      </c>
      <c r="BF753" s="32">
        <f t="shared" si="1723"/>
        <v>6.5375713762027762E-3</v>
      </c>
      <c r="BG753" s="32">
        <f t="shared" si="1723"/>
        <v>9.4607779234313228E-3</v>
      </c>
      <c r="BH753" s="32">
        <f t="shared" si="1723"/>
        <v>6.4164135144343503E-3</v>
      </c>
      <c r="BI753" s="32">
        <f t="shared" si="1723"/>
        <v>4.3516889119921045E-3</v>
      </c>
      <c r="BJ753" s="32">
        <f t="shared" si="1723"/>
        <v>3.1067646594126613E-2</v>
      </c>
      <c r="BK753" s="32">
        <f t="shared" si="1723"/>
        <v>2.1070452036984797E-2</v>
      </c>
      <c r="BL753" s="32">
        <f t="shared" si="1723"/>
        <v>1.429023430203461E-2</v>
      </c>
      <c r="BM753" s="32">
        <f t="shared" si="1723"/>
        <v>2.067996285248613E-2</v>
      </c>
      <c r="BN753" s="32">
        <f t="shared" si="1723"/>
        <v>1.4025399834833738E-2</v>
      </c>
      <c r="BO753" s="32">
        <f t="shared" si="1723"/>
        <v>9.5121950619609392E-3</v>
      </c>
      <c r="BP753" s="32">
        <f t="shared" si="1723"/>
        <v>1.376547342536902E-2</v>
      </c>
      <c r="BQ753" s="32">
        <f t="shared" si="1723"/>
        <v>9.3359098410260733E-3</v>
      </c>
      <c r="BR753" s="32">
        <f t="shared" si="1723"/>
        <v>6.3317264772846651E-3</v>
      </c>
      <c r="BS753" s="32">
        <f t="shared" si="1723"/>
        <v>9.9618334709925885E-3</v>
      </c>
      <c r="BT753" s="32">
        <f t="shared" si="1723"/>
        <v>6.7562354205053009E-3</v>
      </c>
      <c r="BU753" s="32">
        <f t="shared" si="1723"/>
        <v>4.5821602208275273E-3</v>
      </c>
      <c r="BV753" s="32">
        <f t="shared" si="1723"/>
        <v>6.6310251566247145E-3</v>
      </c>
      <c r="BW753" s="32">
        <f t="shared" si="1723"/>
        <v>4.4972411120807161E-3</v>
      </c>
      <c r="BX753" s="32">
        <f t="shared" si="1723"/>
        <v>3.0500830780264901E-3</v>
      </c>
      <c r="BY753" s="32">
        <f t="shared" si="1723"/>
        <v>4.4138957708764661E-3</v>
      </c>
      <c r="BZ753" s="32">
        <f t="shared" si="1723"/>
        <v>2.9935572639765043E-3</v>
      </c>
      <c r="CA753" s="32">
        <f t="shared" si="1723"/>
        <v>2.030266584869319E-3</v>
      </c>
      <c r="CB753" s="32">
        <f t="shared" si="1723"/>
        <v>1.3197373429772506E-2</v>
      </c>
      <c r="CC753" s="32">
        <f t="shared" ref="CC753:CS753" si="1724">CC752/$O752</f>
        <v>8.9506175829478386E-3</v>
      </c>
      <c r="CD753" s="32">
        <f t="shared" si="1724"/>
        <v>6.0704166281635606E-3</v>
      </c>
      <c r="CE753" s="32">
        <f t="shared" si="1724"/>
        <v>8.7847398241513112E-3</v>
      </c>
      <c r="CF753" s="32">
        <f t="shared" si="1724"/>
        <v>5.9579163346464613E-3</v>
      </c>
      <c r="CG753" s="32">
        <f t="shared" si="1724"/>
        <v>4.0407306034332619E-3</v>
      </c>
      <c r="CH753" s="32">
        <f t="shared" si="1724"/>
        <v>5.8475009583297266E-3</v>
      </c>
      <c r="CI753" s="32">
        <f t="shared" si="1724"/>
        <v>3.9658455655924097E-3</v>
      </c>
      <c r="CJ753" s="32">
        <f t="shared" si="1724"/>
        <v>2.6896842193287109E-3</v>
      </c>
      <c r="CK753" s="32">
        <f t="shared" si="1724"/>
        <v>1.9202236296263848E-2</v>
      </c>
      <c r="CL753" s="32">
        <f t="shared" si="1724"/>
        <v>1.3023187889608807E-2</v>
      </c>
      <c r="CM753" s="32">
        <f t="shared" si="1724"/>
        <v>8.8324828520651519E-3</v>
      </c>
      <c r="CN753" s="32">
        <f t="shared" si="1724"/>
        <v>1.2781835022111712E-2</v>
      </c>
      <c r="CO753" s="32">
        <f t="shared" si="1724"/>
        <v>8.6687944309554663E-3</v>
      </c>
      <c r="CP753" s="32">
        <f t="shared" si="1724"/>
        <v>5.8792807727656906E-3</v>
      </c>
      <c r="CQ753" s="32">
        <f t="shared" si="1724"/>
        <v>8.5081395735281742E-3</v>
      </c>
      <c r="CR753" s="32">
        <f t="shared" si="1724"/>
        <v>5.7703227138514264E-3</v>
      </c>
      <c r="CS753" s="32">
        <f t="shared" si="1724"/>
        <v>3.9135023508061898E-3</v>
      </c>
    </row>
    <row r="754" spans="2:97" ht="13.15" thickTop="1" x14ac:dyDescent="0.35">
      <c r="H754" s="34">
        <f t="shared" si="1720"/>
        <v>2.5007540808551303E-13</v>
      </c>
      <c r="I754" s="34">
        <f t="shared" ref="I754:J754" si="1725">I749</f>
        <v>-0.38829529361216214</v>
      </c>
      <c r="J754" s="34">
        <f t="shared" si="1725"/>
        <v>-0.26510642588454564</v>
      </c>
      <c r="K754" s="34">
        <f t="shared" si="1716"/>
        <v>-0.38829529361222842</v>
      </c>
      <c r="L754" s="34">
        <f>$CE$6-$CE$7*SUMPRODUCT($B$6:$CD$6,Q753:CS753)</f>
        <v>3.0127011996228248E-11</v>
      </c>
    </row>
    <row r="755" spans="2:97" ht="13.5" thickBot="1" x14ac:dyDescent="0.4">
      <c r="B755" s="39" t="s">
        <v>367</v>
      </c>
      <c r="D755" s="39" t="s">
        <v>368</v>
      </c>
      <c r="E755" s="39" t="s">
        <v>369</v>
      </c>
      <c r="F755" s="39" t="s">
        <v>370</v>
      </c>
      <c r="H755" s="39" t="s">
        <v>347</v>
      </c>
      <c r="I755" s="39" t="s">
        <v>371</v>
      </c>
      <c r="J755" s="39" t="s">
        <v>372</v>
      </c>
      <c r="K755" s="39" t="s">
        <v>349</v>
      </c>
      <c r="L755" s="39" t="s">
        <v>373</v>
      </c>
      <c r="M755" s="39" t="s">
        <v>374</v>
      </c>
      <c r="O755" s="45" t="s">
        <v>336</v>
      </c>
    </row>
    <row r="756" spans="2:97" ht="13.9" thickTop="1" thickBot="1" x14ac:dyDescent="0.4">
      <c r="B756" s="32">
        <f>1+B751</f>
        <v>5</v>
      </c>
      <c r="D756" s="32">
        <f>IF(F751,IF(M756&lt;0,D751,H756),E751)</f>
        <v>0</v>
      </c>
      <c r="E756" s="32">
        <f>IF(F751,IF(M756&lt;0,H756,E751),H756)</f>
        <v>1.2503770404275651E-13</v>
      </c>
      <c r="F756" s="32" t="b">
        <f>OR(F751,M756*M751&lt;=0)</f>
        <v>1</v>
      </c>
      <c r="H756" s="32">
        <f>IF(F751,(D751+E751)/2,2*H751)</f>
        <v>1.2503770404275651E-13</v>
      </c>
      <c r="I756" s="32">
        <f>I751</f>
        <v>-0.48114022924018601</v>
      </c>
      <c r="J756" s="32">
        <f>J751</f>
        <v>-1</v>
      </c>
      <c r="K756" s="32">
        <f>I756+J756*H756</f>
        <v>-0.48114022924031102</v>
      </c>
      <c r="L756" s="32">
        <f>$CE$3-$CE$7*SUMPRODUCT($B$3:$CD$3,Q758:CS758)</f>
        <v>5.1045390137005597E-11</v>
      </c>
      <c r="M756" s="32">
        <f>SUMPRODUCT(L756:L759,J756:J759)</f>
        <v>-8.8870760351180561E-11</v>
      </c>
      <c r="O756" s="46">
        <f>SUM(Q756:CS756)</f>
        <v>-1.2656551010018515</v>
      </c>
      <c r="P756" s="39" t="s">
        <v>363</v>
      </c>
      <c r="Q756" s="32">
        <f t="shared" ref="Q756:AV756" si="1726">SUMPRODUCT(B$3:B$6,$K756:$K759)</f>
        <v>0.94830444080721876</v>
      </c>
      <c r="R756" s="32">
        <f t="shared" si="1726"/>
        <v>0.56000914719502348</v>
      </c>
      <c r="S756" s="32">
        <f t="shared" si="1726"/>
        <v>0.1717138535828282</v>
      </c>
      <c r="T756" s="32">
        <f t="shared" si="1726"/>
        <v>0.54130271888906301</v>
      </c>
      <c r="U756" s="32">
        <f t="shared" si="1726"/>
        <v>0.15300742527686773</v>
      </c>
      <c r="V756" s="32">
        <f t="shared" si="1726"/>
        <v>-0.23528786833532755</v>
      </c>
      <c r="W756" s="32">
        <f t="shared" si="1726"/>
        <v>0.13430099697090719</v>
      </c>
      <c r="X756" s="32">
        <f t="shared" si="1726"/>
        <v>-0.25399429664128809</v>
      </c>
      <c r="Y756" s="32">
        <f t="shared" si="1726"/>
        <v>-0.64228959025348331</v>
      </c>
      <c r="Z756" s="32">
        <f t="shared" si="1726"/>
        <v>1.2295611299187417</v>
      </c>
      <c r="AA756" s="32">
        <f t="shared" si="1726"/>
        <v>0.84126583630654639</v>
      </c>
      <c r="AB756" s="32">
        <f t="shared" si="1726"/>
        <v>0.45297054269435111</v>
      </c>
      <c r="AC756" s="32">
        <f t="shared" si="1726"/>
        <v>0.8225594080005858</v>
      </c>
      <c r="AD756" s="32">
        <f t="shared" si="1726"/>
        <v>0.43426411438839058</v>
      </c>
      <c r="AE756" s="32">
        <f t="shared" si="1726"/>
        <v>4.5968820776195296E-2</v>
      </c>
      <c r="AF756" s="32">
        <f t="shared" si="1726"/>
        <v>0.41555768608243004</v>
      </c>
      <c r="AG756" s="32">
        <f t="shared" si="1726"/>
        <v>2.7262392470234764E-2</v>
      </c>
      <c r="AH756" s="32">
        <f t="shared" si="1726"/>
        <v>-0.36103290114196052</v>
      </c>
      <c r="AI756" s="32">
        <f t="shared" si="1726"/>
        <v>1.6045700487341055</v>
      </c>
      <c r="AJ756" s="32">
        <f t="shared" si="1726"/>
        <v>1.2162747551219102</v>
      </c>
      <c r="AK756" s="32">
        <f t="shared" si="1726"/>
        <v>0.82797946150971491</v>
      </c>
      <c r="AL756" s="32">
        <f t="shared" si="1726"/>
        <v>1.1975683268159496</v>
      </c>
      <c r="AM756" s="32">
        <f t="shared" si="1726"/>
        <v>0.80927303320375432</v>
      </c>
      <c r="AN756" s="32">
        <f t="shared" si="1726"/>
        <v>0.42097773959155904</v>
      </c>
      <c r="AO756" s="32">
        <f t="shared" si="1726"/>
        <v>0.79056660489779373</v>
      </c>
      <c r="AP756" s="32">
        <f t="shared" si="1726"/>
        <v>0.40227131128559851</v>
      </c>
      <c r="AQ756" s="32">
        <f t="shared" si="1726"/>
        <v>1.3976017673403229E-2</v>
      </c>
      <c r="AR756" s="32">
        <f t="shared" si="1726"/>
        <v>0.46716421156690779</v>
      </c>
      <c r="AS756" s="32">
        <f t="shared" si="1726"/>
        <v>7.8868917954712514E-2</v>
      </c>
      <c r="AT756" s="32">
        <f t="shared" si="1726"/>
        <v>-0.30942637565748277</v>
      </c>
      <c r="AU756" s="32">
        <f t="shared" si="1726"/>
        <v>6.0162489648751982E-2</v>
      </c>
      <c r="AV756" s="32">
        <f t="shared" si="1726"/>
        <v>-0.3281328039634433</v>
      </c>
      <c r="AW756" s="32">
        <f t="shared" ref="AW756:CB756" si="1727">SUMPRODUCT(AH$3:AH$6,$K756:$K759)</f>
        <v>-0.71642809757563852</v>
      </c>
      <c r="AX756" s="32">
        <f t="shared" si="1727"/>
        <v>-0.34683923226940383</v>
      </c>
      <c r="AY756" s="32">
        <f t="shared" si="1727"/>
        <v>-0.73513452588159911</v>
      </c>
      <c r="AZ756" s="32">
        <f t="shared" si="1727"/>
        <v>-1.1234298194937944</v>
      </c>
      <c r="BA756" s="32">
        <f t="shared" si="1727"/>
        <v>0.74842090067843059</v>
      </c>
      <c r="BB756" s="32">
        <f t="shared" si="1727"/>
        <v>0.36012560706623536</v>
      </c>
      <c r="BC756" s="32">
        <f t="shared" si="1727"/>
        <v>-2.8169686545959916E-2</v>
      </c>
      <c r="BD756" s="32">
        <f t="shared" si="1727"/>
        <v>0.34141917876027483</v>
      </c>
      <c r="BE756" s="32">
        <f t="shared" si="1727"/>
        <v>-4.6876114851920468E-2</v>
      </c>
      <c r="BF756" s="32">
        <f t="shared" si="1727"/>
        <v>-0.43517140846411573</v>
      </c>
      <c r="BG756" s="32">
        <f t="shared" si="1727"/>
        <v>-6.5582543157880979E-2</v>
      </c>
      <c r="BH756" s="32">
        <f t="shared" si="1727"/>
        <v>-0.45387783677007626</v>
      </c>
      <c r="BI756" s="32">
        <f t="shared" si="1727"/>
        <v>-0.84217313038227148</v>
      </c>
      <c r="BJ756" s="32">
        <f t="shared" si="1727"/>
        <v>1.1234298194937944</v>
      </c>
      <c r="BK756" s="32">
        <f t="shared" si="1727"/>
        <v>0.73513452588159911</v>
      </c>
      <c r="BL756" s="32">
        <f t="shared" si="1727"/>
        <v>0.34683923226940383</v>
      </c>
      <c r="BM756" s="32">
        <f t="shared" si="1727"/>
        <v>0.71642809757563852</v>
      </c>
      <c r="BN756" s="32">
        <f t="shared" si="1727"/>
        <v>0.3281328039634433</v>
      </c>
      <c r="BO756" s="32">
        <f t="shared" si="1727"/>
        <v>-6.0162489648751982E-2</v>
      </c>
      <c r="BP756" s="32">
        <f t="shared" si="1727"/>
        <v>0.30942637565748277</v>
      </c>
      <c r="BQ756" s="32">
        <f t="shared" si="1727"/>
        <v>-7.8868917954712514E-2</v>
      </c>
      <c r="BR756" s="32">
        <f t="shared" si="1727"/>
        <v>-0.46716421156690779</v>
      </c>
      <c r="BS756" s="32">
        <f t="shared" si="1727"/>
        <v>-1.3976017673403229E-2</v>
      </c>
      <c r="BT756" s="32">
        <f t="shared" si="1727"/>
        <v>-0.40227131128559851</v>
      </c>
      <c r="BU756" s="32">
        <f t="shared" si="1727"/>
        <v>-0.79056660489779373</v>
      </c>
      <c r="BV756" s="32">
        <f t="shared" si="1727"/>
        <v>-0.42097773959155904</v>
      </c>
      <c r="BW756" s="32">
        <f t="shared" si="1727"/>
        <v>-0.80927303320375432</v>
      </c>
      <c r="BX756" s="32">
        <f t="shared" si="1727"/>
        <v>-1.1975683268159496</v>
      </c>
      <c r="BY756" s="32">
        <f t="shared" si="1727"/>
        <v>-0.82797946150971491</v>
      </c>
      <c r="BZ756" s="32">
        <f t="shared" si="1727"/>
        <v>-1.2162747551219102</v>
      </c>
      <c r="CA756" s="32">
        <f t="shared" si="1727"/>
        <v>-1.6045700487341055</v>
      </c>
      <c r="CB756" s="32">
        <f t="shared" si="1727"/>
        <v>0.26728067143811957</v>
      </c>
      <c r="CC756" s="32">
        <f t="shared" ref="CC756:CS756" si="1728">SUMPRODUCT(BN$3:BN$6,$K756:$K759)</f>
        <v>-0.12101462217407571</v>
      </c>
      <c r="CD756" s="32">
        <f t="shared" si="1728"/>
        <v>-0.50930991578627105</v>
      </c>
      <c r="CE756" s="32">
        <f t="shared" si="1728"/>
        <v>-0.13972105048003625</v>
      </c>
      <c r="CF756" s="32">
        <f t="shared" si="1728"/>
        <v>-0.52801634409223153</v>
      </c>
      <c r="CG756" s="32">
        <f t="shared" si="1728"/>
        <v>-0.91631163770442681</v>
      </c>
      <c r="CH756" s="32">
        <f t="shared" si="1728"/>
        <v>-0.546722772398192</v>
      </c>
      <c r="CI756" s="32">
        <f t="shared" si="1728"/>
        <v>-0.93501806601038728</v>
      </c>
      <c r="CJ756" s="32">
        <f t="shared" si="1728"/>
        <v>-1.3233133596225826</v>
      </c>
      <c r="CK756" s="32">
        <f t="shared" si="1728"/>
        <v>0.64228959025348331</v>
      </c>
      <c r="CL756" s="32">
        <f t="shared" si="1728"/>
        <v>0.25399429664128809</v>
      </c>
      <c r="CM756" s="32">
        <f t="shared" si="1728"/>
        <v>-0.13430099697090719</v>
      </c>
      <c r="CN756" s="32">
        <f t="shared" si="1728"/>
        <v>0.23528786833532755</v>
      </c>
      <c r="CO756" s="32">
        <f t="shared" si="1728"/>
        <v>-0.15300742527686773</v>
      </c>
      <c r="CP756" s="32">
        <f t="shared" si="1728"/>
        <v>-0.54130271888906301</v>
      </c>
      <c r="CQ756" s="32">
        <f t="shared" si="1728"/>
        <v>-0.1717138535828282</v>
      </c>
      <c r="CR756" s="32">
        <f t="shared" si="1728"/>
        <v>-0.56000914719502348</v>
      </c>
      <c r="CS756" s="32">
        <f t="shared" si="1728"/>
        <v>-0.94830444080721876</v>
      </c>
    </row>
    <row r="757" spans="2:97" ht="13.9" thickTop="1" thickBot="1" x14ac:dyDescent="0.4">
      <c r="H757" s="33">
        <f>H756</f>
        <v>1.2503770404275651E-13</v>
      </c>
      <c r="I757" s="33">
        <f t="shared" ref="I757:J757" si="1729">I752</f>
        <v>0.32813280396352951</v>
      </c>
      <c r="J757" s="33">
        <f t="shared" si="1729"/>
        <v>-0.68937049111595605</v>
      </c>
      <c r="K757" s="33">
        <f t="shared" ref="K757:K759" si="1730">I757+J757*H757</f>
        <v>0.3281328039634433</v>
      </c>
      <c r="L757" s="33">
        <f>$CE$4-$CE$7*SUMPRODUCT($B$4:$CD$4,Q758:CS758)</f>
        <v>3.936406756110955E-11</v>
      </c>
      <c r="M757" s="39" t="s">
        <v>375</v>
      </c>
      <c r="O757" s="47">
        <f t="shared" ref="O757:O758" si="1731">SUM(Q757:CS757)</f>
        <v>98.989929547732615</v>
      </c>
      <c r="P757" s="39" t="s">
        <v>365</v>
      </c>
      <c r="Q757" s="33">
        <f>EXP(Q756)</f>
        <v>2.5813291502887732</v>
      </c>
      <c r="R757" s="33">
        <f>EXP(R756)</f>
        <v>1.7506885141121242</v>
      </c>
      <c r="S757" s="33">
        <f t="shared" ref="S757:CD757" si="1732">EXP(S756)</f>
        <v>1.187338032075935</v>
      </c>
      <c r="T757" s="33">
        <f t="shared" si="1732"/>
        <v>1.7182437934679529</v>
      </c>
      <c r="U757" s="33">
        <f t="shared" si="1732"/>
        <v>1.1653336318354723</v>
      </c>
      <c r="V757" s="33">
        <f t="shared" si="1732"/>
        <v>0.79034330206773462</v>
      </c>
      <c r="W757" s="33">
        <f t="shared" si="1732"/>
        <v>1.1437370292203379</v>
      </c>
      <c r="X757" s="33">
        <f t="shared" si="1732"/>
        <v>0.77569622610768896</v>
      </c>
      <c r="Y757" s="33">
        <f t="shared" si="1732"/>
        <v>0.52608652148639501</v>
      </c>
      <c r="Z757" s="33">
        <f t="shared" si="1732"/>
        <v>3.4197283904331748</v>
      </c>
      <c r="AA757" s="33">
        <f t="shared" si="1732"/>
        <v>2.3193009747884146</v>
      </c>
      <c r="AB757" s="33">
        <f t="shared" si="1732"/>
        <v>1.5729778501423954</v>
      </c>
      <c r="AC757" s="33">
        <f t="shared" si="1732"/>
        <v>2.2763184158636318</v>
      </c>
      <c r="AD757" s="33">
        <f t="shared" si="1732"/>
        <v>1.5438265610832895</v>
      </c>
      <c r="AE757" s="33">
        <f t="shared" si="1732"/>
        <v>1.047041764498486</v>
      </c>
      <c r="AF757" s="33">
        <f t="shared" si="1732"/>
        <v>1.515215519716629</v>
      </c>
      <c r="AG757" s="33">
        <f t="shared" si="1732"/>
        <v>1.027637411709228</v>
      </c>
      <c r="AH757" s="33">
        <f t="shared" si="1732"/>
        <v>0.6969560674391313</v>
      </c>
      <c r="AI757" s="33">
        <f t="shared" si="1732"/>
        <v>4.9757198257349211</v>
      </c>
      <c r="AJ757" s="33">
        <f t="shared" si="1732"/>
        <v>3.3745931034713705</v>
      </c>
      <c r="AK757" s="33">
        <f t="shared" si="1732"/>
        <v>2.2886896796514322</v>
      </c>
      <c r="AL757" s="33">
        <f t="shared" si="1732"/>
        <v>3.3120532914789416</v>
      </c>
      <c r="AM757" s="33">
        <f t="shared" si="1732"/>
        <v>2.2462744260532506</v>
      </c>
      <c r="AN757" s="33">
        <f t="shared" si="1732"/>
        <v>1.5234503654039233</v>
      </c>
      <c r="AO757" s="33">
        <f t="shared" si="1732"/>
        <v>2.2046452352200623</v>
      </c>
      <c r="AP757" s="33">
        <f t="shared" si="1732"/>
        <v>1.495216946881806</v>
      </c>
      <c r="AQ757" s="33">
        <f t="shared" si="1732"/>
        <v>1.0140741387896768</v>
      </c>
      <c r="AR757" s="33">
        <f t="shared" si="1732"/>
        <v>1.5954633754478194</v>
      </c>
      <c r="AS757" s="33">
        <f t="shared" si="1732"/>
        <v>1.0820624738114419</v>
      </c>
      <c r="AT757" s="33">
        <f t="shared" si="1732"/>
        <v>0.73386779994388596</v>
      </c>
      <c r="AU757" s="33">
        <f t="shared" si="1732"/>
        <v>1.0620090980113737</v>
      </c>
      <c r="AV757" s="33">
        <f t="shared" si="1732"/>
        <v>0.72026735899336791</v>
      </c>
      <c r="AW757" s="33">
        <f t="shared" si="1732"/>
        <v>0.48849399633460128</v>
      </c>
      <c r="AX757" s="33">
        <f t="shared" si="1732"/>
        <v>0.7069189688809745</v>
      </c>
      <c r="AY757" s="33">
        <f t="shared" si="1732"/>
        <v>0.47944095741895554</v>
      </c>
      <c r="AZ757" s="33">
        <f t="shared" si="1732"/>
        <v>0.32516263075338037</v>
      </c>
      <c r="BA757" s="33">
        <f t="shared" si="1732"/>
        <v>2.1136597013615575</v>
      </c>
      <c r="BB757" s="33">
        <f t="shared" si="1732"/>
        <v>1.4335094621704414</v>
      </c>
      <c r="BC757" s="33">
        <f t="shared" si="1732"/>
        <v>0.97222337957640481</v>
      </c>
      <c r="BD757" s="33">
        <f t="shared" si="1732"/>
        <v>1.4069428778431978</v>
      </c>
      <c r="BE757" s="33">
        <f t="shared" si="1732"/>
        <v>0.9542056021706472</v>
      </c>
      <c r="BF757" s="33">
        <f t="shared" si="1732"/>
        <v>0.64715372994362796</v>
      </c>
      <c r="BG757" s="33">
        <f t="shared" si="1732"/>
        <v>0.93652174010725153</v>
      </c>
      <c r="BH757" s="33">
        <f t="shared" si="1732"/>
        <v>0.6351603217430245</v>
      </c>
      <c r="BI757" s="33">
        <f t="shared" si="1732"/>
        <v>0.43077337881179495</v>
      </c>
      <c r="BJ757" s="33">
        <f t="shared" si="1732"/>
        <v>3.0753841475666066</v>
      </c>
      <c r="BK757" s="33">
        <f t="shared" si="1732"/>
        <v>2.0857625626801806</v>
      </c>
      <c r="BL757" s="33">
        <f t="shared" si="1732"/>
        <v>1.4145892867791643</v>
      </c>
      <c r="BM757" s="33">
        <f t="shared" si="1732"/>
        <v>2.0471080658175276</v>
      </c>
      <c r="BN757" s="33">
        <f t="shared" si="1732"/>
        <v>1.3883733415291526</v>
      </c>
      <c r="BO757" s="33">
        <f t="shared" si="1732"/>
        <v>0.94161151902795692</v>
      </c>
      <c r="BP757" s="33">
        <f t="shared" si="1732"/>
        <v>1.3626432445686585</v>
      </c>
      <c r="BQ757" s="33">
        <f t="shared" si="1732"/>
        <v>0.92416105742731647</v>
      </c>
      <c r="BR757" s="33">
        <f t="shared" si="1732"/>
        <v>0.6267771579020528</v>
      </c>
      <c r="BS757" s="33">
        <f t="shared" si="1732"/>
        <v>0.98612119345980498</v>
      </c>
      <c r="BT757" s="33">
        <f t="shared" si="1732"/>
        <v>0.66879926828374026</v>
      </c>
      <c r="BU757" s="33">
        <f t="shared" si="1732"/>
        <v>0.45358771743617171</v>
      </c>
      <c r="BV757" s="33">
        <f t="shared" si="1732"/>
        <v>0.65640471308355552</v>
      </c>
      <c r="BW757" s="33">
        <f t="shared" si="1732"/>
        <v>0.4451815808440735</v>
      </c>
      <c r="BX757" s="33">
        <f t="shared" si="1732"/>
        <v>0.3019275090086086</v>
      </c>
      <c r="BY757" s="33">
        <f t="shared" si="1732"/>
        <v>0.43693123139013768</v>
      </c>
      <c r="BZ757" s="33">
        <f t="shared" si="1732"/>
        <v>0.29633202265817521</v>
      </c>
      <c r="CA757" s="33">
        <f t="shared" si="1732"/>
        <v>0.20097594619936193</v>
      </c>
      <c r="CB757" s="33">
        <f t="shared" si="1732"/>
        <v>1.3064070660284004</v>
      </c>
      <c r="CC757" s="33">
        <f t="shared" si="1732"/>
        <v>0.88602100394480154</v>
      </c>
      <c r="CD757" s="33">
        <f t="shared" si="1732"/>
        <v>0.60091011434738206</v>
      </c>
      <c r="CE757" s="33">
        <f t="shared" ref="CE757:CS757" si="1733">EXP(CE756)</f>
        <v>0.86960077628800647</v>
      </c>
      <c r="CF757" s="33">
        <f t="shared" si="1733"/>
        <v>0.58977371821803082</v>
      </c>
      <c r="CG757" s="33">
        <f t="shared" si="1733"/>
        <v>0.39999163775530144</v>
      </c>
      <c r="CH757" s="33">
        <f t="shared" si="1733"/>
        <v>0.57884370789545625</v>
      </c>
      <c r="CI757" s="33">
        <f t="shared" si="1733"/>
        <v>0.39257877313525963</v>
      </c>
      <c r="CJ757" s="33">
        <f t="shared" si="1733"/>
        <v>0.26625165137705981</v>
      </c>
      <c r="CK757" s="33">
        <f t="shared" si="1733"/>
        <v>1.9008280181264074</v>
      </c>
      <c r="CL757" s="33">
        <f t="shared" si="1733"/>
        <v>1.2891644516795304</v>
      </c>
      <c r="CM757" s="33">
        <f t="shared" si="1733"/>
        <v>0.87432685525769804</v>
      </c>
      <c r="CN757" s="33">
        <f t="shared" si="1733"/>
        <v>1.2652729483298604</v>
      </c>
      <c r="CO757" s="33">
        <f t="shared" si="1733"/>
        <v>0.8581233499842772</v>
      </c>
      <c r="CP757" s="33">
        <f t="shared" si="1733"/>
        <v>0.58198958948758228</v>
      </c>
      <c r="CQ757" s="33">
        <f t="shared" si="1733"/>
        <v>0.8422201369660548</v>
      </c>
      <c r="CR757" s="33">
        <f t="shared" si="1733"/>
        <v>0.57120383891200543</v>
      </c>
      <c r="CS757" s="33">
        <f t="shared" si="1733"/>
        <v>0.38739732199131993</v>
      </c>
    </row>
    <row r="758" spans="2:97" ht="13.9" thickTop="1" thickBot="1" x14ac:dyDescent="0.4">
      <c r="H758" s="32">
        <f t="shared" ref="H758:H759" si="1734">H757</f>
        <v>1.2503770404275651E-13</v>
      </c>
      <c r="I758" s="32">
        <f t="shared" ref="I758:J758" si="1735">I753</f>
        <v>-0.40700172191811046</v>
      </c>
      <c r="J758" s="32">
        <f t="shared" si="1735"/>
        <v>-0.36274976148874921</v>
      </c>
      <c r="K758" s="32">
        <f t="shared" si="1730"/>
        <v>-0.40700172191815581</v>
      </c>
      <c r="L758" s="32">
        <f>$CE$5-$CE$7*SUMPRODUCT($B$5:$CD$5,Q758:CS758)</f>
        <v>1.9184653865522705E-11</v>
      </c>
      <c r="M758" s="32">
        <f>SUMPRODUCT($B$7:$CD$7, LN(Q758:CS758))</f>
        <v>-3263.3842564287188</v>
      </c>
      <c r="O758" s="48">
        <f t="shared" si="1731"/>
        <v>0.99999999999999944</v>
      </c>
      <c r="P758" s="39" t="s">
        <v>366</v>
      </c>
      <c r="Q758" s="32">
        <f t="shared" ref="Q758:AV758" si="1736">Q757/$O757</f>
        <v>2.607668438680992E-2</v>
      </c>
      <c r="R758" s="32">
        <f t="shared" si="1736"/>
        <v>1.7685521366776487E-2</v>
      </c>
      <c r="S758" s="32">
        <f t="shared" si="1736"/>
        <v>1.1994533560137596E-2</v>
      </c>
      <c r="T758" s="32">
        <f t="shared" si="1736"/>
        <v>1.7357763575732432E-2</v>
      </c>
      <c r="U758" s="32">
        <f t="shared" si="1736"/>
        <v>1.1772244279389575E-2</v>
      </c>
      <c r="V758" s="32">
        <f t="shared" si="1736"/>
        <v>7.9840778317418013E-3</v>
      </c>
      <c r="W758" s="32">
        <f t="shared" si="1736"/>
        <v>1.1554074585625721E-2</v>
      </c>
      <c r="X758" s="32">
        <f t="shared" si="1736"/>
        <v>7.8361125182299565E-3</v>
      </c>
      <c r="Y758" s="32">
        <f t="shared" si="1736"/>
        <v>5.3145458723931893E-3</v>
      </c>
      <c r="Z758" s="32">
        <f t="shared" si="1736"/>
        <v>3.4546225116608383E-2</v>
      </c>
      <c r="AA758" s="32">
        <f t="shared" si="1736"/>
        <v>2.3429665880003031E-2</v>
      </c>
      <c r="AB758" s="32">
        <f t="shared" si="1736"/>
        <v>1.5890281540042017E-2</v>
      </c>
      <c r="AC758" s="32">
        <f t="shared" si="1736"/>
        <v>2.2995454449394256E-2</v>
      </c>
      <c r="AD758" s="32">
        <f t="shared" si="1736"/>
        <v>1.5595794119025628E-2</v>
      </c>
      <c r="AE758" s="32">
        <f t="shared" si="1736"/>
        <v>1.0577255376200726E-2</v>
      </c>
      <c r="AF758" s="32">
        <f t="shared" si="1736"/>
        <v>1.5306764300564504E-2</v>
      </c>
      <c r="AG758" s="32">
        <f t="shared" si="1736"/>
        <v>1.0381231872821009E-2</v>
      </c>
      <c r="AH758" s="32">
        <f t="shared" si="1736"/>
        <v>7.0406764670244704E-3</v>
      </c>
      <c r="AI758" s="32">
        <f t="shared" si="1736"/>
        <v>5.0264909253578627E-2</v>
      </c>
      <c r="AJ758" s="32">
        <f t="shared" si="1736"/>
        <v>3.4090266746216374E-2</v>
      </c>
      <c r="AK758" s="32">
        <f t="shared" si="1736"/>
        <v>2.3120429422548824E-2</v>
      </c>
      <c r="AL758" s="32">
        <f t="shared" si="1736"/>
        <v>3.3458487207851585E-2</v>
      </c>
      <c r="AM758" s="32">
        <f t="shared" si="1736"/>
        <v>2.2691948931735571E-2</v>
      </c>
      <c r="AN758" s="32">
        <f t="shared" si="1736"/>
        <v>1.5389953022133637E-2</v>
      </c>
      <c r="AO758" s="32">
        <f t="shared" si="1736"/>
        <v>2.227140927660717E-2</v>
      </c>
      <c r="AP758" s="32">
        <f t="shared" si="1736"/>
        <v>1.5104737963883662E-2</v>
      </c>
      <c r="AQ758" s="32">
        <f t="shared" si="1736"/>
        <v>1.0244215178481298E-2</v>
      </c>
      <c r="AR758" s="32">
        <f t="shared" si="1736"/>
        <v>1.6117431164333663E-2</v>
      </c>
      <c r="AS758" s="32">
        <f t="shared" si="1736"/>
        <v>1.0931035901886111E-2</v>
      </c>
      <c r="AT758" s="32">
        <f t="shared" si="1736"/>
        <v>7.4135601802809382E-3</v>
      </c>
      <c r="AU758" s="32">
        <f t="shared" si="1736"/>
        <v>1.0728455943584406E-2</v>
      </c>
      <c r="AV758" s="32">
        <f t="shared" si="1736"/>
        <v>7.2761680130912446E-3</v>
      </c>
      <c r="AW758" s="32">
        <f t="shared" ref="AW758:CB758" si="1737">AW757/$O757</f>
        <v>4.9347847661519052E-3</v>
      </c>
      <c r="AX758" s="32">
        <f t="shared" si="1737"/>
        <v>7.1413220729700643E-3</v>
      </c>
      <c r="AY758" s="32">
        <f t="shared" si="1737"/>
        <v>4.8433306257458309E-3</v>
      </c>
      <c r="AZ758" s="32">
        <f t="shared" si="1737"/>
        <v>3.2848051538069641E-3</v>
      </c>
      <c r="BA758" s="32">
        <f t="shared" si="1737"/>
        <v>2.1352269983608362E-2</v>
      </c>
      <c r="BB758" s="32">
        <f t="shared" si="1737"/>
        <v>1.4481366627089152E-2</v>
      </c>
      <c r="BC758" s="32">
        <f t="shared" si="1737"/>
        <v>9.8214372312246355E-3</v>
      </c>
      <c r="BD758" s="32">
        <f t="shared" si="1737"/>
        <v>1.4212989990711879E-2</v>
      </c>
      <c r="BE758" s="32">
        <f t="shared" si="1737"/>
        <v>9.6394209646399678E-3</v>
      </c>
      <c r="BF758" s="32">
        <f t="shared" si="1737"/>
        <v>6.5375713762031986E-3</v>
      </c>
      <c r="BG758" s="32">
        <f t="shared" si="1737"/>
        <v>9.4607779234317357E-3</v>
      </c>
      <c r="BH758" s="32">
        <f t="shared" si="1737"/>
        <v>6.416413514434843E-3</v>
      </c>
      <c r="BI758" s="32">
        <f t="shared" si="1737"/>
        <v>4.3516889119925824E-3</v>
      </c>
      <c r="BJ758" s="32">
        <f t="shared" si="1737"/>
        <v>3.1067646594128209E-2</v>
      </c>
      <c r="BK758" s="32">
        <f t="shared" si="1737"/>
        <v>2.1070452036986577E-2</v>
      </c>
      <c r="BL758" s="32">
        <f t="shared" si="1737"/>
        <v>1.4290234302036291E-2</v>
      </c>
      <c r="BM758" s="32">
        <f t="shared" si="1737"/>
        <v>2.0679962852488128E-2</v>
      </c>
      <c r="BN758" s="32">
        <f t="shared" si="1737"/>
        <v>1.4025399834835559E-2</v>
      </c>
      <c r="BO758" s="32">
        <f t="shared" si="1737"/>
        <v>9.51219506196249E-3</v>
      </c>
      <c r="BP758" s="32">
        <f t="shared" si="1737"/>
        <v>1.3765473425370977E-2</v>
      </c>
      <c r="BQ758" s="32">
        <f t="shared" si="1737"/>
        <v>9.3359098410277092E-3</v>
      </c>
      <c r="BR758" s="32">
        <f t="shared" si="1737"/>
        <v>6.3317264772859844E-3</v>
      </c>
      <c r="BS758" s="32">
        <f t="shared" si="1737"/>
        <v>9.9618334709926284E-3</v>
      </c>
      <c r="BT758" s="32">
        <f t="shared" si="1737"/>
        <v>6.7562354205055524E-3</v>
      </c>
      <c r="BU758" s="32">
        <f t="shared" si="1737"/>
        <v>4.5821602208278491E-3</v>
      </c>
      <c r="BV758" s="32">
        <f t="shared" si="1737"/>
        <v>6.6310251566250415E-3</v>
      </c>
      <c r="BW758" s="32">
        <f t="shared" si="1737"/>
        <v>4.4972411120810874E-3</v>
      </c>
      <c r="BX758" s="32">
        <f t="shared" si="1737"/>
        <v>3.0500830780268427E-3</v>
      </c>
      <c r="BY758" s="32">
        <f t="shared" si="1737"/>
        <v>4.4138957708768842E-3</v>
      </c>
      <c r="BZ758" s="32">
        <f t="shared" si="1737"/>
        <v>2.9935572639768868E-3</v>
      </c>
      <c r="CA758" s="32">
        <f t="shared" si="1737"/>
        <v>2.030266584869646E-3</v>
      </c>
      <c r="CB758" s="32">
        <f t="shared" si="1737"/>
        <v>1.3197373429773533E-2</v>
      </c>
      <c r="CC758" s="32">
        <f t="shared" ref="CC758:CS758" si="1738">CC757/$O757</f>
        <v>8.9506175829488308E-3</v>
      </c>
      <c r="CD758" s="32">
        <f t="shared" si="1738"/>
        <v>6.0704166281644358E-3</v>
      </c>
      <c r="CE758" s="32">
        <f t="shared" si="1738"/>
        <v>8.7847398241523936E-3</v>
      </c>
      <c r="CF758" s="32">
        <f t="shared" si="1738"/>
        <v>5.9579163346473937E-3</v>
      </c>
      <c r="CG758" s="32">
        <f t="shared" si="1738"/>
        <v>4.0407306034340269E-3</v>
      </c>
      <c r="CH758" s="32">
        <f t="shared" si="1738"/>
        <v>5.8475009583307128E-3</v>
      </c>
      <c r="CI758" s="32">
        <f t="shared" si="1738"/>
        <v>3.9658455655932094E-3</v>
      </c>
      <c r="CJ758" s="32">
        <f t="shared" si="1738"/>
        <v>2.6896842193293424E-3</v>
      </c>
      <c r="CK758" s="32">
        <f t="shared" si="1738"/>
        <v>1.9202236296267234E-2</v>
      </c>
      <c r="CL758" s="32">
        <f t="shared" si="1738"/>
        <v>1.3023187889611534E-2</v>
      </c>
      <c r="CM758" s="32">
        <f t="shared" si="1738"/>
        <v>8.8324828520672961E-3</v>
      </c>
      <c r="CN758" s="32">
        <f t="shared" si="1738"/>
        <v>1.2781835022114546E-2</v>
      </c>
      <c r="CO758" s="32">
        <f t="shared" si="1738"/>
        <v>8.6687944309576763E-3</v>
      </c>
      <c r="CP758" s="32">
        <f t="shared" si="1738"/>
        <v>5.8792807727673837E-3</v>
      </c>
      <c r="CQ758" s="32">
        <f t="shared" si="1738"/>
        <v>8.5081395735304467E-3</v>
      </c>
      <c r="CR758" s="32">
        <f t="shared" si="1738"/>
        <v>5.7703227138531585E-3</v>
      </c>
      <c r="CS758" s="32">
        <f t="shared" si="1738"/>
        <v>3.9135023508074952E-3</v>
      </c>
    </row>
    <row r="759" spans="2:97" ht="13.15" thickTop="1" x14ac:dyDescent="0.35">
      <c r="H759" s="34">
        <f t="shared" si="1734"/>
        <v>1.2503770404275651E-13</v>
      </c>
      <c r="I759" s="34">
        <f t="shared" ref="I759:J759" si="1739">I754</f>
        <v>-0.38829529361216214</v>
      </c>
      <c r="J759" s="34">
        <f t="shared" si="1739"/>
        <v>-0.26510642588454564</v>
      </c>
      <c r="K759" s="34">
        <f t="shared" si="1730"/>
        <v>-0.38829529361219528</v>
      </c>
      <c r="L759" s="34">
        <f>$CE$6-$CE$7*SUMPRODUCT($B$6:$CD$6,Q758:CS758)</f>
        <v>1.4068746168049984E-11</v>
      </c>
    </row>
    <row r="760" spans="2:97" ht="13.5" thickBot="1" x14ac:dyDescent="0.4">
      <c r="B760" s="39" t="s">
        <v>367</v>
      </c>
      <c r="D760" s="39" t="s">
        <v>368</v>
      </c>
      <c r="E760" s="39" t="s">
        <v>369</v>
      </c>
      <c r="F760" s="39" t="s">
        <v>370</v>
      </c>
      <c r="H760" s="39" t="s">
        <v>347</v>
      </c>
      <c r="I760" s="39" t="s">
        <v>371</v>
      </c>
      <c r="J760" s="39" t="s">
        <v>372</v>
      </c>
      <c r="K760" s="39" t="s">
        <v>349</v>
      </c>
      <c r="L760" s="39" t="s">
        <v>373</v>
      </c>
      <c r="M760" s="39" t="s">
        <v>374</v>
      </c>
      <c r="O760" s="45" t="s">
        <v>336</v>
      </c>
    </row>
    <row r="761" spans="2:97" ht="13.9" thickTop="1" thickBot="1" x14ac:dyDescent="0.4">
      <c r="B761" s="32">
        <f>1+B756</f>
        <v>6</v>
      </c>
      <c r="D761" s="32">
        <f>IF(F756,IF(M761&lt;0,D756,H761),E756)</f>
        <v>0</v>
      </c>
      <c r="E761" s="32">
        <f>IF(F756,IF(M761&lt;0,H761,E756),H761)</f>
        <v>6.2518852021378257E-14</v>
      </c>
      <c r="F761" s="32" t="b">
        <f>OR(F756,M761*M756&lt;=0)</f>
        <v>1</v>
      </c>
      <c r="H761" s="32">
        <f>IF(F756,(D756+E756)/2,2*H756)</f>
        <v>6.2518852021378257E-14</v>
      </c>
      <c r="I761" s="32">
        <f>I756</f>
        <v>-0.48114022924018601</v>
      </c>
      <c r="J761" s="32">
        <f>J756</f>
        <v>-1</v>
      </c>
      <c r="K761" s="32">
        <f>I761+J761*H761</f>
        <v>-0.48114022924024852</v>
      </c>
      <c r="L761" s="32">
        <f>$CE$3-$CE$7*SUMPRODUCT($B$3:$CD$3,Q763:CS763)</f>
        <v>2.1827872842550278E-11</v>
      </c>
      <c r="M761" s="32">
        <f>SUMPRODUCT(L761:L764,J761:J764)</f>
        <v>-3.8084776737108131E-11</v>
      </c>
      <c r="O761" s="46">
        <f>SUM(Q761:CS761)</f>
        <v>-1.2656551010020163</v>
      </c>
      <c r="P761" s="39" t="s">
        <v>363</v>
      </c>
      <c r="Q761" s="32">
        <f t="shared" ref="Q761:AV761" si="1740">SUMPRODUCT(B$3:B$6,$K761:$K764)</f>
        <v>0.94830444080707399</v>
      </c>
      <c r="R761" s="32">
        <f t="shared" si="1740"/>
        <v>0.56000914719489525</v>
      </c>
      <c r="S761" s="32">
        <f t="shared" si="1740"/>
        <v>0.17171385358271651</v>
      </c>
      <c r="T761" s="32">
        <f t="shared" si="1740"/>
        <v>0.54130271888894077</v>
      </c>
      <c r="U761" s="32">
        <f t="shared" si="1740"/>
        <v>0.15300742527676209</v>
      </c>
      <c r="V761" s="32">
        <f t="shared" si="1740"/>
        <v>-0.23528786833541665</v>
      </c>
      <c r="W761" s="32">
        <f t="shared" si="1740"/>
        <v>0.13430099697080766</v>
      </c>
      <c r="X761" s="32">
        <f t="shared" si="1740"/>
        <v>-0.25399429664137108</v>
      </c>
      <c r="Y761" s="32">
        <f t="shared" si="1740"/>
        <v>-0.64228959025354981</v>
      </c>
      <c r="Z761" s="32">
        <f t="shared" si="1740"/>
        <v>1.229561129918634</v>
      </c>
      <c r="AA761" s="32">
        <f t="shared" si="1740"/>
        <v>0.84126583630645513</v>
      </c>
      <c r="AB761" s="32">
        <f t="shared" si="1740"/>
        <v>0.45297054269427639</v>
      </c>
      <c r="AC761" s="32">
        <f t="shared" si="1740"/>
        <v>0.82255940800050065</v>
      </c>
      <c r="AD761" s="32">
        <f t="shared" si="1740"/>
        <v>0.43426411438832191</v>
      </c>
      <c r="AE761" s="32">
        <f t="shared" si="1740"/>
        <v>4.5968820776143171E-2</v>
      </c>
      <c r="AF761" s="32">
        <f t="shared" si="1740"/>
        <v>0.41555768608236748</v>
      </c>
      <c r="AG761" s="32">
        <f t="shared" si="1740"/>
        <v>2.7262392470188745E-2</v>
      </c>
      <c r="AH761" s="32">
        <f t="shared" si="1740"/>
        <v>-0.36103290114198999</v>
      </c>
      <c r="AI761" s="32">
        <f t="shared" si="1740"/>
        <v>1.6045700487340468</v>
      </c>
      <c r="AJ761" s="32">
        <f t="shared" si="1740"/>
        <v>1.2162747551218682</v>
      </c>
      <c r="AK761" s="32">
        <f t="shared" si="1740"/>
        <v>0.82797946150968948</v>
      </c>
      <c r="AL761" s="32">
        <f t="shared" si="1740"/>
        <v>1.1975683268159139</v>
      </c>
      <c r="AM761" s="32">
        <f t="shared" si="1740"/>
        <v>0.809273033203735</v>
      </c>
      <c r="AN761" s="32">
        <f t="shared" si="1740"/>
        <v>0.42097773959155627</v>
      </c>
      <c r="AO761" s="32">
        <f t="shared" si="1740"/>
        <v>0.79056660489778063</v>
      </c>
      <c r="AP761" s="32">
        <f t="shared" si="1740"/>
        <v>0.40227131128560184</v>
      </c>
      <c r="AQ761" s="32">
        <f t="shared" si="1740"/>
        <v>1.3976017673423102E-2</v>
      </c>
      <c r="AR761" s="32">
        <f t="shared" si="1740"/>
        <v>0.46716421156682547</v>
      </c>
      <c r="AS761" s="32">
        <f t="shared" si="1740"/>
        <v>7.8868917954646733E-2</v>
      </c>
      <c r="AT761" s="32">
        <f t="shared" si="1740"/>
        <v>-0.309426375657532</v>
      </c>
      <c r="AU761" s="32">
        <f t="shared" si="1740"/>
        <v>6.0162489648692308E-2</v>
      </c>
      <c r="AV761" s="32">
        <f t="shared" si="1740"/>
        <v>-0.32813280396348643</v>
      </c>
      <c r="AW761" s="32">
        <f t="shared" ref="AW761:CB761" si="1741">SUMPRODUCT(AH$3:AH$6,$K761:$K764)</f>
        <v>-0.71642809757566517</v>
      </c>
      <c r="AX761" s="32">
        <f t="shared" si="1741"/>
        <v>-0.3468392322694408</v>
      </c>
      <c r="AY761" s="32">
        <f t="shared" si="1741"/>
        <v>-0.73513452588161954</v>
      </c>
      <c r="AZ761" s="32">
        <f t="shared" si="1741"/>
        <v>-1.1234298194937984</v>
      </c>
      <c r="BA761" s="32">
        <f t="shared" si="1741"/>
        <v>0.74842090067838529</v>
      </c>
      <c r="BB761" s="32">
        <f t="shared" si="1741"/>
        <v>0.36012560706620655</v>
      </c>
      <c r="BC761" s="32">
        <f t="shared" si="1741"/>
        <v>-2.8169686545972183E-2</v>
      </c>
      <c r="BD761" s="32">
        <f t="shared" si="1741"/>
        <v>0.34141917876025213</v>
      </c>
      <c r="BE761" s="32">
        <f t="shared" si="1741"/>
        <v>-4.687611485192663E-2</v>
      </c>
      <c r="BF761" s="32">
        <f t="shared" si="1741"/>
        <v>-0.43517140846410535</v>
      </c>
      <c r="BG761" s="32">
        <f t="shared" si="1741"/>
        <v>-6.5582543157881035E-2</v>
      </c>
      <c r="BH761" s="32">
        <f t="shared" si="1741"/>
        <v>-0.45387783677005977</v>
      </c>
      <c r="BI761" s="32">
        <f t="shared" si="1741"/>
        <v>-0.84217313038223851</v>
      </c>
      <c r="BJ761" s="32">
        <f t="shared" si="1741"/>
        <v>1.1234298194937984</v>
      </c>
      <c r="BK761" s="32">
        <f t="shared" si="1741"/>
        <v>0.73513452588161954</v>
      </c>
      <c r="BL761" s="32">
        <f t="shared" si="1741"/>
        <v>0.3468392322694408</v>
      </c>
      <c r="BM761" s="32">
        <f t="shared" si="1741"/>
        <v>0.71642809757566517</v>
      </c>
      <c r="BN761" s="32">
        <f t="shared" si="1741"/>
        <v>0.32813280396348643</v>
      </c>
      <c r="BO761" s="32">
        <f t="shared" si="1741"/>
        <v>-6.0162489648692308E-2</v>
      </c>
      <c r="BP761" s="32">
        <f t="shared" si="1741"/>
        <v>0.309426375657532</v>
      </c>
      <c r="BQ761" s="32">
        <f t="shared" si="1741"/>
        <v>-7.8868917954646733E-2</v>
      </c>
      <c r="BR761" s="32">
        <f t="shared" si="1741"/>
        <v>-0.46716421156682547</v>
      </c>
      <c r="BS761" s="32">
        <f t="shared" si="1741"/>
        <v>-1.3976017673423102E-2</v>
      </c>
      <c r="BT761" s="32">
        <f t="shared" si="1741"/>
        <v>-0.40227131128560184</v>
      </c>
      <c r="BU761" s="32">
        <f t="shared" si="1741"/>
        <v>-0.79056660489778063</v>
      </c>
      <c r="BV761" s="32">
        <f t="shared" si="1741"/>
        <v>-0.42097773959155627</v>
      </c>
      <c r="BW761" s="32">
        <f t="shared" si="1741"/>
        <v>-0.809273033203735</v>
      </c>
      <c r="BX761" s="32">
        <f t="shared" si="1741"/>
        <v>-1.1975683268159139</v>
      </c>
      <c r="BY761" s="32">
        <f t="shared" si="1741"/>
        <v>-0.82797946150968948</v>
      </c>
      <c r="BZ761" s="32">
        <f t="shared" si="1741"/>
        <v>-1.2162747551218682</v>
      </c>
      <c r="CA761" s="32">
        <f t="shared" si="1741"/>
        <v>-1.6045700487340468</v>
      </c>
      <c r="CB761" s="32">
        <f t="shared" si="1741"/>
        <v>0.26728067143813677</v>
      </c>
      <c r="CC761" s="32">
        <f t="shared" ref="CC761:CS761" si="1742">SUMPRODUCT(BN$3:BN$6,$K761:$K764)</f>
        <v>-0.12101462217404196</v>
      </c>
      <c r="CD761" s="32">
        <f t="shared" si="1742"/>
        <v>-0.50930991578622065</v>
      </c>
      <c r="CE761" s="32">
        <f t="shared" si="1742"/>
        <v>-0.13972105047999639</v>
      </c>
      <c r="CF761" s="32">
        <f t="shared" si="1742"/>
        <v>-0.52801634409217513</v>
      </c>
      <c r="CG761" s="32">
        <f t="shared" si="1742"/>
        <v>-0.91631163770435387</v>
      </c>
      <c r="CH761" s="32">
        <f t="shared" si="1742"/>
        <v>-0.5467227723981295</v>
      </c>
      <c r="CI761" s="32">
        <f t="shared" si="1742"/>
        <v>-0.93501806601030824</v>
      </c>
      <c r="CJ761" s="32">
        <f t="shared" si="1742"/>
        <v>-1.3233133596224871</v>
      </c>
      <c r="CK761" s="32">
        <f t="shared" si="1742"/>
        <v>0.64228959025354981</v>
      </c>
      <c r="CL761" s="32">
        <f t="shared" si="1742"/>
        <v>0.25399429664137108</v>
      </c>
      <c r="CM761" s="32">
        <f t="shared" si="1742"/>
        <v>-0.13430099697080766</v>
      </c>
      <c r="CN761" s="32">
        <f t="shared" si="1742"/>
        <v>0.23528786833541665</v>
      </c>
      <c r="CO761" s="32">
        <f t="shared" si="1742"/>
        <v>-0.15300742527676209</v>
      </c>
      <c r="CP761" s="32">
        <f t="shared" si="1742"/>
        <v>-0.54130271888894077</v>
      </c>
      <c r="CQ761" s="32">
        <f t="shared" si="1742"/>
        <v>-0.17171385358271651</v>
      </c>
      <c r="CR761" s="32">
        <f t="shared" si="1742"/>
        <v>-0.56000914719489525</v>
      </c>
      <c r="CS761" s="32">
        <f t="shared" si="1742"/>
        <v>-0.94830444080707399</v>
      </c>
    </row>
    <row r="762" spans="2:97" ht="13.9" thickTop="1" thickBot="1" x14ac:dyDescent="0.4">
      <c r="H762" s="33">
        <f>H761</f>
        <v>6.2518852021378257E-14</v>
      </c>
      <c r="I762" s="33">
        <f t="shared" ref="I762:J762" si="1743">I757</f>
        <v>0.32813280396352951</v>
      </c>
      <c r="J762" s="33">
        <f t="shared" si="1743"/>
        <v>-0.68937049111595605</v>
      </c>
      <c r="K762" s="33">
        <f t="shared" ref="K762:K764" si="1744">I762+J762*H762</f>
        <v>0.32813280396348643</v>
      </c>
      <c r="L762" s="33">
        <f>$CE$4-$CE$7*SUMPRODUCT($B$4:$CD$4,Q763:CS763)</f>
        <v>1.7024603948812E-11</v>
      </c>
      <c r="M762" s="39" t="s">
        <v>375</v>
      </c>
      <c r="O762" s="47">
        <f t="shared" ref="O762:O763" si="1745">SUM(Q762:CS762)</f>
        <v>98.989929547730469</v>
      </c>
      <c r="P762" s="39" t="s">
        <v>365</v>
      </c>
      <c r="Q762" s="33">
        <f>EXP(Q761)</f>
        <v>2.5813291502883993</v>
      </c>
      <c r="R762" s="33">
        <f>EXP(R761)</f>
        <v>1.7506885141118997</v>
      </c>
      <c r="S762" s="33">
        <f t="shared" ref="S762:CD762" si="1746">EXP(S761)</f>
        <v>1.1873380320758025</v>
      </c>
      <c r="T762" s="33">
        <f t="shared" si="1746"/>
        <v>1.7182437934677428</v>
      </c>
      <c r="U762" s="33">
        <f t="shared" si="1746"/>
        <v>1.1653336318353493</v>
      </c>
      <c r="V762" s="33">
        <f t="shared" si="1746"/>
        <v>0.79034330206766423</v>
      </c>
      <c r="W762" s="33">
        <f t="shared" si="1746"/>
        <v>1.1437370292202242</v>
      </c>
      <c r="X762" s="33">
        <f t="shared" si="1746"/>
        <v>0.77569622610762456</v>
      </c>
      <c r="Y762" s="33">
        <f t="shared" si="1746"/>
        <v>0.52608652148636004</v>
      </c>
      <c r="Z762" s="33">
        <f t="shared" si="1746"/>
        <v>3.4197283904328066</v>
      </c>
      <c r="AA762" s="33">
        <f t="shared" si="1746"/>
        <v>2.3193009747882027</v>
      </c>
      <c r="AB762" s="33">
        <f t="shared" si="1746"/>
        <v>1.572977850142278</v>
      </c>
      <c r="AC762" s="33">
        <f t="shared" si="1746"/>
        <v>2.2763184158634377</v>
      </c>
      <c r="AD762" s="33">
        <f t="shared" si="1746"/>
        <v>1.5438265610831834</v>
      </c>
      <c r="AE762" s="33">
        <f t="shared" si="1746"/>
        <v>1.0470417644984316</v>
      </c>
      <c r="AF762" s="33">
        <f t="shared" si="1746"/>
        <v>1.5152155197165342</v>
      </c>
      <c r="AG762" s="33">
        <f t="shared" si="1746"/>
        <v>1.0276374117091807</v>
      </c>
      <c r="AH762" s="33">
        <f t="shared" si="1746"/>
        <v>0.69695606743911076</v>
      </c>
      <c r="AI762" s="33">
        <f t="shared" si="1746"/>
        <v>4.9757198257346289</v>
      </c>
      <c r="AJ762" s="33">
        <f t="shared" si="1746"/>
        <v>3.3745931034712289</v>
      </c>
      <c r="AK762" s="33">
        <f t="shared" si="1746"/>
        <v>2.288689679651374</v>
      </c>
      <c r="AL762" s="33">
        <f t="shared" si="1746"/>
        <v>3.3120532914788234</v>
      </c>
      <c r="AM762" s="33">
        <f t="shared" si="1746"/>
        <v>2.246274426053207</v>
      </c>
      <c r="AN762" s="33">
        <f t="shared" si="1746"/>
        <v>1.5234503654039191</v>
      </c>
      <c r="AO762" s="33">
        <f t="shared" si="1746"/>
        <v>2.2046452352200334</v>
      </c>
      <c r="AP762" s="33">
        <f t="shared" si="1746"/>
        <v>1.4952169468818108</v>
      </c>
      <c r="AQ762" s="33">
        <f t="shared" si="1746"/>
        <v>1.014074138789697</v>
      </c>
      <c r="AR762" s="33">
        <f t="shared" si="1746"/>
        <v>1.5954633754476879</v>
      </c>
      <c r="AS762" s="33">
        <f t="shared" si="1746"/>
        <v>1.0820624738113707</v>
      </c>
      <c r="AT762" s="33">
        <f t="shared" si="1746"/>
        <v>0.73386779994384987</v>
      </c>
      <c r="AU762" s="33">
        <f t="shared" si="1746"/>
        <v>1.0620090980113104</v>
      </c>
      <c r="AV762" s="33">
        <f t="shared" si="1746"/>
        <v>0.72026735899333683</v>
      </c>
      <c r="AW762" s="33">
        <f t="shared" si="1746"/>
        <v>0.48849399633458823</v>
      </c>
      <c r="AX762" s="33">
        <f t="shared" si="1746"/>
        <v>0.70691896888094841</v>
      </c>
      <c r="AY762" s="33">
        <f t="shared" si="1746"/>
        <v>0.47944095741894571</v>
      </c>
      <c r="AZ762" s="33">
        <f t="shared" si="1746"/>
        <v>0.32516263075337909</v>
      </c>
      <c r="BA762" s="33">
        <f t="shared" si="1746"/>
        <v>2.1136597013614615</v>
      </c>
      <c r="BB762" s="33">
        <f t="shared" si="1746"/>
        <v>1.4335094621704001</v>
      </c>
      <c r="BC762" s="33">
        <f t="shared" si="1746"/>
        <v>0.97222337957639293</v>
      </c>
      <c r="BD762" s="33">
        <f t="shared" si="1746"/>
        <v>1.4069428778431659</v>
      </c>
      <c r="BE762" s="33">
        <f t="shared" si="1746"/>
        <v>0.95420560217064132</v>
      </c>
      <c r="BF762" s="33">
        <f t="shared" si="1746"/>
        <v>0.64715372994363463</v>
      </c>
      <c r="BG762" s="33">
        <f t="shared" si="1746"/>
        <v>0.93652174010725142</v>
      </c>
      <c r="BH762" s="33">
        <f t="shared" si="1746"/>
        <v>0.63516032174303494</v>
      </c>
      <c r="BI762" s="33">
        <f t="shared" si="1746"/>
        <v>0.4307733788118091</v>
      </c>
      <c r="BJ762" s="33">
        <f t="shared" si="1746"/>
        <v>3.075384147566619</v>
      </c>
      <c r="BK762" s="33">
        <f t="shared" si="1746"/>
        <v>2.0857625626802232</v>
      </c>
      <c r="BL762" s="33">
        <f t="shared" si="1746"/>
        <v>1.4145892867792167</v>
      </c>
      <c r="BM762" s="33">
        <f t="shared" si="1746"/>
        <v>2.0471080658175822</v>
      </c>
      <c r="BN762" s="33">
        <f t="shared" si="1746"/>
        <v>1.3883733415292125</v>
      </c>
      <c r="BO762" s="33">
        <f t="shared" si="1746"/>
        <v>0.9416115190280131</v>
      </c>
      <c r="BP762" s="33">
        <f t="shared" si="1746"/>
        <v>1.3626432445687258</v>
      </c>
      <c r="BQ762" s="33">
        <f t="shared" si="1746"/>
        <v>0.9241610574273772</v>
      </c>
      <c r="BR762" s="33">
        <f t="shared" si="1746"/>
        <v>0.62677715790210442</v>
      </c>
      <c r="BS762" s="33">
        <f t="shared" si="1746"/>
        <v>0.98612119345978533</v>
      </c>
      <c r="BT762" s="33">
        <f t="shared" si="1746"/>
        <v>0.66879926828373804</v>
      </c>
      <c r="BU762" s="33">
        <f t="shared" si="1746"/>
        <v>0.45358771743617771</v>
      </c>
      <c r="BV762" s="33">
        <f t="shared" si="1746"/>
        <v>0.6564047130835573</v>
      </c>
      <c r="BW762" s="33">
        <f t="shared" si="1746"/>
        <v>0.4451815808440821</v>
      </c>
      <c r="BX762" s="33">
        <f t="shared" si="1746"/>
        <v>0.30192750900861942</v>
      </c>
      <c r="BY762" s="33">
        <f t="shared" si="1746"/>
        <v>0.43693123139014883</v>
      </c>
      <c r="BZ762" s="33">
        <f t="shared" si="1746"/>
        <v>0.29633202265818764</v>
      </c>
      <c r="CA762" s="33">
        <f t="shared" si="1746"/>
        <v>0.20097594619937373</v>
      </c>
      <c r="CB762" s="33">
        <f t="shared" si="1746"/>
        <v>1.306407066028423</v>
      </c>
      <c r="CC762" s="33">
        <f t="shared" si="1746"/>
        <v>0.88602100394483141</v>
      </c>
      <c r="CD762" s="33">
        <f t="shared" si="1746"/>
        <v>0.60091011434741226</v>
      </c>
      <c r="CE762" s="33">
        <f t="shared" ref="CE762:CS762" si="1747">EXP(CE761)</f>
        <v>0.86960077628804111</v>
      </c>
      <c r="CF762" s="33">
        <f t="shared" si="1747"/>
        <v>0.58977371821806401</v>
      </c>
      <c r="CG762" s="33">
        <f t="shared" si="1747"/>
        <v>0.39999163775533064</v>
      </c>
      <c r="CH762" s="33">
        <f t="shared" si="1747"/>
        <v>0.57884370789549244</v>
      </c>
      <c r="CI762" s="33">
        <f t="shared" si="1747"/>
        <v>0.39257877313529066</v>
      </c>
      <c r="CJ762" s="33">
        <f t="shared" si="1747"/>
        <v>0.26625165137708523</v>
      </c>
      <c r="CK762" s="33">
        <f t="shared" si="1747"/>
        <v>1.900828018126534</v>
      </c>
      <c r="CL762" s="33">
        <f t="shared" si="1747"/>
        <v>1.2891644516796374</v>
      </c>
      <c r="CM762" s="33">
        <f t="shared" si="1747"/>
        <v>0.87432685525778497</v>
      </c>
      <c r="CN762" s="33">
        <f t="shared" si="1747"/>
        <v>1.2652729483299732</v>
      </c>
      <c r="CO762" s="33">
        <f t="shared" si="1747"/>
        <v>0.8581233499843679</v>
      </c>
      <c r="CP762" s="33">
        <f t="shared" si="1747"/>
        <v>0.58198958948765345</v>
      </c>
      <c r="CQ762" s="33">
        <f t="shared" si="1747"/>
        <v>0.84222013696614895</v>
      </c>
      <c r="CR762" s="33">
        <f t="shared" si="1747"/>
        <v>0.57120383891207871</v>
      </c>
      <c r="CS762" s="33">
        <f t="shared" si="1747"/>
        <v>0.387397321991376</v>
      </c>
    </row>
    <row r="763" spans="2:97" ht="13.9" thickTop="1" thickBot="1" x14ac:dyDescent="0.4">
      <c r="H763" s="32">
        <f t="shared" ref="H763:H764" si="1748">H762</f>
        <v>6.2518852021378257E-14</v>
      </c>
      <c r="I763" s="32">
        <f t="shared" ref="I763:J763" si="1749">I758</f>
        <v>-0.40700172191811046</v>
      </c>
      <c r="J763" s="32">
        <f t="shared" si="1749"/>
        <v>-0.36274976148874921</v>
      </c>
      <c r="K763" s="32">
        <f t="shared" si="1744"/>
        <v>-0.40700172191813316</v>
      </c>
      <c r="L763" s="32">
        <f>$CE$5-$CE$7*SUMPRODUCT($B$5:$CD$5,Q763:CS763)</f>
        <v>8.1001871876651421E-12</v>
      </c>
      <c r="M763" s="32">
        <f>SUMPRODUCT($B$7:$CD$7, LN(Q763:CS763))</f>
        <v>-3263.3842564287179</v>
      </c>
      <c r="O763" s="48">
        <f t="shared" si="1745"/>
        <v>0.99999999999999933</v>
      </c>
      <c r="P763" s="39" t="s">
        <v>366</v>
      </c>
      <c r="Q763" s="32">
        <f t="shared" ref="Q763:AV763" si="1750">Q762/$O762</f>
        <v>2.6076684386806711E-2</v>
      </c>
      <c r="R763" s="32">
        <f t="shared" si="1750"/>
        <v>1.7685521366774603E-2</v>
      </c>
      <c r="S763" s="32">
        <f t="shared" si="1750"/>
        <v>1.1994533560136517E-2</v>
      </c>
      <c r="T763" s="32">
        <f t="shared" si="1750"/>
        <v>1.7357763575730687E-2</v>
      </c>
      <c r="U763" s="32">
        <f t="shared" si="1750"/>
        <v>1.1772244279388588E-2</v>
      </c>
      <c r="V763" s="32">
        <f t="shared" si="1750"/>
        <v>7.9840778317412618E-3</v>
      </c>
      <c r="W763" s="32">
        <f t="shared" si="1750"/>
        <v>1.1554074585624822E-2</v>
      </c>
      <c r="X763" s="32">
        <f t="shared" si="1750"/>
        <v>7.8361125182294759E-3</v>
      </c>
      <c r="Y763" s="32">
        <f t="shared" si="1750"/>
        <v>5.3145458723929517E-3</v>
      </c>
      <c r="Z763" s="32">
        <f t="shared" si="1750"/>
        <v>3.4546225116605413E-2</v>
      </c>
      <c r="AA763" s="32">
        <f t="shared" si="1750"/>
        <v>2.3429665880001397E-2</v>
      </c>
      <c r="AB763" s="32">
        <f t="shared" si="1750"/>
        <v>1.5890281540041174E-2</v>
      </c>
      <c r="AC763" s="32">
        <f t="shared" si="1750"/>
        <v>2.2995454449392792E-2</v>
      </c>
      <c r="AD763" s="32">
        <f t="shared" si="1750"/>
        <v>1.5595794119024894E-2</v>
      </c>
      <c r="AE763" s="32">
        <f t="shared" si="1750"/>
        <v>1.0577255376200407E-2</v>
      </c>
      <c r="AF763" s="32">
        <f t="shared" si="1750"/>
        <v>1.530676430056388E-2</v>
      </c>
      <c r="AG763" s="32">
        <f t="shared" si="1750"/>
        <v>1.0381231872820756E-2</v>
      </c>
      <c r="AH763" s="32">
        <f t="shared" si="1750"/>
        <v>7.0406764670244157E-3</v>
      </c>
      <c r="AI763" s="32">
        <f t="shared" si="1750"/>
        <v>5.026490925357676E-2</v>
      </c>
      <c r="AJ763" s="32">
        <f t="shared" si="1750"/>
        <v>3.4090266746215681E-2</v>
      </c>
      <c r="AK763" s="32">
        <f t="shared" si="1750"/>
        <v>2.3120429422548737E-2</v>
      </c>
      <c r="AL763" s="32">
        <f t="shared" si="1750"/>
        <v>3.345848720785112E-2</v>
      </c>
      <c r="AM763" s="32">
        <f t="shared" si="1750"/>
        <v>2.2691948931735623E-2</v>
      </c>
      <c r="AN763" s="32">
        <f t="shared" si="1750"/>
        <v>1.5389953022133928E-2</v>
      </c>
      <c r="AO763" s="32">
        <f t="shared" si="1750"/>
        <v>2.2271409276607361E-2</v>
      </c>
      <c r="AP763" s="32">
        <f t="shared" si="1750"/>
        <v>1.5104737963884039E-2</v>
      </c>
      <c r="AQ763" s="32">
        <f t="shared" si="1750"/>
        <v>1.0244215178481723E-2</v>
      </c>
      <c r="AR763" s="32">
        <f t="shared" si="1750"/>
        <v>1.6117431164332684E-2</v>
      </c>
      <c r="AS763" s="32">
        <f t="shared" si="1750"/>
        <v>1.0931035901885627E-2</v>
      </c>
      <c r="AT763" s="32">
        <f t="shared" si="1750"/>
        <v>7.4135601802807344E-3</v>
      </c>
      <c r="AU763" s="32">
        <f t="shared" si="1750"/>
        <v>1.0728455943584E-2</v>
      </c>
      <c r="AV763" s="32">
        <f t="shared" si="1750"/>
        <v>7.2761680130910885E-3</v>
      </c>
      <c r="AW763" s="32">
        <f t="shared" ref="AW763:CB763" si="1751">AW762/$O762</f>
        <v>4.9347847661518809E-3</v>
      </c>
      <c r="AX763" s="32">
        <f t="shared" si="1751"/>
        <v>7.1413220729699559E-3</v>
      </c>
      <c r="AY763" s="32">
        <f t="shared" si="1751"/>
        <v>4.8433306257458369E-3</v>
      </c>
      <c r="AZ763" s="32">
        <f t="shared" si="1751"/>
        <v>3.2848051538070223E-3</v>
      </c>
      <c r="BA763" s="32">
        <f t="shared" si="1751"/>
        <v>2.1352269983607855E-2</v>
      </c>
      <c r="BB763" s="32">
        <f t="shared" si="1751"/>
        <v>1.4481366627089048E-2</v>
      </c>
      <c r="BC763" s="32">
        <f t="shared" si="1751"/>
        <v>9.8214372312247292E-3</v>
      </c>
      <c r="BD763" s="32">
        <f t="shared" si="1751"/>
        <v>1.4212989990711866E-2</v>
      </c>
      <c r="BE763" s="32">
        <f t="shared" si="1751"/>
        <v>9.639420964640117E-3</v>
      </c>
      <c r="BF763" s="32">
        <f t="shared" si="1751"/>
        <v>6.5375713762034077E-3</v>
      </c>
      <c r="BG763" s="32">
        <f t="shared" si="1751"/>
        <v>9.4607779234319386E-3</v>
      </c>
      <c r="BH763" s="32">
        <f t="shared" si="1751"/>
        <v>6.4164135144350876E-3</v>
      </c>
      <c r="BI763" s="32">
        <f t="shared" si="1751"/>
        <v>4.3516889119928201E-3</v>
      </c>
      <c r="BJ763" s="32">
        <f t="shared" si="1751"/>
        <v>3.1067646594129007E-2</v>
      </c>
      <c r="BK763" s="32">
        <f t="shared" si="1751"/>
        <v>2.1070452036987465E-2</v>
      </c>
      <c r="BL763" s="32">
        <f t="shared" si="1751"/>
        <v>1.4290234302037129E-2</v>
      </c>
      <c r="BM763" s="32">
        <f t="shared" si="1751"/>
        <v>2.0679962852489131E-2</v>
      </c>
      <c r="BN763" s="32">
        <f t="shared" si="1751"/>
        <v>1.4025399834836468E-2</v>
      </c>
      <c r="BO763" s="32">
        <f t="shared" si="1751"/>
        <v>9.5121950619632637E-3</v>
      </c>
      <c r="BP763" s="32">
        <f t="shared" si="1751"/>
        <v>1.3765473425371955E-2</v>
      </c>
      <c r="BQ763" s="32">
        <f t="shared" si="1751"/>
        <v>9.3359098410285245E-3</v>
      </c>
      <c r="BR763" s="32">
        <f t="shared" si="1751"/>
        <v>6.3317264772866427E-3</v>
      </c>
      <c r="BS763" s="32">
        <f t="shared" si="1751"/>
        <v>9.9618334709926457E-3</v>
      </c>
      <c r="BT763" s="32">
        <f t="shared" si="1751"/>
        <v>6.7562354205056765E-3</v>
      </c>
      <c r="BU763" s="32">
        <f t="shared" si="1751"/>
        <v>4.5821602208280087E-3</v>
      </c>
      <c r="BV763" s="32">
        <f t="shared" si="1751"/>
        <v>6.6310251566252037E-3</v>
      </c>
      <c r="BW763" s="32">
        <f t="shared" si="1751"/>
        <v>4.4972411120812713E-3</v>
      </c>
      <c r="BX763" s="32">
        <f t="shared" si="1751"/>
        <v>3.0500830780270183E-3</v>
      </c>
      <c r="BY763" s="32">
        <f t="shared" si="1751"/>
        <v>4.4138957708770923E-3</v>
      </c>
      <c r="BZ763" s="32">
        <f t="shared" si="1751"/>
        <v>2.9935572639770772E-3</v>
      </c>
      <c r="CA763" s="32">
        <f t="shared" si="1751"/>
        <v>2.030266584869809E-3</v>
      </c>
      <c r="CB763" s="32">
        <f t="shared" si="1751"/>
        <v>1.3197373429774048E-2</v>
      </c>
      <c r="CC763" s="32">
        <f t="shared" ref="CC763:CS763" si="1752">CC762/$O762</f>
        <v>8.950617582949327E-3</v>
      </c>
      <c r="CD763" s="32">
        <f t="shared" si="1752"/>
        <v>6.070416628164872E-3</v>
      </c>
      <c r="CE763" s="32">
        <f t="shared" si="1752"/>
        <v>8.7847398241529349E-3</v>
      </c>
      <c r="CF763" s="32">
        <f t="shared" si="1752"/>
        <v>5.9579163346478578E-3</v>
      </c>
      <c r="CG763" s="32">
        <f t="shared" si="1752"/>
        <v>4.0407306034344094E-3</v>
      </c>
      <c r="CH763" s="32">
        <f t="shared" si="1752"/>
        <v>5.8475009583312055E-3</v>
      </c>
      <c r="CI763" s="32">
        <f t="shared" si="1752"/>
        <v>3.9658455655936092E-3</v>
      </c>
      <c r="CJ763" s="32">
        <f t="shared" si="1752"/>
        <v>2.6896842193296576E-3</v>
      </c>
      <c r="CK763" s="32">
        <f t="shared" si="1752"/>
        <v>1.9202236296268927E-2</v>
      </c>
      <c r="CL763" s="32">
        <f t="shared" si="1752"/>
        <v>1.3023187889612898E-2</v>
      </c>
      <c r="CM763" s="32">
        <f t="shared" si="1752"/>
        <v>8.8324828520683647E-3</v>
      </c>
      <c r="CN763" s="32">
        <f t="shared" si="1752"/>
        <v>1.2781835022115964E-2</v>
      </c>
      <c r="CO763" s="32">
        <f t="shared" si="1752"/>
        <v>8.6687944309587796E-3</v>
      </c>
      <c r="CP763" s="32">
        <f t="shared" si="1752"/>
        <v>5.8792807727682302E-3</v>
      </c>
      <c r="CQ763" s="32">
        <f t="shared" si="1752"/>
        <v>8.508139573531583E-3</v>
      </c>
      <c r="CR763" s="32">
        <f t="shared" si="1752"/>
        <v>5.7703227138540241E-3</v>
      </c>
      <c r="CS763" s="32">
        <f t="shared" si="1752"/>
        <v>3.9135023508081465E-3</v>
      </c>
    </row>
    <row r="764" spans="2:97" ht="13.15" thickTop="1" x14ac:dyDescent="0.35">
      <c r="H764" s="34">
        <f t="shared" si="1748"/>
        <v>6.2518852021378257E-14</v>
      </c>
      <c r="I764" s="34">
        <f t="shared" ref="I764:J764" si="1753">I759</f>
        <v>-0.38829529361216214</v>
      </c>
      <c r="J764" s="34">
        <f t="shared" si="1753"/>
        <v>-0.26510642588454564</v>
      </c>
      <c r="K764" s="34">
        <f t="shared" si="1744"/>
        <v>-0.38829529361217874</v>
      </c>
      <c r="L764" s="34">
        <f>$CE$6-$CE$7*SUMPRODUCT($B$6:$CD$6,Q763:CS763)</f>
        <v>5.9685589803848416E-12</v>
      </c>
    </row>
    <row r="765" spans="2:97" ht="13.5" thickBot="1" x14ac:dyDescent="0.4">
      <c r="B765" s="39" t="s">
        <v>367</v>
      </c>
      <c r="D765" s="39" t="s">
        <v>368</v>
      </c>
      <c r="E765" s="39" t="s">
        <v>369</v>
      </c>
      <c r="F765" s="39" t="s">
        <v>370</v>
      </c>
      <c r="H765" s="39" t="s">
        <v>347</v>
      </c>
      <c r="I765" s="39" t="s">
        <v>371</v>
      </c>
      <c r="J765" s="39" t="s">
        <v>372</v>
      </c>
      <c r="K765" s="39" t="s">
        <v>349</v>
      </c>
      <c r="L765" s="39" t="s">
        <v>373</v>
      </c>
      <c r="M765" s="39" t="s">
        <v>374</v>
      </c>
      <c r="O765" s="45" t="s">
        <v>336</v>
      </c>
    </row>
    <row r="766" spans="2:97" ht="13.9" thickTop="1" thickBot="1" x14ac:dyDescent="0.4">
      <c r="B766" s="32">
        <f>1+B761</f>
        <v>7</v>
      </c>
      <c r="D766" s="32">
        <f>IF(F761,IF(M766&lt;0,D761,H766),E761)</f>
        <v>0</v>
      </c>
      <c r="E766" s="32">
        <f>IF(F761,IF(M766&lt;0,H766,E761),H766)</f>
        <v>3.1259426010689128E-14</v>
      </c>
      <c r="F766" s="32" t="b">
        <f>OR(F761,M766*M761&lt;=0)</f>
        <v>1</v>
      </c>
      <c r="H766" s="32">
        <f>IF(F761,(D761+E761)/2,2*H761)</f>
        <v>3.1259426010689128E-14</v>
      </c>
      <c r="I766" s="32">
        <f>I761</f>
        <v>-0.48114022924018601</v>
      </c>
      <c r="J766" s="32">
        <f>J761</f>
        <v>-1</v>
      </c>
      <c r="K766" s="32">
        <f>I766+J766*H766</f>
        <v>-0.48114022924021727</v>
      </c>
      <c r="L766" s="32">
        <f>$CE$3-$CE$7*SUMPRODUCT($B$3:$CD$3,Q768:CS768)</f>
        <v>7.4464878707658499E-12</v>
      </c>
      <c r="M766" s="32">
        <f>SUMPRODUCT(L766:L769,J766:J769)</f>
        <v>-1.3028010074367191E-11</v>
      </c>
      <c r="O766" s="46">
        <f>SUM(Q766:CS766)</f>
        <v>-1.2656551010020953</v>
      </c>
      <c r="P766" s="39" t="s">
        <v>363</v>
      </c>
      <c r="Q766" s="32">
        <f t="shared" ref="Q766:AV766" si="1754">SUMPRODUCT(B$3:B$6,$K766:$K769)</f>
        <v>0.94830444080700149</v>
      </c>
      <c r="R766" s="32">
        <f t="shared" si="1754"/>
        <v>0.56000914719483108</v>
      </c>
      <c r="S766" s="32">
        <f t="shared" si="1754"/>
        <v>0.17171385358266067</v>
      </c>
      <c r="T766" s="32">
        <f t="shared" si="1754"/>
        <v>0.54130271888887971</v>
      </c>
      <c r="U766" s="32">
        <f t="shared" si="1754"/>
        <v>0.1530074252767093</v>
      </c>
      <c r="V766" s="32">
        <f t="shared" si="1754"/>
        <v>-0.23528786833546111</v>
      </c>
      <c r="W766" s="32">
        <f t="shared" si="1754"/>
        <v>0.13430099697075792</v>
      </c>
      <c r="X766" s="32">
        <f t="shared" si="1754"/>
        <v>-0.25399429664141249</v>
      </c>
      <c r="Y766" s="32">
        <f t="shared" si="1754"/>
        <v>-0.6422895902535829</v>
      </c>
      <c r="Z766" s="32">
        <f t="shared" si="1754"/>
        <v>1.2295611299185798</v>
      </c>
      <c r="AA766" s="32">
        <f t="shared" si="1754"/>
        <v>0.84126583630640939</v>
      </c>
      <c r="AB766" s="32">
        <f t="shared" si="1754"/>
        <v>0.45297054269423898</v>
      </c>
      <c r="AC766" s="32">
        <f t="shared" si="1754"/>
        <v>0.8225594080004579</v>
      </c>
      <c r="AD766" s="32">
        <f t="shared" si="1754"/>
        <v>0.43426411438828755</v>
      </c>
      <c r="AE766" s="32">
        <f t="shared" si="1754"/>
        <v>4.5968820776117136E-2</v>
      </c>
      <c r="AF766" s="32">
        <f t="shared" si="1754"/>
        <v>0.41555768608233618</v>
      </c>
      <c r="AG766" s="32">
        <f t="shared" si="1754"/>
        <v>2.7262392470165764E-2</v>
      </c>
      <c r="AH766" s="32">
        <f t="shared" si="1754"/>
        <v>-0.36103290114200465</v>
      </c>
      <c r="AI766" s="32">
        <f t="shared" si="1754"/>
        <v>1.6045700487340175</v>
      </c>
      <c r="AJ766" s="32">
        <f t="shared" si="1754"/>
        <v>1.2162747551218471</v>
      </c>
      <c r="AK766" s="32">
        <f t="shared" si="1754"/>
        <v>0.82797946150967672</v>
      </c>
      <c r="AL766" s="32">
        <f t="shared" si="1754"/>
        <v>1.1975683268158956</v>
      </c>
      <c r="AM766" s="32">
        <f t="shared" si="1754"/>
        <v>0.80927303320372523</v>
      </c>
      <c r="AN766" s="32">
        <f t="shared" si="1754"/>
        <v>0.42097773959155482</v>
      </c>
      <c r="AO766" s="32">
        <f t="shared" si="1754"/>
        <v>0.79056660489777386</v>
      </c>
      <c r="AP766" s="32">
        <f t="shared" si="1754"/>
        <v>0.40227131128560345</v>
      </c>
      <c r="AQ766" s="32">
        <f t="shared" si="1754"/>
        <v>1.3976017673433039E-2</v>
      </c>
      <c r="AR766" s="32">
        <f t="shared" si="1754"/>
        <v>0.46716421156678423</v>
      </c>
      <c r="AS766" s="32">
        <f t="shared" si="1754"/>
        <v>7.8868917954613815E-2</v>
      </c>
      <c r="AT766" s="32">
        <f t="shared" si="1754"/>
        <v>-0.3094263756575566</v>
      </c>
      <c r="AU766" s="32">
        <f t="shared" si="1754"/>
        <v>6.0162489648662443E-2</v>
      </c>
      <c r="AV766" s="32">
        <f t="shared" si="1754"/>
        <v>-0.32813280396350797</v>
      </c>
      <c r="AW766" s="32">
        <f t="shared" ref="AW766:CB766" si="1755">SUMPRODUCT(AH$3:AH$6,$K766:$K769)</f>
        <v>-0.71642809757567838</v>
      </c>
      <c r="AX766" s="32">
        <f t="shared" si="1755"/>
        <v>-0.34683923226945934</v>
      </c>
      <c r="AY766" s="32">
        <f t="shared" si="1755"/>
        <v>-0.73513452588162975</v>
      </c>
      <c r="AZ766" s="32">
        <f t="shared" si="1755"/>
        <v>-1.1234298194938002</v>
      </c>
      <c r="BA766" s="32">
        <f t="shared" si="1755"/>
        <v>0.74842090067836242</v>
      </c>
      <c r="BB766" s="32">
        <f t="shared" si="1755"/>
        <v>0.36012560706619207</v>
      </c>
      <c r="BC766" s="32">
        <f t="shared" si="1755"/>
        <v>-2.8169686545978345E-2</v>
      </c>
      <c r="BD766" s="32">
        <f t="shared" si="1755"/>
        <v>0.34141917876024069</v>
      </c>
      <c r="BE766" s="32">
        <f t="shared" si="1755"/>
        <v>-4.6876114851929704E-2</v>
      </c>
      <c r="BF766" s="32">
        <f t="shared" si="1755"/>
        <v>-0.43517140846410013</v>
      </c>
      <c r="BG766" s="32">
        <f t="shared" si="1755"/>
        <v>-6.558254315788109E-2</v>
      </c>
      <c r="BH766" s="32">
        <f t="shared" si="1755"/>
        <v>-0.4538778367700515</v>
      </c>
      <c r="BI766" s="32">
        <f t="shared" si="1755"/>
        <v>-0.84217313038222197</v>
      </c>
      <c r="BJ766" s="32">
        <f t="shared" si="1755"/>
        <v>1.1234298194938002</v>
      </c>
      <c r="BK766" s="32">
        <f t="shared" si="1755"/>
        <v>0.73513452588162975</v>
      </c>
      <c r="BL766" s="32">
        <f t="shared" si="1755"/>
        <v>0.34683923226945934</v>
      </c>
      <c r="BM766" s="32">
        <f t="shared" si="1755"/>
        <v>0.71642809757567838</v>
      </c>
      <c r="BN766" s="32">
        <f t="shared" si="1755"/>
        <v>0.32813280396350797</v>
      </c>
      <c r="BO766" s="32">
        <f t="shared" si="1755"/>
        <v>-6.0162489648662443E-2</v>
      </c>
      <c r="BP766" s="32">
        <f t="shared" si="1755"/>
        <v>0.3094263756575566</v>
      </c>
      <c r="BQ766" s="32">
        <f t="shared" si="1755"/>
        <v>-7.8868917954613815E-2</v>
      </c>
      <c r="BR766" s="32">
        <f t="shared" si="1755"/>
        <v>-0.46716421156678423</v>
      </c>
      <c r="BS766" s="32">
        <f t="shared" si="1755"/>
        <v>-1.3976017673433039E-2</v>
      </c>
      <c r="BT766" s="32">
        <f t="shared" si="1755"/>
        <v>-0.40227131128560345</v>
      </c>
      <c r="BU766" s="32">
        <f t="shared" si="1755"/>
        <v>-0.79056660489777386</v>
      </c>
      <c r="BV766" s="32">
        <f t="shared" si="1755"/>
        <v>-0.42097773959155482</v>
      </c>
      <c r="BW766" s="32">
        <f t="shared" si="1755"/>
        <v>-0.80927303320372523</v>
      </c>
      <c r="BX766" s="32">
        <f t="shared" si="1755"/>
        <v>-1.1975683268158956</v>
      </c>
      <c r="BY766" s="32">
        <f t="shared" si="1755"/>
        <v>-0.82797946150967672</v>
      </c>
      <c r="BZ766" s="32">
        <f t="shared" si="1755"/>
        <v>-1.2162747551218471</v>
      </c>
      <c r="CA766" s="32">
        <f t="shared" si="1755"/>
        <v>-1.6045700487340175</v>
      </c>
      <c r="CB766" s="32">
        <f t="shared" si="1755"/>
        <v>0.26728067143814527</v>
      </c>
      <c r="CC766" s="32">
        <f t="shared" ref="CC766:CS766" si="1756">SUMPRODUCT(BN$3:BN$6,$K766:$K769)</f>
        <v>-0.12101462217402514</v>
      </c>
      <c r="CD766" s="32">
        <f t="shared" si="1756"/>
        <v>-0.50930991578619556</v>
      </c>
      <c r="CE766" s="32">
        <f t="shared" si="1756"/>
        <v>-0.13972105047997652</v>
      </c>
      <c r="CF766" s="32">
        <f t="shared" si="1756"/>
        <v>-0.52801634409214693</v>
      </c>
      <c r="CG766" s="32">
        <f t="shared" si="1756"/>
        <v>-0.91631163770431734</v>
      </c>
      <c r="CH766" s="32">
        <f t="shared" si="1756"/>
        <v>-0.5467227723980983</v>
      </c>
      <c r="CI766" s="32">
        <f t="shared" si="1756"/>
        <v>-0.93501806601026871</v>
      </c>
      <c r="CJ766" s="32">
        <f t="shared" si="1756"/>
        <v>-1.3233133596224391</v>
      </c>
      <c r="CK766" s="32">
        <f t="shared" si="1756"/>
        <v>0.6422895902535829</v>
      </c>
      <c r="CL766" s="32">
        <f t="shared" si="1756"/>
        <v>0.25399429664141249</v>
      </c>
      <c r="CM766" s="32">
        <f t="shared" si="1756"/>
        <v>-0.13430099697075792</v>
      </c>
      <c r="CN766" s="32">
        <f t="shared" si="1756"/>
        <v>0.23528786833546111</v>
      </c>
      <c r="CO766" s="32">
        <f t="shared" si="1756"/>
        <v>-0.1530074252767093</v>
      </c>
      <c r="CP766" s="32">
        <f t="shared" si="1756"/>
        <v>-0.54130271888887971</v>
      </c>
      <c r="CQ766" s="32">
        <f t="shared" si="1756"/>
        <v>-0.17171385358266067</v>
      </c>
      <c r="CR766" s="32">
        <f t="shared" si="1756"/>
        <v>-0.56000914719483108</v>
      </c>
      <c r="CS766" s="32">
        <f t="shared" si="1756"/>
        <v>-0.94830444080700149</v>
      </c>
    </row>
    <row r="767" spans="2:97" ht="13.9" thickTop="1" thickBot="1" x14ac:dyDescent="0.4">
      <c r="H767" s="33">
        <f>H766</f>
        <v>3.1259426010689128E-14</v>
      </c>
      <c r="I767" s="33">
        <f t="shared" ref="I767:J767" si="1757">I762</f>
        <v>0.32813280396352951</v>
      </c>
      <c r="J767" s="33">
        <f t="shared" si="1757"/>
        <v>-0.68937049111595605</v>
      </c>
      <c r="K767" s="33">
        <f t="shared" ref="K767:K769" si="1758">I767+J767*H767</f>
        <v>0.32813280396350797</v>
      </c>
      <c r="L767" s="33">
        <f>$CE$4-$CE$7*SUMPRODUCT($B$4:$CD$4,Q768:CS768)</f>
        <v>5.8548721426632255E-12</v>
      </c>
      <c r="M767" s="39" t="s">
        <v>375</v>
      </c>
      <c r="O767" s="47">
        <f t="shared" ref="O767:O768" si="1759">SUM(Q767:CS767)</f>
        <v>98.989929547729361</v>
      </c>
      <c r="P767" s="39" t="s">
        <v>365</v>
      </c>
      <c r="Q767" s="33">
        <f>EXP(Q766)</f>
        <v>2.5813291502882123</v>
      </c>
      <c r="R767" s="33">
        <f>EXP(R766)</f>
        <v>1.7506885141117874</v>
      </c>
      <c r="S767" s="33">
        <f t="shared" ref="S767:CD767" si="1760">EXP(S766)</f>
        <v>1.1873380320757361</v>
      </c>
      <c r="T767" s="33">
        <f t="shared" si="1760"/>
        <v>1.7182437934676378</v>
      </c>
      <c r="U767" s="33">
        <f t="shared" si="1760"/>
        <v>1.1653336318352878</v>
      </c>
      <c r="V767" s="33">
        <f t="shared" si="1760"/>
        <v>0.79034330206762904</v>
      </c>
      <c r="W767" s="33">
        <f t="shared" si="1760"/>
        <v>1.1437370292201674</v>
      </c>
      <c r="X767" s="33">
        <f t="shared" si="1760"/>
        <v>0.77569622610759248</v>
      </c>
      <c r="Y767" s="33">
        <f t="shared" si="1760"/>
        <v>0.52608652148634261</v>
      </c>
      <c r="Z767" s="33">
        <f t="shared" si="1760"/>
        <v>3.4197283904326214</v>
      </c>
      <c r="AA767" s="33">
        <f t="shared" si="1760"/>
        <v>2.319300974788097</v>
      </c>
      <c r="AB767" s="33">
        <f t="shared" si="1760"/>
        <v>1.5729778501422191</v>
      </c>
      <c r="AC767" s="33">
        <f t="shared" si="1760"/>
        <v>2.2763184158633405</v>
      </c>
      <c r="AD767" s="33">
        <f t="shared" si="1760"/>
        <v>1.5438265610831303</v>
      </c>
      <c r="AE767" s="33">
        <f t="shared" si="1760"/>
        <v>1.0470417644984042</v>
      </c>
      <c r="AF767" s="33">
        <f t="shared" si="1760"/>
        <v>1.5152155197164867</v>
      </c>
      <c r="AG767" s="33">
        <f t="shared" si="1760"/>
        <v>1.0276374117091571</v>
      </c>
      <c r="AH767" s="33">
        <f t="shared" si="1760"/>
        <v>0.69695606743910055</v>
      </c>
      <c r="AI767" s="33">
        <f t="shared" si="1760"/>
        <v>4.9757198257344832</v>
      </c>
      <c r="AJ767" s="33">
        <f t="shared" si="1760"/>
        <v>3.3745931034711578</v>
      </c>
      <c r="AK767" s="33">
        <f t="shared" si="1760"/>
        <v>2.2886896796513447</v>
      </c>
      <c r="AL767" s="33">
        <f t="shared" si="1760"/>
        <v>3.312053291478763</v>
      </c>
      <c r="AM767" s="33">
        <f t="shared" si="1760"/>
        <v>2.2462744260531853</v>
      </c>
      <c r="AN767" s="33">
        <f t="shared" si="1760"/>
        <v>1.5234503654039169</v>
      </c>
      <c r="AO767" s="33">
        <f t="shared" si="1760"/>
        <v>2.2046452352200183</v>
      </c>
      <c r="AP767" s="33">
        <f t="shared" si="1760"/>
        <v>1.4952169468818133</v>
      </c>
      <c r="AQ767" s="33">
        <f t="shared" si="1760"/>
        <v>1.014074138789707</v>
      </c>
      <c r="AR767" s="33">
        <f t="shared" si="1760"/>
        <v>1.5954633754476222</v>
      </c>
      <c r="AS767" s="33">
        <f t="shared" si="1760"/>
        <v>1.0820624738113351</v>
      </c>
      <c r="AT767" s="33">
        <f t="shared" si="1760"/>
        <v>0.73386779994383178</v>
      </c>
      <c r="AU767" s="33">
        <f t="shared" si="1760"/>
        <v>1.0620090980112786</v>
      </c>
      <c r="AV767" s="33">
        <f t="shared" si="1760"/>
        <v>0.72026735899332139</v>
      </c>
      <c r="AW767" s="33">
        <f t="shared" si="1760"/>
        <v>0.48849399633458179</v>
      </c>
      <c r="AX767" s="33">
        <f t="shared" si="1760"/>
        <v>0.70691896888093531</v>
      </c>
      <c r="AY767" s="33">
        <f t="shared" si="1760"/>
        <v>0.47944095741894083</v>
      </c>
      <c r="AZ767" s="33">
        <f t="shared" si="1760"/>
        <v>0.32516263075337853</v>
      </c>
      <c r="BA767" s="33">
        <f t="shared" si="1760"/>
        <v>2.1136597013614136</v>
      </c>
      <c r="BB767" s="33">
        <f t="shared" si="1760"/>
        <v>1.4335094621703792</v>
      </c>
      <c r="BC767" s="33">
        <f t="shared" si="1760"/>
        <v>0.97222337957638694</v>
      </c>
      <c r="BD767" s="33">
        <f t="shared" si="1760"/>
        <v>1.4069428778431499</v>
      </c>
      <c r="BE767" s="33">
        <f t="shared" si="1760"/>
        <v>0.95420560217063843</v>
      </c>
      <c r="BF767" s="33">
        <f t="shared" si="1760"/>
        <v>0.64715372994363807</v>
      </c>
      <c r="BG767" s="33">
        <f t="shared" si="1760"/>
        <v>0.93652174010725142</v>
      </c>
      <c r="BH767" s="33">
        <f t="shared" si="1760"/>
        <v>0.63516032174304016</v>
      </c>
      <c r="BI767" s="33">
        <f t="shared" si="1760"/>
        <v>0.43077337881181627</v>
      </c>
      <c r="BJ767" s="33">
        <f t="shared" si="1760"/>
        <v>3.0753841475666244</v>
      </c>
      <c r="BK767" s="33">
        <f t="shared" si="1760"/>
        <v>2.0857625626802445</v>
      </c>
      <c r="BL767" s="33">
        <f t="shared" si="1760"/>
        <v>1.4145892867792429</v>
      </c>
      <c r="BM767" s="33">
        <f t="shared" si="1760"/>
        <v>2.0471080658176093</v>
      </c>
      <c r="BN767" s="33">
        <f t="shared" si="1760"/>
        <v>1.3883733415292425</v>
      </c>
      <c r="BO767" s="33">
        <f t="shared" si="1760"/>
        <v>0.9416115190280413</v>
      </c>
      <c r="BP767" s="33">
        <f t="shared" si="1760"/>
        <v>1.3626432445687591</v>
      </c>
      <c r="BQ767" s="33">
        <f t="shared" si="1760"/>
        <v>0.92416105742740762</v>
      </c>
      <c r="BR767" s="33">
        <f t="shared" si="1760"/>
        <v>0.62677715790213029</v>
      </c>
      <c r="BS767" s="33">
        <f t="shared" si="1760"/>
        <v>0.98612119345977556</v>
      </c>
      <c r="BT767" s="33">
        <f t="shared" si="1760"/>
        <v>0.66879926828373704</v>
      </c>
      <c r="BU767" s="33">
        <f t="shared" si="1760"/>
        <v>0.45358771743618076</v>
      </c>
      <c r="BV767" s="33">
        <f t="shared" si="1760"/>
        <v>0.6564047130835583</v>
      </c>
      <c r="BW767" s="33">
        <f t="shared" si="1760"/>
        <v>0.44518158084408643</v>
      </c>
      <c r="BX767" s="33">
        <f t="shared" si="1760"/>
        <v>0.30192750900862492</v>
      </c>
      <c r="BY767" s="33">
        <f t="shared" si="1760"/>
        <v>0.43693123139015438</v>
      </c>
      <c r="BZ767" s="33">
        <f t="shared" si="1760"/>
        <v>0.29633202265819392</v>
      </c>
      <c r="CA767" s="33">
        <f t="shared" si="1760"/>
        <v>0.20097594619937961</v>
      </c>
      <c r="CB767" s="33">
        <f t="shared" si="1760"/>
        <v>1.3064070660284341</v>
      </c>
      <c r="CC767" s="33">
        <f t="shared" si="1760"/>
        <v>0.88602100394484629</v>
      </c>
      <c r="CD767" s="33">
        <f t="shared" si="1760"/>
        <v>0.60091011434742736</v>
      </c>
      <c r="CE767" s="33">
        <f t="shared" ref="CE767:CS767" si="1761">EXP(CE766)</f>
        <v>0.86960077628805832</v>
      </c>
      <c r="CF767" s="33">
        <f t="shared" si="1761"/>
        <v>0.58977371821808067</v>
      </c>
      <c r="CG767" s="33">
        <f t="shared" si="1761"/>
        <v>0.39999163775534524</v>
      </c>
      <c r="CH767" s="33">
        <f t="shared" si="1761"/>
        <v>0.57884370789551043</v>
      </c>
      <c r="CI767" s="33">
        <f t="shared" si="1761"/>
        <v>0.39257877313530615</v>
      </c>
      <c r="CJ767" s="33">
        <f t="shared" si="1761"/>
        <v>0.266251651377098</v>
      </c>
      <c r="CK767" s="33">
        <f t="shared" si="1761"/>
        <v>1.9008280181265969</v>
      </c>
      <c r="CL767" s="33">
        <f t="shared" si="1761"/>
        <v>1.289164451679691</v>
      </c>
      <c r="CM767" s="33">
        <f t="shared" si="1761"/>
        <v>0.87432685525782849</v>
      </c>
      <c r="CN767" s="33">
        <f t="shared" si="1761"/>
        <v>1.2652729483300293</v>
      </c>
      <c r="CO767" s="33">
        <f t="shared" si="1761"/>
        <v>0.8581233499844132</v>
      </c>
      <c r="CP767" s="33">
        <f t="shared" si="1761"/>
        <v>0.58198958948768897</v>
      </c>
      <c r="CQ767" s="33">
        <f t="shared" si="1761"/>
        <v>0.84222013696619591</v>
      </c>
      <c r="CR767" s="33">
        <f t="shared" si="1761"/>
        <v>0.57120383891211535</v>
      </c>
      <c r="CS767" s="33">
        <f t="shared" si="1761"/>
        <v>0.38739732199140409</v>
      </c>
    </row>
    <row r="768" spans="2:97" ht="13.9" thickTop="1" thickBot="1" x14ac:dyDescent="0.4">
      <c r="H768" s="32">
        <f t="shared" ref="H768:H769" si="1762">H767</f>
        <v>3.1259426010689128E-14</v>
      </c>
      <c r="I768" s="32">
        <f t="shared" ref="I768:J768" si="1763">I763</f>
        <v>-0.40700172191811046</v>
      </c>
      <c r="J768" s="32">
        <f t="shared" si="1763"/>
        <v>-0.36274976148874921</v>
      </c>
      <c r="K768" s="32">
        <f t="shared" si="1758"/>
        <v>-0.40700172191812178</v>
      </c>
      <c r="L768" s="32">
        <f>$CE$5-$CE$7*SUMPRODUCT($B$5:$CD$5,Q768:CS768)</f>
        <v>2.7853275241795927E-12</v>
      </c>
      <c r="M768" s="32">
        <f>SUMPRODUCT($B$7:$CD$7, LN(Q768:CS768))</f>
        <v>-3263.3842564287193</v>
      </c>
      <c r="O768" s="48">
        <f t="shared" si="1759"/>
        <v>0.99999999999999989</v>
      </c>
      <c r="P768" s="39" t="s">
        <v>366</v>
      </c>
      <c r="Q768" s="32">
        <f t="shared" ref="Q768:AV768" si="1764">Q767/$O767</f>
        <v>2.6076684386805112E-2</v>
      </c>
      <c r="R768" s="32">
        <f t="shared" si="1764"/>
        <v>1.7685521366773666E-2</v>
      </c>
      <c r="S768" s="32">
        <f t="shared" si="1764"/>
        <v>1.1994533560135979E-2</v>
      </c>
      <c r="T768" s="32">
        <f t="shared" si="1764"/>
        <v>1.735776357572982E-2</v>
      </c>
      <c r="U768" s="32">
        <f t="shared" si="1764"/>
        <v>1.1772244279388099E-2</v>
      </c>
      <c r="V768" s="32">
        <f t="shared" si="1764"/>
        <v>7.9840778317409964E-3</v>
      </c>
      <c r="W768" s="32">
        <f t="shared" si="1764"/>
        <v>1.1554074585624376E-2</v>
      </c>
      <c r="X768" s="32">
        <f t="shared" si="1764"/>
        <v>7.8361125182292383E-3</v>
      </c>
      <c r="Y768" s="32">
        <f t="shared" si="1764"/>
        <v>5.3145458723928346E-3</v>
      </c>
      <c r="Z768" s="32">
        <f t="shared" si="1764"/>
        <v>3.4546225116603928E-2</v>
      </c>
      <c r="AA768" s="32">
        <f t="shared" si="1764"/>
        <v>2.3429665880000592E-2</v>
      </c>
      <c r="AB768" s="32">
        <f t="shared" si="1764"/>
        <v>1.5890281540040758E-2</v>
      </c>
      <c r="AC768" s="32">
        <f t="shared" si="1764"/>
        <v>2.2995454449392067E-2</v>
      </c>
      <c r="AD768" s="32">
        <f t="shared" si="1764"/>
        <v>1.5595794119024533E-2</v>
      </c>
      <c r="AE768" s="32">
        <f t="shared" si="1764"/>
        <v>1.0577255376200249E-2</v>
      </c>
      <c r="AF768" s="32">
        <f t="shared" si="1764"/>
        <v>1.5306764300563571E-2</v>
      </c>
      <c r="AG768" s="32">
        <f t="shared" si="1764"/>
        <v>1.0381231872820635E-2</v>
      </c>
      <c r="AH768" s="32">
        <f t="shared" si="1764"/>
        <v>7.0406764670243914E-3</v>
      </c>
      <c r="AI768" s="32">
        <f t="shared" si="1764"/>
        <v>5.0264909253575851E-2</v>
      </c>
      <c r="AJ768" s="32">
        <f t="shared" si="1764"/>
        <v>3.4090266746215341E-2</v>
      </c>
      <c r="AK768" s="32">
        <f t="shared" si="1764"/>
        <v>2.3120429422548699E-2</v>
      </c>
      <c r="AL768" s="32">
        <f t="shared" si="1764"/>
        <v>3.3458487207850884E-2</v>
      </c>
      <c r="AM768" s="32">
        <f t="shared" si="1764"/>
        <v>2.2691948931735657E-2</v>
      </c>
      <c r="AN768" s="32">
        <f t="shared" si="1764"/>
        <v>1.5389953022134077E-2</v>
      </c>
      <c r="AO768" s="32">
        <f t="shared" si="1764"/>
        <v>2.2271409276607458E-2</v>
      </c>
      <c r="AP768" s="32">
        <f t="shared" si="1764"/>
        <v>1.5104737963884233E-2</v>
      </c>
      <c r="AQ768" s="32">
        <f t="shared" si="1764"/>
        <v>1.024421517848194E-2</v>
      </c>
      <c r="AR768" s="32">
        <f t="shared" si="1764"/>
        <v>1.6117431164332202E-2</v>
      </c>
      <c r="AS768" s="32">
        <f t="shared" si="1764"/>
        <v>1.0931035901885391E-2</v>
      </c>
      <c r="AT768" s="32">
        <f t="shared" si="1764"/>
        <v>7.4135601802806346E-3</v>
      </c>
      <c r="AU768" s="32">
        <f t="shared" si="1764"/>
        <v>1.0728455943583799E-2</v>
      </c>
      <c r="AV768" s="32">
        <f t="shared" si="1764"/>
        <v>7.2761680130910139E-3</v>
      </c>
      <c r="AW768" s="32">
        <f t="shared" ref="AW768:CB768" si="1765">AW767/$O767</f>
        <v>4.9347847661518705E-3</v>
      </c>
      <c r="AX768" s="32">
        <f t="shared" si="1765"/>
        <v>7.141322072969903E-3</v>
      </c>
      <c r="AY768" s="32">
        <f t="shared" si="1765"/>
        <v>4.8433306257458413E-3</v>
      </c>
      <c r="AZ768" s="32">
        <f t="shared" si="1765"/>
        <v>3.2848051538070535E-3</v>
      </c>
      <c r="BA768" s="32">
        <f t="shared" si="1765"/>
        <v>2.1352269983607609E-2</v>
      </c>
      <c r="BB768" s="32">
        <f t="shared" si="1765"/>
        <v>1.4481366627089E-2</v>
      </c>
      <c r="BC768" s="32">
        <f t="shared" si="1765"/>
        <v>9.8214372312247777E-3</v>
      </c>
      <c r="BD768" s="32">
        <f t="shared" si="1765"/>
        <v>1.4212989990711862E-2</v>
      </c>
      <c r="BE768" s="32">
        <f t="shared" si="1765"/>
        <v>9.6394209646401968E-3</v>
      </c>
      <c r="BF768" s="32">
        <f t="shared" si="1765"/>
        <v>6.5375713762035152E-3</v>
      </c>
      <c r="BG768" s="32">
        <f t="shared" si="1765"/>
        <v>9.4607779234320444E-3</v>
      </c>
      <c r="BH768" s="32">
        <f t="shared" si="1765"/>
        <v>6.4164135144352116E-3</v>
      </c>
      <c r="BI768" s="32">
        <f t="shared" si="1765"/>
        <v>4.3516889119929406E-3</v>
      </c>
      <c r="BJ768" s="32">
        <f t="shared" si="1765"/>
        <v>3.106764659412941E-2</v>
      </c>
      <c r="BK768" s="32">
        <f t="shared" si="1765"/>
        <v>2.1070452036987916E-2</v>
      </c>
      <c r="BL768" s="32">
        <f t="shared" si="1765"/>
        <v>1.4290234302037554E-2</v>
      </c>
      <c r="BM768" s="32">
        <f t="shared" si="1765"/>
        <v>2.0679962852489634E-2</v>
      </c>
      <c r="BN768" s="32">
        <f t="shared" si="1765"/>
        <v>1.4025399834836928E-2</v>
      </c>
      <c r="BO768" s="32">
        <f t="shared" si="1765"/>
        <v>9.512195061963654E-3</v>
      </c>
      <c r="BP768" s="32">
        <f t="shared" si="1765"/>
        <v>1.3765473425372444E-2</v>
      </c>
      <c r="BQ768" s="32">
        <f t="shared" si="1765"/>
        <v>9.3359098410289356E-3</v>
      </c>
      <c r="BR768" s="32">
        <f t="shared" si="1765"/>
        <v>6.3317264772869749E-3</v>
      </c>
      <c r="BS768" s="32">
        <f t="shared" si="1765"/>
        <v>9.9618334709926596E-3</v>
      </c>
      <c r="BT768" s="32">
        <f t="shared" si="1765"/>
        <v>6.7562354205057415E-3</v>
      </c>
      <c r="BU768" s="32">
        <f t="shared" si="1765"/>
        <v>4.5821602208280911E-3</v>
      </c>
      <c r="BV768" s="32">
        <f t="shared" si="1765"/>
        <v>6.6310251566252879E-3</v>
      </c>
      <c r="BW768" s="32">
        <f t="shared" si="1765"/>
        <v>4.4972411120813658E-3</v>
      </c>
      <c r="BX768" s="32">
        <f t="shared" si="1765"/>
        <v>3.0500830780271077E-3</v>
      </c>
      <c r="BY768" s="32">
        <f t="shared" si="1765"/>
        <v>4.4138957708771982E-3</v>
      </c>
      <c r="BZ768" s="32">
        <f t="shared" si="1765"/>
        <v>2.9935572639771739E-3</v>
      </c>
      <c r="CA768" s="32">
        <f t="shared" si="1765"/>
        <v>2.030266584869891E-3</v>
      </c>
      <c r="CB768" s="32">
        <f t="shared" si="1765"/>
        <v>1.3197373429774308E-2</v>
      </c>
      <c r="CC768" s="32">
        <f t="shared" ref="CC768:CS768" si="1766">CC767/$O767</f>
        <v>8.9506175829495768E-3</v>
      </c>
      <c r="CD768" s="32">
        <f t="shared" si="1766"/>
        <v>6.0704166281650932E-3</v>
      </c>
      <c r="CE768" s="32">
        <f t="shared" si="1766"/>
        <v>8.7847398241532072E-3</v>
      </c>
      <c r="CF768" s="32">
        <f t="shared" si="1766"/>
        <v>5.9579163346480928E-3</v>
      </c>
      <c r="CG768" s="32">
        <f t="shared" si="1766"/>
        <v>4.0407306034346028E-3</v>
      </c>
      <c r="CH768" s="32">
        <f t="shared" si="1766"/>
        <v>5.8475009583314527E-3</v>
      </c>
      <c r="CI768" s="32">
        <f t="shared" si="1766"/>
        <v>3.9658455655938096E-3</v>
      </c>
      <c r="CJ768" s="32">
        <f t="shared" si="1766"/>
        <v>2.6896842193298168E-3</v>
      </c>
      <c r="CK768" s="32">
        <f t="shared" si="1766"/>
        <v>1.9202236296269777E-2</v>
      </c>
      <c r="CL768" s="32">
        <f t="shared" si="1766"/>
        <v>1.3023187889613584E-2</v>
      </c>
      <c r="CM768" s="32">
        <f t="shared" si="1766"/>
        <v>8.8324828520689042E-3</v>
      </c>
      <c r="CN768" s="32">
        <f t="shared" si="1766"/>
        <v>1.2781835022116675E-2</v>
      </c>
      <c r="CO768" s="32">
        <f t="shared" si="1766"/>
        <v>8.6687944309593347E-3</v>
      </c>
      <c r="CP768" s="32">
        <f t="shared" si="1766"/>
        <v>5.8792807727686552E-3</v>
      </c>
      <c r="CQ768" s="32">
        <f t="shared" si="1766"/>
        <v>8.508139573532152E-3</v>
      </c>
      <c r="CR768" s="32">
        <f t="shared" si="1766"/>
        <v>5.7703227138544587E-3</v>
      </c>
      <c r="CS768" s="32">
        <f t="shared" si="1766"/>
        <v>3.9135023508084744E-3</v>
      </c>
    </row>
    <row r="769" spans="2:97" ht="13.15" thickTop="1" x14ac:dyDescent="0.35">
      <c r="H769" s="34">
        <f t="shared" si="1762"/>
        <v>3.1259426010689128E-14</v>
      </c>
      <c r="I769" s="34">
        <f t="shared" ref="I769:J769" si="1767">I764</f>
        <v>-0.38829529361216214</v>
      </c>
      <c r="J769" s="34">
        <f t="shared" si="1767"/>
        <v>-0.26510642588454564</v>
      </c>
      <c r="K769" s="34">
        <f t="shared" si="1758"/>
        <v>-0.38829529361217041</v>
      </c>
      <c r="L769" s="34">
        <f>$CE$6-$CE$7*SUMPRODUCT($B$6:$CD$6,Q768:CS768)</f>
        <v>2.0179413695586845E-12</v>
      </c>
    </row>
    <row r="770" spans="2:97" ht="13.5" thickBot="1" x14ac:dyDescent="0.4">
      <c r="B770" s="39" t="s">
        <v>367</v>
      </c>
      <c r="D770" s="39" t="s">
        <v>368</v>
      </c>
      <c r="E770" s="39" t="s">
        <v>369</v>
      </c>
      <c r="F770" s="39" t="s">
        <v>370</v>
      </c>
      <c r="H770" s="39" t="s">
        <v>347</v>
      </c>
      <c r="I770" s="39" t="s">
        <v>371</v>
      </c>
      <c r="J770" s="39" t="s">
        <v>372</v>
      </c>
      <c r="K770" s="39" t="s">
        <v>349</v>
      </c>
      <c r="L770" s="39" t="s">
        <v>373</v>
      </c>
      <c r="M770" s="39" t="s">
        <v>374</v>
      </c>
      <c r="O770" s="45" t="s">
        <v>336</v>
      </c>
    </row>
    <row r="771" spans="2:97" ht="13.9" thickTop="1" thickBot="1" x14ac:dyDescent="0.4">
      <c r="B771" s="32">
        <f>1+B766</f>
        <v>8</v>
      </c>
      <c r="D771" s="32">
        <f>IF(F766,IF(M771&lt;0,D766,H771),E766)</f>
        <v>0</v>
      </c>
      <c r="E771" s="32">
        <f>IF(F766,IF(M771&lt;0,H771,E766),H771)</f>
        <v>1.5629713005344564E-14</v>
      </c>
      <c r="F771" s="32" t="b">
        <f>OR(F766,M771*M766&lt;=0)</f>
        <v>1</v>
      </c>
      <c r="H771" s="32">
        <f>IF(F766,(D766+E766)/2,2*H766)</f>
        <v>1.5629713005344564E-14</v>
      </c>
      <c r="I771" s="32">
        <f>I766</f>
        <v>-0.48114022924018601</v>
      </c>
      <c r="J771" s="32">
        <f>J766</f>
        <v>-1</v>
      </c>
      <c r="K771" s="32">
        <f>I771+J771*H771</f>
        <v>-0.48114022924020167</v>
      </c>
      <c r="L771" s="32">
        <f>$CE$3-$CE$7*SUMPRODUCT($B$3:$CD$3,Q773:CS773)</f>
        <v>0</v>
      </c>
      <c r="M771" s="32">
        <f>SUMPRODUCT(L771:L774,J771:J774)</f>
        <v>-1.5674470230714088E-13</v>
      </c>
      <c r="O771" s="46">
        <f>SUM(Q771:CS771)</f>
        <v>-1.2656551010021444</v>
      </c>
      <c r="P771" s="39" t="s">
        <v>363</v>
      </c>
      <c r="Q771" s="32">
        <f t="shared" ref="Q771:AV771" si="1768">SUMPRODUCT(B$3:B$6,$K771:$K774)</f>
        <v>0.9483044408069653</v>
      </c>
      <c r="R771" s="32">
        <f t="shared" si="1768"/>
        <v>0.560009147194799</v>
      </c>
      <c r="S771" s="32">
        <f t="shared" si="1768"/>
        <v>0.17171385358263269</v>
      </c>
      <c r="T771" s="32">
        <f t="shared" si="1768"/>
        <v>0.54130271888884929</v>
      </c>
      <c r="U771" s="32">
        <f t="shared" si="1768"/>
        <v>0.15300742527668293</v>
      </c>
      <c r="V771" s="32">
        <f t="shared" si="1768"/>
        <v>-0.23528786833548337</v>
      </c>
      <c r="W771" s="32">
        <f t="shared" si="1768"/>
        <v>0.13430099697073311</v>
      </c>
      <c r="X771" s="32">
        <f t="shared" si="1768"/>
        <v>-0.25399429664143319</v>
      </c>
      <c r="Y771" s="32">
        <f t="shared" si="1768"/>
        <v>-0.64228959025359944</v>
      </c>
      <c r="Z771" s="32">
        <f t="shared" si="1768"/>
        <v>1.2295611299185527</v>
      </c>
      <c r="AA771" s="32">
        <f t="shared" si="1768"/>
        <v>0.84126583630638652</v>
      </c>
      <c r="AB771" s="32">
        <f t="shared" si="1768"/>
        <v>0.45297054269422021</v>
      </c>
      <c r="AC771" s="32">
        <f t="shared" si="1768"/>
        <v>0.8225594080004367</v>
      </c>
      <c r="AD771" s="32">
        <f t="shared" si="1768"/>
        <v>0.43426411438827039</v>
      </c>
      <c r="AE771" s="32">
        <f t="shared" si="1768"/>
        <v>4.5968820776104091E-2</v>
      </c>
      <c r="AF771" s="32">
        <f t="shared" si="1768"/>
        <v>0.41555768608232058</v>
      </c>
      <c r="AG771" s="32">
        <f t="shared" si="1768"/>
        <v>2.7262392470154273E-2</v>
      </c>
      <c r="AH771" s="32">
        <f t="shared" si="1768"/>
        <v>-0.36103290114201203</v>
      </c>
      <c r="AI771" s="32">
        <f t="shared" si="1768"/>
        <v>1.6045700487340029</v>
      </c>
      <c r="AJ771" s="32">
        <f t="shared" si="1768"/>
        <v>1.2162747551218365</v>
      </c>
      <c r="AK771" s="32">
        <f t="shared" si="1768"/>
        <v>0.82797946150967017</v>
      </c>
      <c r="AL771" s="32">
        <f t="shared" si="1768"/>
        <v>1.1975683268158868</v>
      </c>
      <c r="AM771" s="32">
        <f t="shared" si="1768"/>
        <v>0.80927303320372035</v>
      </c>
      <c r="AN771" s="32">
        <f t="shared" si="1768"/>
        <v>0.42097773959155405</v>
      </c>
      <c r="AO771" s="32">
        <f t="shared" si="1768"/>
        <v>0.79056660489777053</v>
      </c>
      <c r="AP771" s="32">
        <f t="shared" si="1768"/>
        <v>0.40227131128560423</v>
      </c>
      <c r="AQ771" s="32">
        <f t="shared" si="1768"/>
        <v>1.3976017673437924E-2</v>
      </c>
      <c r="AR771" s="32">
        <f t="shared" si="1768"/>
        <v>0.46716421156676369</v>
      </c>
      <c r="AS771" s="32">
        <f t="shared" si="1768"/>
        <v>7.8868917954597384E-2</v>
      </c>
      <c r="AT771" s="32">
        <f t="shared" si="1768"/>
        <v>-0.30942637565756892</v>
      </c>
      <c r="AU771" s="32">
        <f t="shared" si="1768"/>
        <v>6.0162489648647566E-2</v>
      </c>
      <c r="AV771" s="32">
        <f t="shared" si="1768"/>
        <v>-0.32813280396351874</v>
      </c>
      <c r="AW771" s="32">
        <f t="shared" ref="AW771:CB771" si="1769">SUMPRODUCT(AH$3:AH$6,$K771:$K774)</f>
        <v>-0.71642809757568504</v>
      </c>
      <c r="AX771" s="32">
        <f t="shared" si="1769"/>
        <v>-0.34683923226946856</v>
      </c>
      <c r="AY771" s="32">
        <f t="shared" si="1769"/>
        <v>-0.73513452588163486</v>
      </c>
      <c r="AZ771" s="32">
        <f t="shared" si="1769"/>
        <v>-1.1234298194938011</v>
      </c>
      <c r="BA771" s="32">
        <f t="shared" si="1769"/>
        <v>0.74842090067835121</v>
      </c>
      <c r="BB771" s="32">
        <f t="shared" si="1769"/>
        <v>0.36012560706618491</v>
      </c>
      <c r="BC771" s="32">
        <f t="shared" si="1769"/>
        <v>-2.8169686545981398E-2</v>
      </c>
      <c r="BD771" s="32">
        <f t="shared" si="1769"/>
        <v>0.34141917876023509</v>
      </c>
      <c r="BE771" s="32">
        <f t="shared" si="1769"/>
        <v>-4.6876114851931244E-2</v>
      </c>
      <c r="BF771" s="32">
        <f t="shared" si="1769"/>
        <v>-0.43517140846409752</v>
      </c>
      <c r="BG771" s="32">
        <f t="shared" si="1769"/>
        <v>-6.5582543157881035E-2</v>
      </c>
      <c r="BH771" s="32">
        <f t="shared" si="1769"/>
        <v>-0.45387783677004734</v>
      </c>
      <c r="BI771" s="32">
        <f t="shared" si="1769"/>
        <v>-0.84217313038221364</v>
      </c>
      <c r="BJ771" s="32">
        <f t="shared" si="1769"/>
        <v>1.1234298194938011</v>
      </c>
      <c r="BK771" s="32">
        <f t="shared" si="1769"/>
        <v>0.73513452588163486</v>
      </c>
      <c r="BL771" s="32">
        <f t="shared" si="1769"/>
        <v>0.34683923226946856</v>
      </c>
      <c r="BM771" s="32">
        <f t="shared" si="1769"/>
        <v>0.71642809757568504</v>
      </c>
      <c r="BN771" s="32">
        <f t="shared" si="1769"/>
        <v>0.32813280396351874</v>
      </c>
      <c r="BO771" s="32">
        <f t="shared" si="1769"/>
        <v>-6.0162489648647566E-2</v>
      </c>
      <c r="BP771" s="32">
        <f t="shared" si="1769"/>
        <v>0.30942637565756892</v>
      </c>
      <c r="BQ771" s="32">
        <f t="shared" si="1769"/>
        <v>-7.8868917954597384E-2</v>
      </c>
      <c r="BR771" s="32">
        <f t="shared" si="1769"/>
        <v>-0.46716421156676369</v>
      </c>
      <c r="BS771" s="32">
        <f t="shared" si="1769"/>
        <v>-1.3976017673437924E-2</v>
      </c>
      <c r="BT771" s="32">
        <f t="shared" si="1769"/>
        <v>-0.40227131128560423</v>
      </c>
      <c r="BU771" s="32">
        <f t="shared" si="1769"/>
        <v>-0.79056660489777053</v>
      </c>
      <c r="BV771" s="32">
        <f t="shared" si="1769"/>
        <v>-0.42097773959155405</v>
      </c>
      <c r="BW771" s="32">
        <f t="shared" si="1769"/>
        <v>-0.80927303320372035</v>
      </c>
      <c r="BX771" s="32">
        <f t="shared" si="1769"/>
        <v>-1.1975683268158868</v>
      </c>
      <c r="BY771" s="32">
        <f t="shared" si="1769"/>
        <v>-0.82797946150967017</v>
      </c>
      <c r="BZ771" s="32">
        <f t="shared" si="1769"/>
        <v>-1.2162747551218365</v>
      </c>
      <c r="CA771" s="32">
        <f t="shared" si="1769"/>
        <v>-1.6045700487340029</v>
      </c>
      <c r="CB771" s="32">
        <f t="shared" si="1769"/>
        <v>0.26728067143814949</v>
      </c>
      <c r="CC771" s="32">
        <f t="shared" ref="CC771:CS771" si="1770">SUMPRODUCT(BN$3:BN$6,$K771:$K774)</f>
        <v>-0.12101462217401682</v>
      </c>
      <c r="CD771" s="32">
        <f t="shared" si="1770"/>
        <v>-0.50930991578618312</v>
      </c>
      <c r="CE771" s="32">
        <f t="shared" si="1770"/>
        <v>-0.13972105047996664</v>
      </c>
      <c r="CF771" s="32">
        <f t="shared" si="1770"/>
        <v>-0.52801634409213294</v>
      </c>
      <c r="CG771" s="32">
        <f t="shared" si="1770"/>
        <v>-0.91631163770429924</v>
      </c>
      <c r="CH771" s="32">
        <f t="shared" si="1770"/>
        <v>-0.54672277239808276</v>
      </c>
      <c r="CI771" s="32">
        <f t="shared" si="1770"/>
        <v>-0.93501806601024906</v>
      </c>
      <c r="CJ771" s="32">
        <f t="shared" si="1770"/>
        <v>-1.3233133596224154</v>
      </c>
      <c r="CK771" s="32">
        <f t="shared" si="1770"/>
        <v>0.64228959025359944</v>
      </c>
      <c r="CL771" s="32">
        <f t="shared" si="1770"/>
        <v>0.25399429664143319</v>
      </c>
      <c r="CM771" s="32">
        <f t="shared" si="1770"/>
        <v>-0.13430099697073311</v>
      </c>
      <c r="CN771" s="32">
        <f t="shared" si="1770"/>
        <v>0.23528786833548337</v>
      </c>
      <c r="CO771" s="32">
        <f t="shared" si="1770"/>
        <v>-0.15300742527668293</v>
      </c>
      <c r="CP771" s="32">
        <f t="shared" si="1770"/>
        <v>-0.54130271888884929</v>
      </c>
      <c r="CQ771" s="32">
        <f t="shared" si="1770"/>
        <v>-0.17171385358263269</v>
      </c>
      <c r="CR771" s="32">
        <f t="shared" si="1770"/>
        <v>-0.560009147194799</v>
      </c>
      <c r="CS771" s="32">
        <f t="shared" si="1770"/>
        <v>-0.9483044408069653</v>
      </c>
    </row>
    <row r="772" spans="2:97" ht="13.9" thickTop="1" thickBot="1" x14ac:dyDescent="0.4">
      <c r="H772" s="33">
        <f>H771</f>
        <v>1.5629713005344564E-14</v>
      </c>
      <c r="I772" s="33">
        <f t="shared" ref="I772:J772" si="1771">I767</f>
        <v>0.32813280396352951</v>
      </c>
      <c r="J772" s="33">
        <f t="shared" si="1771"/>
        <v>-0.68937049111595605</v>
      </c>
      <c r="K772" s="33">
        <f t="shared" ref="K772:K774" si="1772">I772+J772*H772</f>
        <v>0.32813280396351874</v>
      </c>
      <c r="L772" s="33">
        <f>$CE$4-$CE$7*SUMPRODUCT($B$4:$CD$4,Q773:CS773)</f>
        <v>2.2737367544323206E-13</v>
      </c>
      <c r="M772" s="39" t="s">
        <v>375</v>
      </c>
      <c r="O772" s="47">
        <f t="shared" ref="O772:O773" si="1773">SUM(Q772:CS772)</f>
        <v>98.989929547728764</v>
      </c>
      <c r="P772" s="39" t="s">
        <v>365</v>
      </c>
      <c r="Q772" s="33">
        <f>EXP(Q771)</f>
        <v>2.5813291502881186</v>
      </c>
      <c r="R772" s="33">
        <f>EXP(R771)</f>
        <v>1.7506885141117312</v>
      </c>
      <c r="S772" s="33">
        <f t="shared" ref="S772:CD772" si="1774">EXP(S771)</f>
        <v>1.1873380320757028</v>
      </c>
      <c r="T772" s="33">
        <f t="shared" si="1774"/>
        <v>1.7182437934675856</v>
      </c>
      <c r="U772" s="33">
        <f t="shared" si="1774"/>
        <v>1.1653336318352572</v>
      </c>
      <c r="V772" s="33">
        <f t="shared" si="1774"/>
        <v>0.7903433020676115</v>
      </c>
      <c r="W772" s="33">
        <f t="shared" si="1774"/>
        <v>1.143737029220139</v>
      </c>
      <c r="X772" s="33">
        <f t="shared" si="1774"/>
        <v>0.77569622610757638</v>
      </c>
      <c r="Y772" s="33">
        <f t="shared" si="1774"/>
        <v>0.52608652148633395</v>
      </c>
      <c r="Z772" s="33">
        <f t="shared" si="1774"/>
        <v>3.4197283904325286</v>
      </c>
      <c r="AA772" s="33">
        <f t="shared" si="1774"/>
        <v>2.3193009747880438</v>
      </c>
      <c r="AB772" s="33">
        <f t="shared" si="1774"/>
        <v>1.5729778501421896</v>
      </c>
      <c r="AC772" s="33">
        <f t="shared" si="1774"/>
        <v>2.2763184158632925</v>
      </c>
      <c r="AD772" s="33">
        <f t="shared" si="1774"/>
        <v>1.5438265610831039</v>
      </c>
      <c r="AE772" s="33">
        <f t="shared" si="1774"/>
        <v>1.0470417644983905</v>
      </c>
      <c r="AF772" s="33">
        <f t="shared" si="1774"/>
        <v>1.5152155197164632</v>
      </c>
      <c r="AG772" s="33">
        <f t="shared" si="1774"/>
        <v>1.0276374117091451</v>
      </c>
      <c r="AH772" s="33">
        <f t="shared" si="1774"/>
        <v>0.69695606743909533</v>
      </c>
      <c r="AI772" s="33">
        <f t="shared" si="1774"/>
        <v>4.9757198257344104</v>
      </c>
      <c r="AJ772" s="33">
        <f t="shared" si="1774"/>
        <v>3.3745931034711218</v>
      </c>
      <c r="AK772" s="33">
        <f t="shared" si="1774"/>
        <v>2.2886896796513296</v>
      </c>
      <c r="AL772" s="33">
        <f t="shared" si="1774"/>
        <v>3.3120532914787337</v>
      </c>
      <c r="AM772" s="33">
        <f t="shared" si="1774"/>
        <v>2.2462744260531742</v>
      </c>
      <c r="AN772" s="33">
        <f t="shared" si="1774"/>
        <v>1.5234503654039155</v>
      </c>
      <c r="AO772" s="33">
        <f t="shared" si="1774"/>
        <v>2.2046452352200112</v>
      </c>
      <c r="AP772" s="33">
        <f t="shared" si="1774"/>
        <v>1.4952169468818146</v>
      </c>
      <c r="AQ772" s="33">
        <f t="shared" si="1774"/>
        <v>1.0140741387897121</v>
      </c>
      <c r="AR772" s="33">
        <f t="shared" si="1774"/>
        <v>1.5954633754475893</v>
      </c>
      <c r="AS772" s="33">
        <f t="shared" si="1774"/>
        <v>1.0820624738113174</v>
      </c>
      <c r="AT772" s="33">
        <f t="shared" si="1774"/>
        <v>0.73386779994382279</v>
      </c>
      <c r="AU772" s="33">
        <f t="shared" si="1774"/>
        <v>1.0620090980112629</v>
      </c>
      <c r="AV772" s="33">
        <f t="shared" si="1774"/>
        <v>0.72026735899331362</v>
      </c>
      <c r="AW772" s="33">
        <f t="shared" si="1774"/>
        <v>0.48849399633457857</v>
      </c>
      <c r="AX772" s="33">
        <f t="shared" si="1774"/>
        <v>0.70691896888092876</v>
      </c>
      <c r="AY772" s="33">
        <f t="shared" si="1774"/>
        <v>0.47944095741893838</v>
      </c>
      <c r="AZ772" s="33">
        <f t="shared" si="1774"/>
        <v>0.3251626307533782</v>
      </c>
      <c r="BA772" s="33">
        <f t="shared" si="1774"/>
        <v>2.1136597013613896</v>
      </c>
      <c r="BB772" s="33">
        <f t="shared" si="1774"/>
        <v>1.433509462170369</v>
      </c>
      <c r="BC772" s="33">
        <f t="shared" si="1774"/>
        <v>0.97222337957638394</v>
      </c>
      <c r="BD772" s="33">
        <f t="shared" si="1774"/>
        <v>1.4069428778431419</v>
      </c>
      <c r="BE772" s="33">
        <f t="shared" si="1774"/>
        <v>0.95420560217063699</v>
      </c>
      <c r="BF772" s="33">
        <f t="shared" si="1774"/>
        <v>0.64715372994363973</v>
      </c>
      <c r="BG772" s="33">
        <f t="shared" si="1774"/>
        <v>0.93652174010725142</v>
      </c>
      <c r="BH772" s="33">
        <f t="shared" si="1774"/>
        <v>0.63516032174304282</v>
      </c>
      <c r="BI772" s="33">
        <f t="shared" si="1774"/>
        <v>0.43077337881181982</v>
      </c>
      <c r="BJ772" s="33">
        <f t="shared" si="1774"/>
        <v>3.075384147566627</v>
      </c>
      <c r="BK772" s="33">
        <f t="shared" si="1774"/>
        <v>2.0857625626802552</v>
      </c>
      <c r="BL772" s="33">
        <f t="shared" si="1774"/>
        <v>1.4145892867792558</v>
      </c>
      <c r="BM772" s="33">
        <f t="shared" si="1774"/>
        <v>2.0471080658176226</v>
      </c>
      <c r="BN772" s="33">
        <f t="shared" si="1774"/>
        <v>1.3883733415292574</v>
      </c>
      <c r="BO772" s="33">
        <f t="shared" si="1774"/>
        <v>0.94161151902805529</v>
      </c>
      <c r="BP772" s="33">
        <f t="shared" si="1774"/>
        <v>1.3626432445687759</v>
      </c>
      <c r="BQ772" s="33">
        <f t="shared" si="1774"/>
        <v>0.92416105742742283</v>
      </c>
      <c r="BR772" s="33">
        <f t="shared" si="1774"/>
        <v>0.62677715790214317</v>
      </c>
      <c r="BS772" s="33">
        <f t="shared" si="1774"/>
        <v>0.98612119345977067</v>
      </c>
      <c r="BT772" s="33">
        <f t="shared" si="1774"/>
        <v>0.66879926828373648</v>
      </c>
      <c r="BU772" s="33">
        <f t="shared" si="1774"/>
        <v>0.45358771743618226</v>
      </c>
      <c r="BV772" s="33">
        <f t="shared" si="1774"/>
        <v>0.65640471308355874</v>
      </c>
      <c r="BW772" s="33">
        <f t="shared" si="1774"/>
        <v>0.44518158084408865</v>
      </c>
      <c r="BX772" s="33">
        <f t="shared" si="1774"/>
        <v>0.30192750900862758</v>
      </c>
      <c r="BY772" s="33">
        <f t="shared" si="1774"/>
        <v>0.43693123139015727</v>
      </c>
      <c r="BZ772" s="33">
        <f t="shared" si="1774"/>
        <v>0.29633202265819708</v>
      </c>
      <c r="CA772" s="33">
        <f t="shared" si="1774"/>
        <v>0.20097594619938255</v>
      </c>
      <c r="CB772" s="33">
        <f t="shared" si="1774"/>
        <v>1.3064070660284395</v>
      </c>
      <c r="CC772" s="33">
        <f t="shared" si="1774"/>
        <v>0.88602100394485372</v>
      </c>
      <c r="CD772" s="33">
        <f t="shared" si="1774"/>
        <v>0.6009101143474348</v>
      </c>
      <c r="CE772" s="33">
        <f t="shared" ref="CE772:CS772" si="1775">EXP(CE771)</f>
        <v>0.86960077628806698</v>
      </c>
      <c r="CF772" s="33">
        <f t="shared" si="1775"/>
        <v>0.58977371821808899</v>
      </c>
      <c r="CG772" s="33">
        <f t="shared" si="1775"/>
        <v>0.39999163775535246</v>
      </c>
      <c r="CH772" s="33">
        <f t="shared" si="1775"/>
        <v>0.57884370789551942</v>
      </c>
      <c r="CI772" s="33">
        <f t="shared" si="1775"/>
        <v>0.39257877313531386</v>
      </c>
      <c r="CJ772" s="33">
        <f t="shared" si="1775"/>
        <v>0.26625165137710433</v>
      </c>
      <c r="CK772" s="33">
        <f t="shared" si="1775"/>
        <v>1.9008280181266284</v>
      </c>
      <c r="CL772" s="33">
        <f t="shared" si="1775"/>
        <v>1.2891644516797176</v>
      </c>
      <c r="CM772" s="33">
        <f t="shared" si="1775"/>
        <v>0.87432685525785026</v>
      </c>
      <c r="CN772" s="33">
        <f t="shared" si="1775"/>
        <v>1.2652729483300575</v>
      </c>
      <c r="CO772" s="33">
        <f t="shared" si="1775"/>
        <v>0.85812334998443585</v>
      </c>
      <c r="CP772" s="33">
        <f t="shared" si="1775"/>
        <v>0.58198958948770663</v>
      </c>
      <c r="CQ772" s="33">
        <f t="shared" si="1775"/>
        <v>0.84222013696621956</v>
      </c>
      <c r="CR772" s="33">
        <f t="shared" si="1775"/>
        <v>0.57120383891213367</v>
      </c>
      <c r="CS772" s="33">
        <f t="shared" si="1775"/>
        <v>0.38739732199141808</v>
      </c>
    </row>
    <row r="773" spans="2:97" ht="13.9" thickTop="1" thickBot="1" x14ac:dyDescent="0.4">
      <c r="H773" s="32">
        <f t="shared" ref="H773:H774" si="1776">H772</f>
        <v>1.5629713005344564E-14</v>
      </c>
      <c r="I773" s="32">
        <f t="shared" ref="I773:J773" si="1777">I768</f>
        <v>-0.40700172191811046</v>
      </c>
      <c r="J773" s="32">
        <f t="shared" si="1777"/>
        <v>-0.36274976148874921</v>
      </c>
      <c r="K773" s="32">
        <f t="shared" si="1772"/>
        <v>-0.40700172191811612</v>
      </c>
      <c r="L773" s="32">
        <f>$CE$5-$CE$7*SUMPRODUCT($B$5:$CD$5,Q773:CS773)</f>
        <v>0</v>
      </c>
      <c r="M773" s="32">
        <f>SUMPRODUCT($B$7:$CD$7, LN(Q773:CS773))</f>
        <v>-3263.3842564287179</v>
      </c>
      <c r="O773" s="48">
        <f t="shared" si="1773"/>
        <v>1.0000000000000002</v>
      </c>
      <c r="P773" s="39" t="s">
        <v>366</v>
      </c>
      <c r="Q773" s="32">
        <f t="shared" ref="Q773:AV773" si="1778">Q772/$O772</f>
        <v>2.6076684386804324E-2</v>
      </c>
      <c r="R773" s="32">
        <f t="shared" si="1778"/>
        <v>1.7685521366773205E-2</v>
      </c>
      <c r="S773" s="32">
        <f t="shared" si="1778"/>
        <v>1.1994533560135716E-2</v>
      </c>
      <c r="T773" s="32">
        <f t="shared" si="1778"/>
        <v>1.7357763575729396E-2</v>
      </c>
      <c r="U773" s="32">
        <f t="shared" si="1778"/>
        <v>1.1772244279387859E-2</v>
      </c>
      <c r="V773" s="32">
        <f t="shared" si="1778"/>
        <v>7.984077831740868E-3</v>
      </c>
      <c r="W773" s="32">
        <f t="shared" si="1778"/>
        <v>1.155407458562416E-2</v>
      </c>
      <c r="X773" s="32">
        <f t="shared" si="1778"/>
        <v>7.8361125182291238E-3</v>
      </c>
      <c r="Y773" s="32">
        <f t="shared" si="1778"/>
        <v>5.3145458723927799E-3</v>
      </c>
      <c r="Z773" s="32">
        <f t="shared" si="1778"/>
        <v>3.4546225116603199E-2</v>
      </c>
      <c r="AA773" s="32">
        <f t="shared" si="1778"/>
        <v>2.3429665880000197E-2</v>
      </c>
      <c r="AB773" s="32">
        <f t="shared" si="1778"/>
        <v>1.5890281540040557E-2</v>
      </c>
      <c r="AC773" s="32">
        <f t="shared" si="1778"/>
        <v>2.2995454449391724E-2</v>
      </c>
      <c r="AD773" s="32">
        <f t="shared" si="1778"/>
        <v>1.5595794119024359E-2</v>
      </c>
      <c r="AE773" s="32">
        <f t="shared" si="1778"/>
        <v>1.0577255376200174E-2</v>
      </c>
      <c r="AF773" s="32">
        <f t="shared" si="1778"/>
        <v>1.5306764300563425E-2</v>
      </c>
      <c r="AG773" s="32">
        <f t="shared" si="1778"/>
        <v>1.0381231872820576E-2</v>
      </c>
      <c r="AH773" s="32">
        <f t="shared" si="1778"/>
        <v>7.040676467024381E-3</v>
      </c>
      <c r="AI773" s="32">
        <f t="shared" si="1778"/>
        <v>5.0264909253575421E-2</v>
      </c>
      <c r="AJ773" s="32">
        <f t="shared" si="1778"/>
        <v>3.4090266746215188E-2</v>
      </c>
      <c r="AK773" s="32">
        <f t="shared" si="1778"/>
        <v>2.3120429422548685E-2</v>
      </c>
      <c r="AL773" s="32">
        <f t="shared" si="1778"/>
        <v>3.3458487207850787E-2</v>
      </c>
      <c r="AM773" s="32">
        <f t="shared" si="1778"/>
        <v>2.2691948931735682E-2</v>
      </c>
      <c r="AN773" s="32">
        <f t="shared" si="1778"/>
        <v>1.5389953022134157E-2</v>
      </c>
      <c r="AO773" s="32">
        <f t="shared" si="1778"/>
        <v>2.2271409276607521E-2</v>
      </c>
      <c r="AP773" s="32">
        <f t="shared" si="1778"/>
        <v>1.5104737963884337E-2</v>
      </c>
      <c r="AQ773" s="32">
        <f t="shared" si="1778"/>
        <v>1.0244215178482053E-2</v>
      </c>
      <c r="AR773" s="32">
        <f t="shared" si="1778"/>
        <v>1.6117431164331966E-2</v>
      </c>
      <c r="AS773" s="32">
        <f t="shared" si="1778"/>
        <v>1.0931035901885277E-2</v>
      </c>
      <c r="AT773" s="32">
        <f t="shared" si="1778"/>
        <v>7.4135601802805887E-3</v>
      </c>
      <c r="AU773" s="32">
        <f t="shared" si="1778"/>
        <v>1.0728455943583706E-2</v>
      </c>
      <c r="AV773" s="32">
        <f t="shared" si="1778"/>
        <v>7.2761680130909792E-3</v>
      </c>
      <c r="AW773" s="32">
        <f t="shared" ref="AW773:CB773" si="1779">AW772/$O772</f>
        <v>4.9347847661518679E-3</v>
      </c>
      <c r="AX773" s="32">
        <f t="shared" si="1779"/>
        <v>7.1413220729698804E-3</v>
      </c>
      <c r="AY773" s="32">
        <f t="shared" si="1779"/>
        <v>4.8433306257458465E-3</v>
      </c>
      <c r="AZ773" s="32">
        <f t="shared" si="1779"/>
        <v>3.28480515380707E-3</v>
      </c>
      <c r="BA773" s="32">
        <f t="shared" si="1779"/>
        <v>2.1352269983607494E-2</v>
      </c>
      <c r="BB773" s="32">
        <f t="shared" si="1779"/>
        <v>1.4481366627088984E-2</v>
      </c>
      <c r="BC773" s="32">
        <f t="shared" si="1779"/>
        <v>9.8214372312248072E-3</v>
      </c>
      <c r="BD773" s="32">
        <f t="shared" si="1779"/>
        <v>1.4212989990711867E-2</v>
      </c>
      <c r="BE773" s="32">
        <f t="shared" si="1779"/>
        <v>9.6394209646402402E-3</v>
      </c>
      <c r="BF773" s="32">
        <f t="shared" si="1779"/>
        <v>6.5375713762035716E-3</v>
      </c>
      <c r="BG773" s="32">
        <f t="shared" si="1779"/>
        <v>9.4607779234321017E-3</v>
      </c>
      <c r="BH773" s="32">
        <f t="shared" si="1779"/>
        <v>6.4164135144352775E-3</v>
      </c>
      <c r="BI773" s="32">
        <f t="shared" si="1779"/>
        <v>4.3516889119930031E-3</v>
      </c>
      <c r="BJ773" s="32">
        <f t="shared" si="1779"/>
        <v>3.1067646594129625E-2</v>
      </c>
      <c r="BK773" s="32">
        <f t="shared" si="1779"/>
        <v>2.1070452036988152E-2</v>
      </c>
      <c r="BL773" s="32">
        <f t="shared" si="1779"/>
        <v>1.429023430203777E-2</v>
      </c>
      <c r="BM773" s="32">
        <f t="shared" si="1779"/>
        <v>2.0679962852489894E-2</v>
      </c>
      <c r="BN773" s="32">
        <f t="shared" si="1779"/>
        <v>1.4025399834837162E-2</v>
      </c>
      <c r="BO773" s="32">
        <f t="shared" si="1779"/>
        <v>9.5121950619638535E-3</v>
      </c>
      <c r="BP773" s="32">
        <f t="shared" si="1779"/>
        <v>1.3765473425372699E-2</v>
      </c>
      <c r="BQ773" s="32">
        <f t="shared" si="1779"/>
        <v>9.3359098410291455E-3</v>
      </c>
      <c r="BR773" s="32">
        <f t="shared" si="1779"/>
        <v>6.3317264772871432E-3</v>
      </c>
      <c r="BS773" s="32">
        <f t="shared" si="1779"/>
        <v>9.96183347099267E-3</v>
      </c>
      <c r="BT773" s="32">
        <f t="shared" si="1779"/>
        <v>6.7562354205057771E-3</v>
      </c>
      <c r="BU773" s="32">
        <f t="shared" si="1779"/>
        <v>4.5821602208281336E-3</v>
      </c>
      <c r="BV773" s="32">
        <f t="shared" si="1779"/>
        <v>6.6310251566253321E-3</v>
      </c>
      <c r="BW773" s="32">
        <f t="shared" si="1779"/>
        <v>4.4972411120814152E-3</v>
      </c>
      <c r="BX773" s="32">
        <f t="shared" si="1779"/>
        <v>3.0500830780271532E-3</v>
      </c>
      <c r="BY773" s="32">
        <f t="shared" si="1779"/>
        <v>4.4138957708772537E-3</v>
      </c>
      <c r="BZ773" s="32">
        <f t="shared" si="1779"/>
        <v>2.9935572639772242E-3</v>
      </c>
      <c r="CA773" s="32">
        <f t="shared" si="1779"/>
        <v>2.0302665848699331E-3</v>
      </c>
      <c r="CB773" s="32">
        <f t="shared" si="1779"/>
        <v>1.3197373429774442E-2</v>
      </c>
      <c r="CC773" s="32">
        <f t="shared" ref="CC773:CS773" si="1780">CC772/$O772</f>
        <v>8.9506175829497069E-3</v>
      </c>
      <c r="CD773" s="32">
        <f t="shared" si="1780"/>
        <v>6.0704166281652042E-3</v>
      </c>
      <c r="CE773" s="32">
        <f t="shared" si="1780"/>
        <v>8.7847398241533477E-3</v>
      </c>
      <c r="CF773" s="32">
        <f t="shared" si="1780"/>
        <v>5.9579163346482134E-3</v>
      </c>
      <c r="CG773" s="32">
        <f t="shared" si="1780"/>
        <v>4.0407306034347E-3</v>
      </c>
      <c r="CH773" s="32">
        <f t="shared" si="1780"/>
        <v>5.8475009583315793E-3</v>
      </c>
      <c r="CI773" s="32">
        <f t="shared" si="1780"/>
        <v>3.9658455655939119E-3</v>
      </c>
      <c r="CJ773" s="32">
        <f t="shared" si="1780"/>
        <v>2.6896842193298966E-3</v>
      </c>
      <c r="CK773" s="32">
        <f t="shared" si="1780"/>
        <v>1.9202236296270211E-2</v>
      </c>
      <c r="CL773" s="32">
        <f t="shared" si="1780"/>
        <v>1.3023187889613933E-2</v>
      </c>
      <c r="CM773" s="32">
        <f t="shared" si="1780"/>
        <v>8.8324828520691765E-3</v>
      </c>
      <c r="CN773" s="32">
        <f t="shared" si="1780"/>
        <v>1.2781835022117036E-2</v>
      </c>
      <c r="CO773" s="32">
        <f t="shared" si="1780"/>
        <v>8.6687944309596157E-3</v>
      </c>
      <c r="CP773" s="32">
        <f t="shared" si="1780"/>
        <v>5.8792807727688686E-3</v>
      </c>
      <c r="CQ773" s="32">
        <f t="shared" si="1780"/>
        <v>8.5081395735324434E-3</v>
      </c>
      <c r="CR773" s="32">
        <f t="shared" si="1780"/>
        <v>5.7703227138546781E-3</v>
      </c>
      <c r="CS773" s="32">
        <f t="shared" si="1780"/>
        <v>3.9135023508086392E-3</v>
      </c>
    </row>
    <row r="774" spans="2:97" ht="13.15" thickTop="1" x14ac:dyDescent="0.35">
      <c r="H774" s="34">
        <f t="shared" si="1776"/>
        <v>1.5629713005344564E-14</v>
      </c>
      <c r="I774" s="34">
        <f t="shared" ref="I774:J774" si="1781">I769</f>
        <v>-0.38829529361216214</v>
      </c>
      <c r="J774" s="34">
        <f t="shared" si="1781"/>
        <v>-0.26510642588454564</v>
      </c>
      <c r="K774" s="34">
        <f t="shared" si="1772"/>
        <v>-0.3882952936121663</v>
      </c>
      <c r="L774" s="34">
        <f>$CE$6-$CE$7*SUMPRODUCT($B$6:$CD$6,Q773:CS773)</f>
        <v>0</v>
      </c>
    </row>
    <row r="775" spans="2:97" ht="13.5" thickBot="1" x14ac:dyDescent="0.4">
      <c r="B775" s="39" t="s">
        <v>367</v>
      </c>
      <c r="D775" s="39" t="s">
        <v>368</v>
      </c>
      <c r="E775" s="39" t="s">
        <v>369</v>
      </c>
      <c r="F775" s="39" t="s">
        <v>370</v>
      </c>
      <c r="H775" s="39" t="s">
        <v>347</v>
      </c>
      <c r="I775" s="39" t="s">
        <v>371</v>
      </c>
      <c r="J775" s="39" t="s">
        <v>372</v>
      </c>
      <c r="K775" s="39" t="s">
        <v>349</v>
      </c>
      <c r="L775" s="39" t="s">
        <v>373</v>
      </c>
      <c r="M775" s="39" t="s">
        <v>374</v>
      </c>
      <c r="O775" s="45" t="s">
        <v>336</v>
      </c>
    </row>
    <row r="776" spans="2:97" ht="13.9" thickTop="1" thickBot="1" x14ac:dyDescent="0.4">
      <c r="B776" s="32">
        <f>1+B771</f>
        <v>9</v>
      </c>
      <c r="D776" s="32">
        <f>IF(F771,IF(M776&lt;0,D771,H776),E771)</f>
        <v>7.8148565026722821E-15</v>
      </c>
      <c r="E776" s="32">
        <f>IF(F771,IF(M776&lt;0,H776,E771),H776)</f>
        <v>1.5629713005344564E-14</v>
      </c>
      <c r="F776" s="32" t="b">
        <f>OR(F771,M776*M771&lt;=0)</f>
        <v>1</v>
      </c>
      <c r="H776" s="32">
        <f>IF(F771,(D771+E771)/2,2*H771)</f>
        <v>7.8148565026722821E-15</v>
      </c>
      <c r="I776" s="32">
        <f>I771</f>
        <v>-0.48114022924018601</v>
      </c>
      <c r="J776" s="32">
        <f>J771</f>
        <v>-1</v>
      </c>
      <c r="K776" s="32">
        <f>I776+J776*H776</f>
        <v>-0.48114022924019384</v>
      </c>
      <c r="L776" s="32">
        <f>$CE$3-$CE$7*SUMPRODUCT($B$3:$CD$3,Q778:CS778)</f>
        <v>-3.3537617127876729E-12</v>
      </c>
      <c r="M776" s="32">
        <f>SUMPRODUCT(L776:L779,J776:J779)</f>
        <v>5.8159292039091988E-12</v>
      </c>
      <c r="O776" s="46">
        <f>SUM(Q776:CS776)</f>
        <v>-1.2656551010021648</v>
      </c>
      <c r="P776" s="39" t="s">
        <v>363</v>
      </c>
      <c r="Q776" s="32">
        <f t="shared" ref="Q776:AV776" si="1782">SUMPRODUCT(B$3:B$6,$K776:$K779)</f>
        <v>0.9483044408069472</v>
      </c>
      <c r="R776" s="32">
        <f t="shared" si="1782"/>
        <v>0.56000914719478301</v>
      </c>
      <c r="S776" s="32">
        <f t="shared" si="1782"/>
        <v>0.17171385358261881</v>
      </c>
      <c r="T776" s="32">
        <f t="shared" si="1782"/>
        <v>0.54130271888883397</v>
      </c>
      <c r="U776" s="32">
        <f t="shared" si="1782"/>
        <v>0.15300742527666972</v>
      </c>
      <c r="V776" s="32">
        <f t="shared" si="1782"/>
        <v>-0.23528786833549448</v>
      </c>
      <c r="W776" s="32">
        <f t="shared" si="1782"/>
        <v>0.13430099697072062</v>
      </c>
      <c r="X776" s="32">
        <f t="shared" si="1782"/>
        <v>-0.25399429664144357</v>
      </c>
      <c r="Y776" s="32">
        <f t="shared" si="1782"/>
        <v>-0.64228959025360777</v>
      </c>
      <c r="Z776" s="32">
        <f t="shared" si="1782"/>
        <v>1.2295611299185394</v>
      </c>
      <c r="AA776" s="32">
        <f t="shared" si="1782"/>
        <v>0.84126583630637519</v>
      </c>
      <c r="AB776" s="32">
        <f t="shared" si="1782"/>
        <v>0.452970542694211</v>
      </c>
      <c r="AC776" s="32">
        <f t="shared" si="1782"/>
        <v>0.82255940800042604</v>
      </c>
      <c r="AD776" s="32">
        <f t="shared" si="1782"/>
        <v>0.43426411438826185</v>
      </c>
      <c r="AE776" s="32">
        <f t="shared" si="1782"/>
        <v>4.5968820776097652E-2</v>
      </c>
      <c r="AF776" s="32">
        <f t="shared" si="1782"/>
        <v>0.41555768608231275</v>
      </c>
      <c r="AG776" s="32">
        <f t="shared" si="1782"/>
        <v>2.7262392470148555E-2</v>
      </c>
      <c r="AH776" s="32">
        <f t="shared" si="1782"/>
        <v>-0.36103290114201564</v>
      </c>
      <c r="AI776" s="32">
        <f t="shared" si="1782"/>
        <v>1.6045700487339953</v>
      </c>
      <c r="AJ776" s="32">
        <f t="shared" si="1782"/>
        <v>1.2162747551218311</v>
      </c>
      <c r="AK776" s="32">
        <f t="shared" si="1782"/>
        <v>0.82797946150966695</v>
      </c>
      <c r="AL776" s="32">
        <f t="shared" si="1782"/>
        <v>1.1975683268158821</v>
      </c>
      <c r="AM776" s="32">
        <f t="shared" si="1782"/>
        <v>0.80927303320371791</v>
      </c>
      <c r="AN776" s="32">
        <f t="shared" si="1782"/>
        <v>0.42097773959155371</v>
      </c>
      <c r="AO776" s="32">
        <f t="shared" si="1782"/>
        <v>0.79056660489776887</v>
      </c>
      <c r="AP776" s="32">
        <f t="shared" si="1782"/>
        <v>0.40227131128560462</v>
      </c>
      <c r="AQ776" s="32">
        <f t="shared" si="1782"/>
        <v>1.3976017673440422E-2</v>
      </c>
      <c r="AR776" s="32">
        <f t="shared" si="1782"/>
        <v>0.46716421156675336</v>
      </c>
      <c r="AS776" s="32">
        <f t="shared" si="1782"/>
        <v>7.8868917954589168E-2</v>
      </c>
      <c r="AT776" s="32">
        <f t="shared" si="1782"/>
        <v>-0.30942637565757503</v>
      </c>
      <c r="AU776" s="32">
        <f t="shared" si="1782"/>
        <v>6.0162489648640072E-2</v>
      </c>
      <c r="AV776" s="32">
        <f t="shared" si="1782"/>
        <v>-0.32813280396352412</v>
      </c>
      <c r="AW776" s="32">
        <f t="shared" ref="AW776:CB776" si="1783">SUMPRODUCT(AH$3:AH$6,$K776:$K779)</f>
        <v>-0.71642809757568826</v>
      </c>
      <c r="AX776" s="32">
        <f t="shared" si="1783"/>
        <v>-0.34683923226947322</v>
      </c>
      <c r="AY776" s="32">
        <f t="shared" si="1783"/>
        <v>-0.73513452588163741</v>
      </c>
      <c r="AZ776" s="32">
        <f t="shared" si="1783"/>
        <v>-1.1234298194938015</v>
      </c>
      <c r="BA776" s="32">
        <f t="shared" si="1783"/>
        <v>0.74842090067834555</v>
      </c>
      <c r="BB776" s="32">
        <f t="shared" si="1783"/>
        <v>0.3601256070661813</v>
      </c>
      <c r="BC776" s="32">
        <f t="shared" si="1783"/>
        <v>-2.8169686545982897E-2</v>
      </c>
      <c r="BD776" s="32">
        <f t="shared" si="1783"/>
        <v>0.3414191787602322</v>
      </c>
      <c r="BE776" s="32">
        <f t="shared" si="1783"/>
        <v>-4.6876114851932014E-2</v>
      </c>
      <c r="BF776" s="32">
        <f t="shared" si="1783"/>
        <v>-0.43517140846409619</v>
      </c>
      <c r="BG776" s="32">
        <f t="shared" si="1783"/>
        <v>-6.558254315788109E-2</v>
      </c>
      <c r="BH776" s="32">
        <f t="shared" si="1783"/>
        <v>-0.45387783677004528</v>
      </c>
      <c r="BI776" s="32">
        <f t="shared" si="1783"/>
        <v>-0.84217313038220953</v>
      </c>
      <c r="BJ776" s="32">
        <f t="shared" si="1783"/>
        <v>1.1234298194938015</v>
      </c>
      <c r="BK776" s="32">
        <f t="shared" si="1783"/>
        <v>0.73513452588163741</v>
      </c>
      <c r="BL776" s="32">
        <f t="shared" si="1783"/>
        <v>0.34683923226947322</v>
      </c>
      <c r="BM776" s="32">
        <f t="shared" si="1783"/>
        <v>0.71642809757568826</v>
      </c>
      <c r="BN776" s="32">
        <f t="shared" si="1783"/>
        <v>0.32813280396352412</v>
      </c>
      <c r="BO776" s="32">
        <f t="shared" si="1783"/>
        <v>-6.0162489648640072E-2</v>
      </c>
      <c r="BP776" s="32">
        <f t="shared" si="1783"/>
        <v>0.30942637565757503</v>
      </c>
      <c r="BQ776" s="32">
        <f t="shared" si="1783"/>
        <v>-7.8868917954589168E-2</v>
      </c>
      <c r="BR776" s="32">
        <f t="shared" si="1783"/>
        <v>-0.46716421156675336</v>
      </c>
      <c r="BS776" s="32">
        <f t="shared" si="1783"/>
        <v>-1.3976017673440422E-2</v>
      </c>
      <c r="BT776" s="32">
        <f t="shared" si="1783"/>
        <v>-0.40227131128560462</v>
      </c>
      <c r="BU776" s="32">
        <f t="shared" si="1783"/>
        <v>-0.79056660489776887</v>
      </c>
      <c r="BV776" s="32">
        <f t="shared" si="1783"/>
        <v>-0.42097773959155371</v>
      </c>
      <c r="BW776" s="32">
        <f t="shared" si="1783"/>
        <v>-0.80927303320371791</v>
      </c>
      <c r="BX776" s="32">
        <f t="shared" si="1783"/>
        <v>-1.1975683268158821</v>
      </c>
      <c r="BY776" s="32">
        <f t="shared" si="1783"/>
        <v>-0.82797946150966695</v>
      </c>
      <c r="BZ776" s="32">
        <f t="shared" si="1783"/>
        <v>-1.2162747551218311</v>
      </c>
      <c r="CA776" s="32">
        <f t="shared" si="1783"/>
        <v>-1.6045700487339953</v>
      </c>
      <c r="CB776" s="32">
        <f t="shared" si="1783"/>
        <v>0.26728067143815165</v>
      </c>
      <c r="CC776" s="32">
        <f t="shared" ref="CC776:CS776" si="1784">SUMPRODUCT(BN$3:BN$6,$K776:$K779)</f>
        <v>-0.12101462217401254</v>
      </c>
      <c r="CD776" s="32">
        <f t="shared" si="1784"/>
        <v>-0.50930991578617668</v>
      </c>
      <c r="CE776" s="32">
        <f t="shared" si="1784"/>
        <v>-0.13972105047996164</v>
      </c>
      <c r="CF776" s="32">
        <f t="shared" si="1784"/>
        <v>-0.52801634409212583</v>
      </c>
      <c r="CG776" s="32">
        <f t="shared" si="1784"/>
        <v>-0.91631163770429003</v>
      </c>
      <c r="CH776" s="32">
        <f t="shared" si="1784"/>
        <v>-0.54672277239807499</v>
      </c>
      <c r="CI776" s="32">
        <f t="shared" si="1784"/>
        <v>-0.93501806601023918</v>
      </c>
      <c r="CJ776" s="32">
        <f t="shared" si="1784"/>
        <v>-1.3233133596224034</v>
      </c>
      <c r="CK776" s="32">
        <f t="shared" si="1784"/>
        <v>0.64228959025360777</v>
      </c>
      <c r="CL776" s="32">
        <f t="shared" si="1784"/>
        <v>0.25399429664144357</v>
      </c>
      <c r="CM776" s="32">
        <f t="shared" si="1784"/>
        <v>-0.13430099697072062</v>
      </c>
      <c r="CN776" s="32">
        <f t="shared" si="1784"/>
        <v>0.23528786833549448</v>
      </c>
      <c r="CO776" s="32">
        <f t="shared" si="1784"/>
        <v>-0.15300742527666972</v>
      </c>
      <c r="CP776" s="32">
        <f t="shared" si="1784"/>
        <v>-0.54130271888883397</v>
      </c>
      <c r="CQ776" s="32">
        <f t="shared" si="1784"/>
        <v>-0.17171385358261881</v>
      </c>
      <c r="CR776" s="32">
        <f t="shared" si="1784"/>
        <v>-0.56000914719478301</v>
      </c>
      <c r="CS776" s="32">
        <f t="shared" si="1784"/>
        <v>-0.9483044408069472</v>
      </c>
    </row>
    <row r="777" spans="2:97" ht="13.9" thickTop="1" thickBot="1" x14ac:dyDescent="0.4">
      <c r="H777" s="33">
        <f>H776</f>
        <v>7.8148565026722821E-15</v>
      </c>
      <c r="I777" s="33">
        <f t="shared" ref="I777:J777" si="1785">I772</f>
        <v>0.32813280396352951</v>
      </c>
      <c r="J777" s="33">
        <f t="shared" si="1785"/>
        <v>-0.68937049111595605</v>
      </c>
      <c r="K777" s="33">
        <f t="shared" ref="K777:K779" si="1786">I777+J777*H777</f>
        <v>0.32813280396352412</v>
      </c>
      <c r="L777" s="33">
        <f>$CE$4-$CE$7*SUMPRODUCT($B$4:$CD$4,Q778:CS778)</f>
        <v>-2.5011104298755527E-12</v>
      </c>
      <c r="M777" s="39" t="s">
        <v>375</v>
      </c>
      <c r="O777" s="47">
        <f t="shared" ref="O777:O778" si="1787">SUM(Q777:CS777)</f>
        <v>98.989929547728536</v>
      </c>
      <c r="P777" s="39" t="s">
        <v>365</v>
      </c>
      <c r="Q777" s="33">
        <f>EXP(Q776)</f>
        <v>2.581329150288072</v>
      </c>
      <c r="R777" s="33">
        <f>EXP(R776)</f>
        <v>1.7506885141117032</v>
      </c>
      <c r="S777" s="33">
        <f t="shared" ref="S777:CD777" si="1788">EXP(S776)</f>
        <v>1.1873380320756863</v>
      </c>
      <c r="T777" s="33">
        <f t="shared" si="1788"/>
        <v>1.7182437934675592</v>
      </c>
      <c r="U777" s="33">
        <f t="shared" si="1788"/>
        <v>1.1653336318352416</v>
      </c>
      <c r="V777" s="33">
        <f t="shared" si="1788"/>
        <v>0.79034330206760273</v>
      </c>
      <c r="W777" s="33">
        <f t="shared" si="1788"/>
        <v>1.1437370292201245</v>
      </c>
      <c r="X777" s="33">
        <f t="shared" si="1788"/>
        <v>0.77569622610756839</v>
      </c>
      <c r="Y777" s="33">
        <f t="shared" si="1788"/>
        <v>0.52608652148632962</v>
      </c>
      <c r="Z777" s="33">
        <f t="shared" si="1788"/>
        <v>3.4197283904324833</v>
      </c>
      <c r="AA777" s="33">
        <f t="shared" si="1788"/>
        <v>2.3193009747880176</v>
      </c>
      <c r="AB777" s="33">
        <f t="shared" si="1788"/>
        <v>1.5729778501421752</v>
      </c>
      <c r="AC777" s="33">
        <f t="shared" si="1788"/>
        <v>2.2763184158632681</v>
      </c>
      <c r="AD777" s="33">
        <f t="shared" si="1788"/>
        <v>1.5438265610830908</v>
      </c>
      <c r="AE777" s="33">
        <f t="shared" si="1788"/>
        <v>1.0470417644983838</v>
      </c>
      <c r="AF777" s="33">
        <f t="shared" si="1788"/>
        <v>1.5152155197164514</v>
      </c>
      <c r="AG777" s="33">
        <f t="shared" si="1788"/>
        <v>1.0276374117091394</v>
      </c>
      <c r="AH777" s="33">
        <f t="shared" si="1788"/>
        <v>0.69695606743909289</v>
      </c>
      <c r="AI777" s="33">
        <f t="shared" si="1788"/>
        <v>4.9757198257343731</v>
      </c>
      <c r="AJ777" s="33">
        <f t="shared" si="1788"/>
        <v>3.3745931034711036</v>
      </c>
      <c r="AK777" s="33">
        <f t="shared" si="1788"/>
        <v>2.2886896796513225</v>
      </c>
      <c r="AL777" s="33">
        <f t="shared" si="1788"/>
        <v>3.3120532914787182</v>
      </c>
      <c r="AM777" s="33">
        <f t="shared" si="1788"/>
        <v>2.2462744260531688</v>
      </c>
      <c r="AN777" s="33">
        <f t="shared" si="1788"/>
        <v>1.5234503654039151</v>
      </c>
      <c r="AO777" s="33">
        <f t="shared" si="1788"/>
        <v>2.2046452352200077</v>
      </c>
      <c r="AP777" s="33">
        <f t="shared" si="1788"/>
        <v>1.4952169468818151</v>
      </c>
      <c r="AQ777" s="33">
        <f t="shared" si="1788"/>
        <v>1.0140741387897145</v>
      </c>
      <c r="AR777" s="33">
        <f t="shared" si="1788"/>
        <v>1.5954633754475729</v>
      </c>
      <c r="AS777" s="33">
        <f t="shared" si="1788"/>
        <v>1.0820624738113083</v>
      </c>
      <c r="AT777" s="33">
        <f t="shared" si="1788"/>
        <v>0.73386779994381823</v>
      </c>
      <c r="AU777" s="33">
        <f t="shared" si="1788"/>
        <v>1.0620090980112549</v>
      </c>
      <c r="AV777" s="33">
        <f t="shared" si="1788"/>
        <v>0.72026735899330974</v>
      </c>
      <c r="AW777" s="33">
        <f t="shared" si="1788"/>
        <v>0.48849399633457696</v>
      </c>
      <c r="AX777" s="33">
        <f t="shared" si="1788"/>
        <v>0.70691896888092542</v>
      </c>
      <c r="AY777" s="33">
        <f t="shared" si="1788"/>
        <v>0.47944095741893716</v>
      </c>
      <c r="AZ777" s="33">
        <f t="shared" si="1788"/>
        <v>0.32516263075337809</v>
      </c>
      <c r="BA777" s="33">
        <f t="shared" si="1788"/>
        <v>2.1136597013613776</v>
      </c>
      <c r="BB777" s="33">
        <f t="shared" si="1788"/>
        <v>1.4335094621703639</v>
      </c>
      <c r="BC777" s="33">
        <f t="shared" si="1788"/>
        <v>0.9722233795763825</v>
      </c>
      <c r="BD777" s="33">
        <f t="shared" si="1788"/>
        <v>1.4069428778431379</v>
      </c>
      <c r="BE777" s="33">
        <f t="shared" si="1788"/>
        <v>0.95420560217063621</v>
      </c>
      <c r="BF777" s="33">
        <f t="shared" si="1788"/>
        <v>0.64715372994364051</v>
      </c>
      <c r="BG777" s="33">
        <f t="shared" si="1788"/>
        <v>0.93652174010725142</v>
      </c>
      <c r="BH777" s="33">
        <f t="shared" si="1788"/>
        <v>0.63516032174304415</v>
      </c>
      <c r="BI777" s="33">
        <f t="shared" si="1788"/>
        <v>0.43077337881182159</v>
      </c>
      <c r="BJ777" s="33">
        <f t="shared" si="1788"/>
        <v>3.0753841475666284</v>
      </c>
      <c r="BK777" s="33">
        <f t="shared" si="1788"/>
        <v>2.0857625626802605</v>
      </c>
      <c r="BL777" s="33">
        <f t="shared" si="1788"/>
        <v>1.4145892867792624</v>
      </c>
      <c r="BM777" s="33">
        <f t="shared" si="1788"/>
        <v>2.0471080658176293</v>
      </c>
      <c r="BN777" s="33">
        <f t="shared" si="1788"/>
        <v>1.3883733415292649</v>
      </c>
      <c r="BO777" s="33">
        <f t="shared" si="1788"/>
        <v>0.94161151902806228</v>
      </c>
      <c r="BP777" s="33">
        <f t="shared" si="1788"/>
        <v>1.3626432445687844</v>
      </c>
      <c r="BQ777" s="33">
        <f t="shared" si="1788"/>
        <v>0.92416105742743049</v>
      </c>
      <c r="BR777" s="33">
        <f t="shared" si="1788"/>
        <v>0.62677715790214961</v>
      </c>
      <c r="BS777" s="33">
        <f t="shared" si="1788"/>
        <v>0.98612119345976823</v>
      </c>
      <c r="BT777" s="33">
        <f t="shared" si="1788"/>
        <v>0.66879926828373626</v>
      </c>
      <c r="BU777" s="33">
        <f t="shared" si="1788"/>
        <v>0.45358771743618304</v>
      </c>
      <c r="BV777" s="33">
        <f t="shared" si="1788"/>
        <v>0.65640471308355897</v>
      </c>
      <c r="BW777" s="33">
        <f t="shared" si="1788"/>
        <v>0.44518158084408971</v>
      </c>
      <c r="BX777" s="33">
        <f t="shared" si="1788"/>
        <v>0.30192750900862897</v>
      </c>
      <c r="BY777" s="33">
        <f t="shared" si="1788"/>
        <v>0.43693123139015866</v>
      </c>
      <c r="BZ777" s="33">
        <f t="shared" si="1788"/>
        <v>0.29633202265819863</v>
      </c>
      <c r="CA777" s="33">
        <f t="shared" si="1788"/>
        <v>0.20097594619938408</v>
      </c>
      <c r="CB777" s="33">
        <f t="shared" si="1788"/>
        <v>1.3064070660284424</v>
      </c>
      <c r="CC777" s="33">
        <f t="shared" si="1788"/>
        <v>0.8860210039448575</v>
      </c>
      <c r="CD777" s="33">
        <f t="shared" si="1788"/>
        <v>0.60091011434743868</v>
      </c>
      <c r="CE777" s="33">
        <f t="shared" ref="CE777:CS777" si="1789">EXP(CE776)</f>
        <v>0.86960077628807131</v>
      </c>
      <c r="CF777" s="33">
        <f t="shared" si="1789"/>
        <v>0.5897737182180931</v>
      </c>
      <c r="CG777" s="33">
        <f t="shared" si="1789"/>
        <v>0.39999163775535618</v>
      </c>
      <c r="CH777" s="33">
        <f t="shared" si="1789"/>
        <v>0.57884370789552397</v>
      </c>
      <c r="CI777" s="33">
        <f t="shared" si="1789"/>
        <v>0.39257877313531775</v>
      </c>
      <c r="CJ777" s="33">
        <f t="shared" si="1789"/>
        <v>0.26625165137710749</v>
      </c>
      <c r="CK777" s="33">
        <f t="shared" si="1789"/>
        <v>1.9008280181266441</v>
      </c>
      <c r="CL777" s="33">
        <f t="shared" si="1789"/>
        <v>1.2891644516797309</v>
      </c>
      <c r="CM777" s="33">
        <f t="shared" si="1789"/>
        <v>0.87432685525786114</v>
      </c>
      <c r="CN777" s="33">
        <f t="shared" si="1789"/>
        <v>1.2652729483300715</v>
      </c>
      <c r="CO777" s="33">
        <f t="shared" si="1789"/>
        <v>0.85812334998444717</v>
      </c>
      <c r="CP777" s="33">
        <f t="shared" si="1789"/>
        <v>0.58198958948771562</v>
      </c>
      <c r="CQ777" s="33">
        <f t="shared" si="1789"/>
        <v>0.84222013696623121</v>
      </c>
      <c r="CR777" s="33">
        <f t="shared" si="1789"/>
        <v>0.57120383891214288</v>
      </c>
      <c r="CS777" s="33">
        <f t="shared" si="1789"/>
        <v>0.38739732199142513</v>
      </c>
    </row>
    <row r="778" spans="2:97" ht="13.9" thickTop="1" thickBot="1" x14ac:dyDescent="0.4">
      <c r="H778" s="32">
        <f t="shared" ref="H778:H779" si="1790">H777</f>
        <v>7.8148565026722821E-15</v>
      </c>
      <c r="I778" s="32">
        <f t="shared" ref="I778:J778" si="1791">I773</f>
        <v>-0.40700172191811046</v>
      </c>
      <c r="J778" s="32">
        <f t="shared" si="1791"/>
        <v>-0.36274976148874921</v>
      </c>
      <c r="K778" s="32">
        <f t="shared" si="1786"/>
        <v>-0.40700172191811329</v>
      </c>
      <c r="L778" s="32">
        <f>$CE$5-$CE$7*SUMPRODUCT($B$5:$CD$5,Q778:CS778)</f>
        <v>-1.3073986337985843E-12</v>
      </c>
      <c r="M778" s="32">
        <f>SUMPRODUCT($B$7:$CD$7, LN(Q778:CS778))</f>
        <v>-3263.3842564287183</v>
      </c>
      <c r="O778" s="48">
        <f t="shared" si="1787"/>
        <v>0.99999999999999956</v>
      </c>
      <c r="P778" s="39" t="s">
        <v>366</v>
      </c>
      <c r="Q778" s="32">
        <f t="shared" ref="Q778:AV778" si="1792">Q777/$O777</f>
        <v>2.6076684386803911E-2</v>
      </c>
      <c r="R778" s="32">
        <f t="shared" si="1792"/>
        <v>1.7685521366772962E-2</v>
      </c>
      <c r="S778" s="32">
        <f t="shared" si="1792"/>
        <v>1.1994533560135577E-2</v>
      </c>
      <c r="T778" s="32">
        <f t="shared" si="1792"/>
        <v>1.7357763575729171E-2</v>
      </c>
      <c r="U778" s="32">
        <f t="shared" si="1792"/>
        <v>1.1772244279387729E-2</v>
      </c>
      <c r="V778" s="32">
        <f t="shared" si="1792"/>
        <v>7.9840778317407969E-3</v>
      </c>
      <c r="W778" s="32">
        <f t="shared" si="1792"/>
        <v>1.155407458562404E-2</v>
      </c>
      <c r="X778" s="32">
        <f t="shared" si="1792"/>
        <v>7.8361125182290613E-3</v>
      </c>
      <c r="Y778" s="32">
        <f t="shared" si="1792"/>
        <v>5.3145458723927478E-3</v>
      </c>
      <c r="Z778" s="32">
        <f t="shared" si="1792"/>
        <v>3.4546225116602824E-2</v>
      </c>
      <c r="AA778" s="32">
        <f t="shared" si="1792"/>
        <v>2.3429665879999985E-2</v>
      </c>
      <c r="AB778" s="32">
        <f t="shared" si="1792"/>
        <v>1.5890281540040446E-2</v>
      </c>
      <c r="AC778" s="32">
        <f t="shared" si="1792"/>
        <v>2.2995454449391529E-2</v>
      </c>
      <c r="AD778" s="32">
        <f t="shared" si="1792"/>
        <v>1.5595794119024262E-2</v>
      </c>
      <c r="AE778" s="32">
        <f t="shared" si="1792"/>
        <v>1.0577255376200131E-2</v>
      </c>
      <c r="AF778" s="32">
        <f t="shared" si="1792"/>
        <v>1.530676430056334E-2</v>
      </c>
      <c r="AG778" s="32">
        <f t="shared" si="1792"/>
        <v>1.0381231872820541E-2</v>
      </c>
      <c r="AH778" s="32">
        <f t="shared" si="1792"/>
        <v>7.0406764670243724E-3</v>
      </c>
      <c r="AI778" s="32">
        <f t="shared" si="1792"/>
        <v>5.0264909253575157E-2</v>
      </c>
      <c r="AJ778" s="32">
        <f t="shared" si="1792"/>
        <v>3.4090266746215077E-2</v>
      </c>
      <c r="AK778" s="32">
        <f t="shared" si="1792"/>
        <v>2.3120429422548668E-2</v>
      </c>
      <c r="AL778" s="32">
        <f t="shared" si="1792"/>
        <v>3.3458487207850711E-2</v>
      </c>
      <c r="AM778" s="32">
        <f t="shared" si="1792"/>
        <v>2.2691948931735682E-2</v>
      </c>
      <c r="AN778" s="32">
        <f t="shared" si="1792"/>
        <v>1.5389953022134188E-2</v>
      </c>
      <c r="AO778" s="32">
        <f t="shared" si="1792"/>
        <v>2.2271409276607534E-2</v>
      </c>
      <c r="AP778" s="32">
        <f t="shared" si="1792"/>
        <v>1.5104737963884377E-2</v>
      </c>
      <c r="AQ778" s="32">
        <f t="shared" si="1792"/>
        <v>1.0244215178482102E-2</v>
      </c>
      <c r="AR778" s="32">
        <f t="shared" si="1792"/>
        <v>1.6117431164331838E-2</v>
      </c>
      <c r="AS778" s="32">
        <f t="shared" si="1792"/>
        <v>1.0931035901885211E-2</v>
      </c>
      <c r="AT778" s="32">
        <f t="shared" si="1792"/>
        <v>7.4135601802805592E-3</v>
      </c>
      <c r="AU778" s="32">
        <f t="shared" si="1792"/>
        <v>1.0728455943583648E-2</v>
      </c>
      <c r="AV778" s="32">
        <f t="shared" si="1792"/>
        <v>7.2761680130909567E-3</v>
      </c>
      <c r="AW778" s="32">
        <f t="shared" ref="AW778:CB778" si="1793">AW777/$O777</f>
        <v>4.9347847661518627E-3</v>
      </c>
      <c r="AX778" s="32">
        <f t="shared" si="1793"/>
        <v>7.1413220729698631E-3</v>
      </c>
      <c r="AY778" s="32">
        <f t="shared" si="1793"/>
        <v>4.8433306257458448E-3</v>
      </c>
      <c r="AZ778" s="32">
        <f t="shared" si="1793"/>
        <v>3.2848051538070765E-3</v>
      </c>
      <c r="BA778" s="32">
        <f t="shared" si="1793"/>
        <v>2.1352269983607425E-2</v>
      </c>
      <c r="BB778" s="32">
        <f t="shared" si="1793"/>
        <v>1.4481366627088965E-2</v>
      </c>
      <c r="BC778" s="32">
        <f t="shared" si="1793"/>
        <v>9.8214372312248159E-3</v>
      </c>
      <c r="BD778" s="32">
        <f t="shared" si="1793"/>
        <v>1.421298999071186E-2</v>
      </c>
      <c r="BE778" s="32">
        <f t="shared" si="1793"/>
        <v>9.6394209646402541E-3</v>
      </c>
      <c r="BF778" s="32">
        <f t="shared" si="1793"/>
        <v>6.5375713762035942E-3</v>
      </c>
      <c r="BG778" s="32">
        <f t="shared" si="1793"/>
        <v>9.4607779234321242E-3</v>
      </c>
      <c r="BH778" s="32">
        <f t="shared" si="1793"/>
        <v>6.4164135144353053E-3</v>
      </c>
      <c r="BI778" s="32">
        <f t="shared" si="1793"/>
        <v>4.3516889119930308E-3</v>
      </c>
      <c r="BJ778" s="32">
        <f t="shared" si="1793"/>
        <v>3.1067646594129708E-2</v>
      </c>
      <c r="BK778" s="32">
        <f t="shared" si="1793"/>
        <v>2.1070452036988253E-2</v>
      </c>
      <c r="BL778" s="32">
        <f t="shared" si="1793"/>
        <v>1.4290234302037869E-2</v>
      </c>
      <c r="BM778" s="32">
        <f t="shared" si="1793"/>
        <v>2.0679962852490009E-2</v>
      </c>
      <c r="BN778" s="32">
        <f t="shared" si="1793"/>
        <v>1.4025399834837271E-2</v>
      </c>
      <c r="BO778" s="32">
        <f t="shared" si="1793"/>
        <v>9.5121950619639455E-3</v>
      </c>
      <c r="BP778" s="32">
        <f t="shared" si="1793"/>
        <v>1.3765473425372815E-2</v>
      </c>
      <c r="BQ778" s="32">
        <f t="shared" si="1793"/>
        <v>9.3359098410292444E-3</v>
      </c>
      <c r="BR778" s="32">
        <f t="shared" si="1793"/>
        <v>6.331726477287223E-3</v>
      </c>
      <c r="BS778" s="32">
        <f t="shared" si="1793"/>
        <v>9.9618334709926683E-3</v>
      </c>
      <c r="BT778" s="32">
        <f t="shared" si="1793"/>
        <v>6.7562354205057901E-3</v>
      </c>
      <c r="BU778" s="32">
        <f t="shared" si="1793"/>
        <v>4.5821602208281527E-3</v>
      </c>
      <c r="BV778" s="32">
        <f t="shared" si="1793"/>
        <v>6.6310251566253494E-3</v>
      </c>
      <c r="BW778" s="32">
        <f t="shared" si="1793"/>
        <v>4.4972411120814361E-3</v>
      </c>
      <c r="BX778" s="32">
        <f t="shared" si="1793"/>
        <v>3.050083078027174E-3</v>
      </c>
      <c r="BY778" s="32">
        <f t="shared" si="1793"/>
        <v>4.413895770877278E-3</v>
      </c>
      <c r="BZ778" s="32">
        <f t="shared" si="1793"/>
        <v>2.9935572639772467E-3</v>
      </c>
      <c r="CA778" s="32">
        <f t="shared" si="1793"/>
        <v>2.030266584869953E-3</v>
      </c>
      <c r="CB778" s="32">
        <f t="shared" si="1793"/>
        <v>1.3197373429774501E-2</v>
      </c>
      <c r="CC778" s="32">
        <f t="shared" ref="CC778:CS778" si="1794">CC777/$O777</f>
        <v>8.9506175829497641E-3</v>
      </c>
      <c r="CD778" s="32">
        <f t="shared" si="1794"/>
        <v>6.070416628165258E-3</v>
      </c>
      <c r="CE778" s="32">
        <f t="shared" si="1794"/>
        <v>8.7847398241534102E-3</v>
      </c>
      <c r="CF778" s="32">
        <f t="shared" si="1794"/>
        <v>5.957916334648268E-3</v>
      </c>
      <c r="CG778" s="32">
        <f t="shared" si="1794"/>
        <v>4.0407306034347468E-3</v>
      </c>
      <c r="CH778" s="32">
        <f t="shared" si="1794"/>
        <v>5.8475009583316383E-3</v>
      </c>
      <c r="CI778" s="32">
        <f t="shared" si="1794"/>
        <v>3.9658455655939605E-3</v>
      </c>
      <c r="CJ778" s="32">
        <f t="shared" si="1794"/>
        <v>2.6896842193299348E-3</v>
      </c>
      <c r="CK778" s="32">
        <f t="shared" si="1794"/>
        <v>1.9202236296270415E-2</v>
      </c>
      <c r="CL778" s="32">
        <f t="shared" si="1794"/>
        <v>1.3023187889614096E-2</v>
      </c>
      <c r="CM778" s="32">
        <f t="shared" si="1794"/>
        <v>8.8324828520693066E-3</v>
      </c>
      <c r="CN778" s="32">
        <f t="shared" si="1794"/>
        <v>1.2781835022117207E-2</v>
      </c>
      <c r="CO778" s="32">
        <f t="shared" si="1794"/>
        <v>8.668794430959751E-3</v>
      </c>
      <c r="CP778" s="32">
        <f t="shared" si="1794"/>
        <v>5.8792807727689727E-3</v>
      </c>
      <c r="CQ778" s="32">
        <f t="shared" si="1794"/>
        <v>8.5081395735325804E-3</v>
      </c>
      <c r="CR778" s="32">
        <f t="shared" si="1794"/>
        <v>5.7703227138547848E-3</v>
      </c>
      <c r="CS778" s="32">
        <f t="shared" si="1794"/>
        <v>3.913502350808719E-3</v>
      </c>
    </row>
    <row r="779" spans="2:97" ht="13.15" thickTop="1" x14ac:dyDescent="0.35">
      <c r="H779" s="34">
        <f t="shared" si="1790"/>
        <v>7.8148565026722821E-15</v>
      </c>
      <c r="I779" s="34">
        <f t="shared" ref="I779:J779" si="1795">I774</f>
        <v>-0.38829529361216214</v>
      </c>
      <c r="J779" s="34">
        <f t="shared" si="1795"/>
        <v>-0.26510642588454564</v>
      </c>
      <c r="K779" s="34">
        <f t="shared" si="1786"/>
        <v>-0.38829529361216419</v>
      </c>
      <c r="L779" s="34">
        <f>$CE$6-$CE$7*SUMPRODUCT($B$6:$CD$6,Q778:CS778)</f>
        <v>-9.9475983006414026E-13</v>
      </c>
    </row>
    <row r="780" spans="2:97" ht="13.5" thickBot="1" x14ac:dyDescent="0.4">
      <c r="B780" s="39" t="s">
        <v>367</v>
      </c>
      <c r="D780" s="39" t="s">
        <v>368</v>
      </c>
      <c r="E780" s="39" t="s">
        <v>369</v>
      </c>
      <c r="F780" s="39" t="s">
        <v>370</v>
      </c>
      <c r="H780" s="39" t="s">
        <v>347</v>
      </c>
      <c r="I780" s="39" t="s">
        <v>371</v>
      </c>
      <c r="J780" s="39" t="s">
        <v>372</v>
      </c>
      <c r="K780" s="39" t="s">
        <v>349</v>
      </c>
      <c r="L780" s="39" t="s">
        <v>373</v>
      </c>
      <c r="M780" s="39" t="s">
        <v>374</v>
      </c>
      <c r="O780" s="45" t="s">
        <v>336</v>
      </c>
    </row>
    <row r="781" spans="2:97" ht="13.9" thickTop="1" thickBot="1" x14ac:dyDescent="0.4">
      <c r="B781" s="32">
        <f>1+B776</f>
        <v>10</v>
      </c>
      <c r="D781" s="32">
        <f>IF(F776,IF(M781&lt;0,D776,H781),E776)</f>
        <v>1.1722284754008423E-14</v>
      </c>
      <c r="E781" s="32">
        <f>IF(F776,IF(M781&lt;0,H781,E776),H781)</f>
        <v>1.5629713005344564E-14</v>
      </c>
      <c r="F781" s="32" t="b">
        <f>OR(F776,M781*M776&lt;=0)</f>
        <v>1</v>
      </c>
      <c r="H781" s="32">
        <f>IF(F776,(D776+E776)/2,2*H776)</f>
        <v>1.1722284754008423E-14</v>
      </c>
      <c r="I781" s="32">
        <f>I776</f>
        <v>-0.48114022924018601</v>
      </c>
      <c r="J781" s="32">
        <f>J776</f>
        <v>-1</v>
      </c>
      <c r="K781" s="32">
        <f>I781+J781*H781</f>
        <v>-0.48114022924019773</v>
      </c>
      <c r="L781" s="32">
        <f>$CE$3-$CE$7*SUMPRODUCT($B$3:$CD$3,Q783:CS783)</f>
        <v>-1.5063505998114124E-12</v>
      </c>
      <c r="M781" s="32">
        <f>SUMPRODUCT(L781:L784,J781:J784)</f>
        <v>2.6316634230568518E-12</v>
      </c>
      <c r="O781" s="46">
        <f>SUM(Q781:CS781)</f>
        <v>-1.2656551010021533</v>
      </c>
      <c r="P781" s="39" t="s">
        <v>363</v>
      </c>
      <c r="Q781" s="32">
        <f t="shared" ref="Q781:AV781" si="1796">SUMPRODUCT(B$3:B$6,$K781:$K784)</f>
        <v>0.94830444080695631</v>
      </c>
      <c r="R781" s="32">
        <f t="shared" si="1796"/>
        <v>0.560009147194791</v>
      </c>
      <c r="S781" s="32">
        <f t="shared" si="1796"/>
        <v>0.17171385358262575</v>
      </c>
      <c r="T781" s="32">
        <f t="shared" si="1796"/>
        <v>0.54130271888884152</v>
      </c>
      <c r="U781" s="32">
        <f t="shared" si="1796"/>
        <v>0.15300742527667632</v>
      </c>
      <c r="V781" s="32">
        <f t="shared" si="1796"/>
        <v>-0.23528786833548893</v>
      </c>
      <c r="W781" s="32">
        <f t="shared" si="1796"/>
        <v>0.13430099697072684</v>
      </c>
      <c r="X781" s="32">
        <f t="shared" si="1796"/>
        <v>-0.25399429664143841</v>
      </c>
      <c r="Y781" s="32">
        <f t="shared" si="1796"/>
        <v>-0.64228959025360366</v>
      </c>
      <c r="Z781" s="32">
        <f t="shared" si="1796"/>
        <v>1.229561129918546</v>
      </c>
      <c r="AA781" s="32">
        <f t="shared" si="1796"/>
        <v>0.84126583630638085</v>
      </c>
      <c r="AB781" s="32">
        <f t="shared" si="1796"/>
        <v>0.45297054269421561</v>
      </c>
      <c r="AC781" s="32">
        <f t="shared" si="1796"/>
        <v>0.82255940800043137</v>
      </c>
      <c r="AD781" s="32">
        <f t="shared" si="1796"/>
        <v>0.43426411438826612</v>
      </c>
      <c r="AE781" s="32">
        <f t="shared" si="1796"/>
        <v>4.5968820776100872E-2</v>
      </c>
      <c r="AF781" s="32">
        <f t="shared" si="1796"/>
        <v>0.41555768608231664</v>
      </c>
      <c r="AG781" s="32">
        <f t="shared" si="1796"/>
        <v>2.7262392470151386E-2</v>
      </c>
      <c r="AH781" s="32">
        <f t="shared" si="1796"/>
        <v>-0.36103290114201386</v>
      </c>
      <c r="AI781" s="32">
        <f t="shared" si="1796"/>
        <v>1.6045700487339991</v>
      </c>
      <c r="AJ781" s="32">
        <f t="shared" si="1796"/>
        <v>1.2162747551218338</v>
      </c>
      <c r="AK781" s="32">
        <f t="shared" si="1796"/>
        <v>0.8279794615096685</v>
      </c>
      <c r="AL781" s="32">
        <f t="shared" si="1796"/>
        <v>1.1975683268158843</v>
      </c>
      <c r="AM781" s="32">
        <f t="shared" si="1796"/>
        <v>0.80927303320371913</v>
      </c>
      <c r="AN781" s="32">
        <f t="shared" si="1796"/>
        <v>0.42097773959155388</v>
      </c>
      <c r="AO781" s="32">
        <f t="shared" si="1796"/>
        <v>0.79056660489776964</v>
      </c>
      <c r="AP781" s="32">
        <f t="shared" si="1796"/>
        <v>0.40227131128560439</v>
      </c>
      <c r="AQ781" s="32">
        <f t="shared" si="1796"/>
        <v>1.3976017673439145E-2</v>
      </c>
      <c r="AR781" s="32">
        <f t="shared" si="1796"/>
        <v>0.46716421156675858</v>
      </c>
      <c r="AS781" s="32">
        <f t="shared" si="1796"/>
        <v>7.8868917954593332E-2</v>
      </c>
      <c r="AT781" s="32">
        <f t="shared" si="1796"/>
        <v>-0.30942637565757192</v>
      </c>
      <c r="AU781" s="32">
        <f t="shared" si="1796"/>
        <v>6.0162489648643847E-2</v>
      </c>
      <c r="AV781" s="32">
        <f t="shared" si="1796"/>
        <v>-0.3281328039635214</v>
      </c>
      <c r="AW781" s="32">
        <f t="shared" ref="AW781:CB781" si="1797">SUMPRODUCT(AH$3:AH$6,$K781:$K784)</f>
        <v>-0.71642809757568671</v>
      </c>
      <c r="AX781" s="32">
        <f t="shared" si="1797"/>
        <v>-0.34683923226947094</v>
      </c>
      <c r="AY781" s="32">
        <f t="shared" si="1797"/>
        <v>-0.73513452588163619</v>
      </c>
      <c r="AZ781" s="32">
        <f t="shared" si="1797"/>
        <v>-1.1234298194938015</v>
      </c>
      <c r="BA781" s="32">
        <f t="shared" si="1797"/>
        <v>0.74842090067834843</v>
      </c>
      <c r="BB781" s="32">
        <f t="shared" si="1797"/>
        <v>0.36012560706618313</v>
      </c>
      <c r="BC781" s="32">
        <f t="shared" si="1797"/>
        <v>-2.816968654598212E-2</v>
      </c>
      <c r="BD781" s="32">
        <f t="shared" si="1797"/>
        <v>0.34141917876023364</v>
      </c>
      <c r="BE781" s="32">
        <f t="shared" si="1797"/>
        <v>-4.6876114851931626E-2</v>
      </c>
      <c r="BF781" s="32">
        <f t="shared" si="1797"/>
        <v>-0.43517140846409685</v>
      </c>
      <c r="BG781" s="32">
        <f t="shared" si="1797"/>
        <v>-6.558254315788109E-2</v>
      </c>
      <c r="BH781" s="32">
        <f t="shared" si="1797"/>
        <v>-0.45387783677004634</v>
      </c>
      <c r="BI781" s="32">
        <f t="shared" si="1797"/>
        <v>-0.84217313038221153</v>
      </c>
      <c r="BJ781" s="32">
        <f t="shared" si="1797"/>
        <v>1.1234298194938015</v>
      </c>
      <c r="BK781" s="32">
        <f t="shared" si="1797"/>
        <v>0.73513452588163619</v>
      </c>
      <c r="BL781" s="32">
        <f t="shared" si="1797"/>
        <v>0.34683923226947094</v>
      </c>
      <c r="BM781" s="32">
        <f t="shared" si="1797"/>
        <v>0.71642809757568671</v>
      </c>
      <c r="BN781" s="32">
        <f t="shared" si="1797"/>
        <v>0.3281328039635214</v>
      </c>
      <c r="BO781" s="32">
        <f t="shared" si="1797"/>
        <v>-6.0162489648643847E-2</v>
      </c>
      <c r="BP781" s="32">
        <f t="shared" si="1797"/>
        <v>0.30942637565757192</v>
      </c>
      <c r="BQ781" s="32">
        <f t="shared" si="1797"/>
        <v>-7.8868917954593332E-2</v>
      </c>
      <c r="BR781" s="32">
        <f t="shared" si="1797"/>
        <v>-0.46716421156675858</v>
      </c>
      <c r="BS781" s="32">
        <f t="shared" si="1797"/>
        <v>-1.3976017673439145E-2</v>
      </c>
      <c r="BT781" s="32">
        <f t="shared" si="1797"/>
        <v>-0.40227131128560439</v>
      </c>
      <c r="BU781" s="32">
        <f t="shared" si="1797"/>
        <v>-0.79056660489776964</v>
      </c>
      <c r="BV781" s="32">
        <f t="shared" si="1797"/>
        <v>-0.42097773959155388</v>
      </c>
      <c r="BW781" s="32">
        <f t="shared" si="1797"/>
        <v>-0.80927303320371913</v>
      </c>
      <c r="BX781" s="32">
        <f t="shared" si="1797"/>
        <v>-1.1975683268158843</v>
      </c>
      <c r="BY781" s="32">
        <f t="shared" si="1797"/>
        <v>-0.8279794615096685</v>
      </c>
      <c r="BZ781" s="32">
        <f t="shared" si="1797"/>
        <v>-1.2162747551218338</v>
      </c>
      <c r="CA781" s="32">
        <f t="shared" si="1797"/>
        <v>-1.6045700487339991</v>
      </c>
      <c r="CB781" s="32">
        <f t="shared" si="1797"/>
        <v>0.2672806714381506</v>
      </c>
      <c r="CC781" s="32">
        <f t="shared" ref="CC781:CS781" si="1798">SUMPRODUCT(BN$3:BN$6,$K781:$K784)</f>
        <v>-0.12101462217401465</v>
      </c>
      <c r="CD781" s="32">
        <f t="shared" si="1798"/>
        <v>-0.5093099157861799</v>
      </c>
      <c r="CE781" s="32">
        <f t="shared" si="1798"/>
        <v>-0.13972105047996414</v>
      </c>
      <c r="CF781" s="32">
        <f t="shared" si="1798"/>
        <v>-0.52801634409212939</v>
      </c>
      <c r="CG781" s="32">
        <f t="shared" si="1798"/>
        <v>-0.91631163770429458</v>
      </c>
      <c r="CH781" s="32">
        <f t="shared" si="1798"/>
        <v>-0.54672277239807876</v>
      </c>
      <c r="CI781" s="32">
        <f t="shared" si="1798"/>
        <v>-0.93501806601024406</v>
      </c>
      <c r="CJ781" s="32">
        <f t="shared" si="1798"/>
        <v>-1.3233133596224094</v>
      </c>
      <c r="CK781" s="32">
        <f t="shared" si="1798"/>
        <v>0.64228959025360366</v>
      </c>
      <c r="CL781" s="32">
        <f t="shared" si="1798"/>
        <v>0.25399429664143841</v>
      </c>
      <c r="CM781" s="32">
        <f t="shared" si="1798"/>
        <v>-0.13430099697072684</v>
      </c>
      <c r="CN781" s="32">
        <f t="shared" si="1798"/>
        <v>0.23528786833548893</v>
      </c>
      <c r="CO781" s="32">
        <f t="shared" si="1798"/>
        <v>-0.15300742527667632</v>
      </c>
      <c r="CP781" s="32">
        <f t="shared" si="1798"/>
        <v>-0.54130271888884152</v>
      </c>
      <c r="CQ781" s="32">
        <f t="shared" si="1798"/>
        <v>-0.17171385358262575</v>
      </c>
      <c r="CR781" s="32">
        <f t="shared" si="1798"/>
        <v>-0.560009147194791</v>
      </c>
      <c r="CS781" s="32">
        <f t="shared" si="1798"/>
        <v>-0.94830444080695631</v>
      </c>
    </row>
    <row r="782" spans="2:97" ht="13.9" thickTop="1" thickBot="1" x14ac:dyDescent="0.4">
      <c r="H782" s="33">
        <f>H781</f>
        <v>1.1722284754008423E-14</v>
      </c>
      <c r="I782" s="33">
        <f t="shared" ref="I782:J782" si="1799">I777</f>
        <v>0.32813280396352951</v>
      </c>
      <c r="J782" s="33">
        <f t="shared" si="1799"/>
        <v>-0.68937049111595605</v>
      </c>
      <c r="K782" s="33">
        <f t="shared" ref="K782:K784" si="1800">I782+J782*H782</f>
        <v>0.3281328039635214</v>
      </c>
      <c r="L782" s="33">
        <f>$CE$4-$CE$7*SUMPRODUCT($B$4:$CD$4,Q783:CS783)</f>
        <v>-1.1652900866465643E-12</v>
      </c>
      <c r="M782" s="39" t="s">
        <v>375</v>
      </c>
      <c r="O782" s="47">
        <f t="shared" ref="O782:O783" si="1801">SUM(Q782:CS782)</f>
        <v>98.989929547728636</v>
      </c>
      <c r="P782" s="39" t="s">
        <v>365</v>
      </c>
      <c r="Q782" s="33">
        <f>EXP(Q781)</f>
        <v>2.5813291502880955</v>
      </c>
      <c r="R782" s="33">
        <f>EXP(R781)</f>
        <v>1.7506885141117172</v>
      </c>
      <c r="S782" s="33">
        <f t="shared" ref="S782:CD782" si="1802">EXP(S781)</f>
        <v>1.1873380320756945</v>
      </c>
      <c r="T782" s="33">
        <f t="shared" si="1802"/>
        <v>1.7182437934675723</v>
      </c>
      <c r="U782" s="33">
        <f t="shared" si="1802"/>
        <v>1.1653336318352494</v>
      </c>
      <c r="V782" s="33">
        <f t="shared" si="1802"/>
        <v>0.79034330206760706</v>
      </c>
      <c r="W782" s="33">
        <f t="shared" si="1802"/>
        <v>1.1437370292201317</v>
      </c>
      <c r="X782" s="33">
        <f t="shared" si="1802"/>
        <v>0.77569622610757238</v>
      </c>
      <c r="Y782" s="33">
        <f t="shared" si="1802"/>
        <v>0.52608652148633173</v>
      </c>
      <c r="Z782" s="33">
        <f t="shared" si="1802"/>
        <v>3.419728390432506</v>
      </c>
      <c r="AA782" s="33">
        <f t="shared" si="1802"/>
        <v>2.3193009747880309</v>
      </c>
      <c r="AB782" s="33">
        <f t="shared" si="1802"/>
        <v>1.5729778501421823</v>
      </c>
      <c r="AC782" s="33">
        <f t="shared" si="1802"/>
        <v>2.2763184158632801</v>
      </c>
      <c r="AD782" s="33">
        <f t="shared" si="1802"/>
        <v>1.5438265610830972</v>
      </c>
      <c r="AE782" s="33">
        <f t="shared" si="1802"/>
        <v>1.0470417644983872</v>
      </c>
      <c r="AF782" s="33">
        <f t="shared" si="1802"/>
        <v>1.5152155197164572</v>
      </c>
      <c r="AG782" s="33">
        <f t="shared" si="1802"/>
        <v>1.0276374117091422</v>
      </c>
      <c r="AH782" s="33">
        <f t="shared" si="1802"/>
        <v>0.69695606743909411</v>
      </c>
      <c r="AI782" s="33">
        <f t="shared" si="1802"/>
        <v>4.9757198257343918</v>
      </c>
      <c r="AJ782" s="33">
        <f t="shared" si="1802"/>
        <v>3.3745931034711125</v>
      </c>
      <c r="AK782" s="33">
        <f t="shared" si="1802"/>
        <v>2.2886896796513261</v>
      </c>
      <c r="AL782" s="33">
        <f t="shared" si="1802"/>
        <v>3.3120532914787257</v>
      </c>
      <c r="AM782" s="33">
        <f t="shared" si="1802"/>
        <v>2.2462744260531715</v>
      </c>
      <c r="AN782" s="33">
        <f t="shared" si="1802"/>
        <v>1.5234503654039153</v>
      </c>
      <c r="AO782" s="33">
        <f t="shared" si="1802"/>
        <v>2.204645235220009</v>
      </c>
      <c r="AP782" s="33">
        <f t="shared" si="1802"/>
        <v>1.4952169468818148</v>
      </c>
      <c r="AQ782" s="33">
        <f t="shared" si="1802"/>
        <v>1.0140741387897132</v>
      </c>
      <c r="AR782" s="33">
        <f t="shared" si="1802"/>
        <v>1.5954633754475813</v>
      </c>
      <c r="AS782" s="33">
        <f t="shared" si="1802"/>
        <v>1.0820624738113129</v>
      </c>
      <c r="AT782" s="33">
        <f t="shared" si="1802"/>
        <v>0.73386779994382056</v>
      </c>
      <c r="AU782" s="33">
        <f t="shared" si="1802"/>
        <v>1.0620090980112589</v>
      </c>
      <c r="AV782" s="33">
        <f t="shared" si="1802"/>
        <v>0.72026735899331162</v>
      </c>
      <c r="AW782" s="33">
        <f t="shared" si="1802"/>
        <v>0.48849399633457774</v>
      </c>
      <c r="AX782" s="33">
        <f t="shared" si="1802"/>
        <v>0.70691896888092709</v>
      </c>
      <c r="AY782" s="33">
        <f t="shared" si="1802"/>
        <v>0.47944095741893772</v>
      </c>
      <c r="AZ782" s="33">
        <f t="shared" si="1802"/>
        <v>0.32516263075337809</v>
      </c>
      <c r="BA782" s="33">
        <f t="shared" si="1802"/>
        <v>2.1136597013613838</v>
      </c>
      <c r="BB782" s="33">
        <f t="shared" si="1802"/>
        <v>1.4335094621703666</v>
      </c>
      <c r="BC782" s="33">
        <f t="shared" si="1802"/>
        <v>0.97222337957638327</v>
      </c>
      <c r="BD782" s="33">
        <f t="shared" si="1802"/>
        <v>1.4069428778431399</v>
      </c>
      <c r="BE782" s="33">
        <f t="shared" si="1802"/>
        <v>0.95420560217063655</v>
      </c>
      <c r="BF782" s="33">
        <f t="shared" si="1802"/>
        <v>0.64715372994364018</v>
      </c>
      <c r="BG782" s="33">
        <f t="shared" si="1802"/>
        <v>0.93652174010725142</v>
      </c>
      <c r="BH782" s="33">
        <f t="shared" si="1802"/>
        <v>0.63516032174304349</v>
      </c>
      <c r="BI782" s="33">
        <f t="shared" si="1802"/>
        <v>0.43077337881182076</v>
      </c>
      <c r="BJ782" s="33">
        <f t="shared" si="1802"/>
        <v>3.0753841475666284</v>
      </c>
      <c r="BK782" s="33">
        <f t="shared" si="1802"/>
        <v>2.0857625626802578</v>
      </c>
      <c r="BL782" s="33">
        <f t="shared" si="1802"/>
        <v>1.4145892867792593</v>
      </c>
      <c r="BM782" s="33">
        <f t="shared" si="1802"/>
        <v>2.0471080658176262</v>
      </c>
      <c r="BN782" s="33">
        <f t="shared" si="1802"/>
        <v>1.3883733415292612</v>
      </c>
      <c r="BO782" s="33">
        <f t="shared" si="1802"/>
        <v>0.94161151902805873</v>
      </c>
      <c r="BP782" s="33">
        <f t="shared" si="1802"/>
        <v>1.3626432445687802</v>
      </c>
      <c r="BQ782" s="33">
        <f t="shared" si="1802"/>
        <v>0.9241610574274266</v>
      </c>
      <c r="BR782" s="33">
        <f t="shared" si="1802"/>
        <v>0.62677715790214639</v>
      </c>
      <c r="BS782" s="33">
        <f t="shared" si="1802"/>
        <v>0.98612119345976956</v>
      </c>
      <c r="BT782" s="33">
        <f t="shared" si="1802"/>
        <v>0.66879926828373637</v>
      </c>
      <c r="BU782" s="33">
        <f t="shared" si="1802"/>
        <v>0.45358771743618265</v>
      </c>
      <c r="BV782" s="33">
        <f t="shared" si="1802"/>
        <v>0.65640471308355886</v>
      </c>
      <c r="BW782" s="33">
        <f t="shared" si="1802"/>
        <v>0.44518158084408915</v>
      </c>
      <c r="BX782" s="33">
        <f t="shared" si="1802"/>
        <v>0.3019275090086283</v>
      </c>
      <c r="BY782" s="33">
        <f t="shared" si="1802"/>
        <v>0.43693123139015799</v>
      </c>
      <c r="BZ782" s="33">
        <f t="shared" si="1802"/>
        <v>0.29633202265819786</v>
      </c>
      <c r="CA782" s="33">
        <f t="shared" si="1802"/>
        <v>0.2009759461993833</v>
      </c>
      <c r="CB782" s="33">
        <f t="shared" si="1802"/>
        <v>1.306407066028441</v>
      </c>
      <c r="CC782" s="33">
        <f t="shared" si="1802"/>
        <v>0.88602100394485561</v>
      </c>
      <c r="CD782" s="33">
        <f t="shared" si="1802"/>
        <v>0.6009101143474368</v>
      </c>
      <c r="CE782" s="33">
        <f t="shared" ref="CE782:CS782" si="1803">EXP(CE781)</f>
        <v>0.86960077628806909</v>
      </c>
      <c r="CF782" s="33">
        <f t="shared" si="1803"/>
        <v>0.58977371821809099</v>
      </c>
      <c r="CG782" s="33">
        <f t="shared" si="1803"/>
        <v>0.39999163775535435</v>
      </c>
      <c r="CH782" s="33">
        <f t="shared" si="1803"/>
        <v>0.57884370789552175</v>
      </c>
      <c r="CI782" s="33">
        <f t="shared" si="1803"/>
        <v>0.39257877313531586</v>
      </c>
      <c r="CJ782" s="33">
        <f t="shared" si="1803"/>
        <v>0.26625165137710588</v>
      </c>
      <c r="CK782" s="33">
        <f t="shared" si="1803"/>
        <v>1.9008280181266364</v>
      </c>
      <c r="CL782" s="33">
        <f t="shared" si="1803"/>
        <v>1.2891644516797243</v>
      </c>
      <c r="CM782" s="33">
        <f t="shared" si="1803"/>
        <v>0.8743268552578557</v>
      </c>
      <c r="CN782" s="33">
        <f t="shared" si="1803"/>
        <v>1.2652729483300647</v>
      </c>
      <c r="CO782" s="33">
        <f t="shared" si="1803"/>
        <v>0.85812334998444151</v>
      </c>
      <c r="CP782" s="33">
        <f t="shared" si="1803"/>
        <v>0.58198958948771118</v>
      </c>
      <c r="CQ782" s="33">
        <f t="shared" si="1803"/>
        <v>0.84222013696622533</v>
      </c>
      <c r="CR782" s="33">
        <f t="shared" si="1803"/>
        <v>0.57120383891213822</v>
      </c>
      <c r="CS782" s="33">
        <f t="shared" si="1803"/>
        <v>0.38739732199142157</v>
      </c>
    </row>
    <row r="783" spans="2:97" ht="13.9" thickTop="1" thickBot="1" x14ac:dyDescent="0.4">
      <c r="H783" s="32">
        <f t="shared" ref="H783:H784" si="1804">H782</f>
        <v>1.1722284754008423E-14</v>
      </c>
      <c r="I783" s="32">
        <f t="shared" ref="I783:J783" si="1805">I778</f>
        <v>-0.40700172191811046</v>
      </c>
      <c r="J783" s="32">
        <f t="shared" si="1805"/>
        <v>-0.36274976148874921</v>
      </c>
      <c r="K783" s="32">
        <f t="shared" si="1800"/>
        <v>-0.40700172191811473</v>
      </c>
      <c r="L783" s="32">
        <f>$CE$5-$CE$7*SUMPRODUCT($B$5:$CD$5,Q783:CS783)</f>
        <v>-5.9685589803848416E-13</v>
      </c>
      <c r="M783" s="32">
        <f>SUMPRODUCT($B$7:$CD$7, LN(Q783:CS783))</f>
        <v>-3263.3842564287179</v>
      </c>
      <c r="O783" s="48">
        <f t="shared" si="1801"/>
        <v>0.99999999999999989</v>
      </c>
      <c r="P783" s="39" t="s">
        <v>366</v>
      </c>
      <c r="Q783" s="32">
        <f t="shared" ref="Q783:AV783" si="1806">Q782/$O782</f>
        <v>2.6076684386804123E-2</v>
      </c>
      <c r="R783" s="32">
        <f t="shared" si="1806"/>
        <v>1.7685521366773087E-2</v>
      </c>
      <c r="S783" s="32">
        <f t="shared" si="1806"/>
        <v>1.1994533560135648E-2</v>
      </c>
      <c r="T783" s="32">
        <f t="shared" si="1806"/>
        <v>1.7357763575729285E-2</v>
      </c>
      <c r="U783" s="32">
        <f t="shared" si="1806"/>
        <v>1.1772244279387795E-2</v>
      </c>
      <c r="V783" s="32">
        <f t="shared" si="1806"/>
        <v>7.9840778317408333E-3</v>
      </c>
      <c r="W783" s="32">
        <f t="shared" si="1806"/>
        <v>1.1554074585624101E-2</v>
      </c>
      <c r="X783" s="32">
        <f t="shared" si="1806"/>
        <v>7.8361125182290926E-3</v>
      </c>
      <c r="Y783" s="32">
        <f t="shared" si="1806"/>
        <v>5.3145458723927643E-3</v>
      </c>
      <c r="Z783" s="32">
        <f t="shared" si="1806"/>
        <v>3.4546225116603019E-2</v>
      </c>
      <c r="AA783" s="32">
        <f t="shared" si="1806"/>
        <v>2.3429665880000096E-2</v>
      </c>
      <c r="AB783" s="32">
        <f t="shared" si="1806"/>
        <v>1.5890281540040505E-2</v>
      </c>
      <c r="AC783" s="32">
        <f t="shared" si="1806"/>
        <v>2.2995454449391627E-2</v>
      </c>
      <c r="AD783" s="32">
        <f t="shared" si="1806"/>
        <v>1.5595794119024313E-2</v>
      </c>
      <c r="AE783" s="32">
        <f t="shared" si="1806"/>
        <v>1.0577255376200153E-2</v>
      </c>
      <c r="AF783" s="32">
        <f t="shared" si="1806"/>
        <v>1.5306764300563384E-2</v>
      </c>
      <c r="AG783" s="32">
        <f t="shared" si="1806"/>
        <v>1.038123187282056E-2</v>
      </c>
      <c r="AH783" s="32">
        <f t="shared" si="1806"/>
        <v>7.0406764670243776E-3</v>
      </c>
      <c r="AI783" s="32">
        <f t="shared" si="1806"/>
        <v>5.0264909253575296E-2</v>
      </c>
      <c r="AJ783" s="32">
        <f t="shared" si="1806"/>
        <v>3.4090266746215132E-2</v>
      </c>
      <c r="AK783" s="32">
        <f t="shared" si="1806"/>
        <v>2.3120429422548681E-2</v>
      </c>
      <c r="AL783" s="32">
        <f t="shared" si="1806"/>
        <v>3.3458487207850753E-2</v>
      </c>
      <c r="AM783" s="32">
        <f t="shared" si="1806"/>
        <v>2.2691948931735685E-2</v>
      </c>
      <c r="AN783" s="32">
        <f t="shared" si="1806"/>
        <v>1.5389953022134174E-2</v>
      </c>
      <c r="AO783" s="32">
        <f t="shared" si="1806"/>
        <v>2.2271409276607528E-2</v>
      </c>
      <c r="AP783" s="32">
        <f t="shared" si="1806"/>
        <v>1.510473796388436E-2</v>
      </c>
      <c r="AQ783" s="32">
        <f t="shared" si="1806"/>
        <v>1.0244215178482077E-2</v>
      </c>
      <c r="AR783" s="32">
        <f t="shared" si="1806"/>
        <v>1.6117431164331907E-2</v>
      </c>
      <c r="AS783" s="32">
        <f t="shared" si="1806"/>
        <v>1.0931035901885247E-2</v>
      </c>
      <c r="AT783" s="32">
        <f t="shared" si="1806"/>
        <v>7.4135601802805757E-3</v>
      </c>
      <c r="AU783" s="32">
        <f t="shared" si="1806"/>
        <v>1.0728455943583678E-2</v>
      </c>
      <c r="AV783" s="32">
        <f t="shared" si="1806"/>
        <v>7.2761680130909688E-3</v>
      </c>
      <c r="AW783" s="32">
        <f t="shared" ref="AW783:CB783" si="1807">AW782/$O782</f>
        <v>4.9347847661518661E-3</v>
      </c>
      <c r="AX783" s="32">
        <f t="shared" si="1807"/>
        <v>7.1413220729698726E-3</v>
      </c>
      <c r="AY783" s="32">
        <f t="shared" si="1807"/>
        <v>4.8433306257458456E-3</v>
      </c>
      <c r="AZ783" s="32">
        <f t="shared" si="1807"/>
        <v>3.284805153807073E-3</v>
      </c>
      <c r="BA783" s="32">
        <f t="shared" si="1807"/>
        <v>2.1352269983607466E-2</v>
      </c>
      <c r="BB783" s="32">
        <f t="shared" si="1807"/>
        <v>1.4481366627088977E-2</v>
      </c>
      <c r="BC783" s="32">
        <f t="shared" si="1807"/>
        <v>9.8214372312248142E-3</v>
      </c>
      <c r="BD783" s="32">
        <f t="shared" si="1807"/>
        <v>1.4212989990711866E-2</v>
      </c>
      <c r="BE783" s="32">
        <f t="shared" si="1807"/>
        <v>9.6394209646402471E-3</v>
      </c>
      <c r="BF783" s="32">
        <f t="shared" si="1807"/>
        <v>6.5375713762035846E-3</v>
      </c>
      <c r="BG783" s="32">
        <f t="shared" si="1807"/>
        <v>9.4607779234321138E-3</v>
      </c>
      <c r="BH783" s="32">
        <f t="shared" si="1807"/>
        <v>6.4164135144352923E-3</v>
      </c>
      <c r="BI783" s="32">
        <f t="shared" si="1807"/>
        <v>4.3516889119930187E-3</v>
      </c>
      <c r="BJ783" s="32">
        <f t="shared" si="1807"/>
        <v>3.1067646594129677E-2</v>
      </c>
      <c r="BK783" s="32">
        <f t="shared" si="1807"/>
        <v>2.1070452036988208E-2</v>
      </c>
      <c r="BL783" s="32">
        <f t="shared" si="1807"/>
        <v>1.4290234302037824E-2</v>
      </c>
      <c r="BM783" s="32">
        <f t="shared" si="1807"/>
        <v>2.0679962852489957E-2</v>
      </c>
      <c r="BN783" s="32">
        <f t="shared" si="1807"/>
        <v>1.4025399834837219E-2</v>
      </c>
      <c r="BO783" s="32">
        <f t="shared" si="1807"/>
        <v>9.5121950619639004E-3</v>
      </c>
      <c r="BP783" s="32">
        <f t="shared" si="1807"/>
        <v>1.3765473425372758E-2</v>
      </c>
      <c r="BQ783" s="32">
        <f t="shared" si="1807"/>
        <v>9.3359098410291958E-3</v>
      </c>
      <c r="BR783" s="32">
        <f t="shared" si="1807"/>
        <v>6.3317264772871839E-3</v>
      </c>
      <c r="BS783" s="32">
        <f t="shared" si="1807"/>
        <v>9.9618334709926717E-3</v>
      </c>
      <c r="BT783" s="32">
        <f t="shared" si="1807"/>
        <v>6.7562354205057849E-3</v>
      </c>
      <c r="BU783" s="32">
        <f t="shared" si="1807"/>
        <v>4.582160220828144E-3</v>
      </c>
      <c r="BV783" s="32">
        <f t="shared" si="1807"/>
        <v>6.6310251566253425E-3</v>
      </c>
      <c r="BW783" s="32">
        <f t="shared" si="1807"/>
        <v>4.4972411120814265E-3</v>
      </c>
      <c r="BX783" s="32">
        <f t="shared" si="1807"/>
        <v>3.0500830780271645E-3</v>
      </c>
      <c r="BY783" s="32">
        <f t="shared" si="1807"/>
        <v>4.4138957708772667E-3</v>
      </c>
      <c r="BZ783" s="32">
        <f t="shared" si="1807"/>
        <v>2.9935572639772359E-3</v>
      </c>
      <c r="CA783" s="32">
        <f t="shared" si="1807"/>
        <v>2.0302665848699435E-3</v>
      </c>
      <c r="CB783" s="32">
        <f t="shared" si="1807"/>
        <v>1.3197373429774475E-2</v>
      </c>
      <c r="CC783" s="32">
        <f t="shared" ref="CC783:CS783" si="1808">CC782/$O782</f>
        <v>8.9506175829497363E-3</v>
      </c>
      <c r="CD783" s="32">
        <f t="shared" si="1808"/>
        <v>6.0704166281652329E-3</v>
      </c>
      <c r="CE783" s="32">
        <f t="shared" si="1808"/>
        <v>8.784739824153379E-3</v>
      </c>
      <c r="CF783" s="32">
        <f t="shared" si="1808"/>
        <v>5.9579163346482411E-3</v>
      </c>
      <c r="CG783" s="32">
        <f t="shared" si="1808"/>
        <v>4.0407306034347243E-3</v>
      </c>
      <c r="CH783" s="32">
        <f t="shared" si="1808"/>
        <v>5.8475009583316096E-3</v>
      </c>
      <c r="CI783" s="32">
        <f t="shared" si="1808"/>
        <v>3.9658455655939371E-3</v>
      </c>
      <c r="CJ783" s="32">
        <f t="shared" si="1808"/>
        <v>2.6896842193299161E-3</v>
      </c>
      <c r="CK783" s="32">
        <f t="shared" si="1808"/>
        <v>1.9202236296270318E-2</v>
      </c>
      <c r="CL783" s="32">
        <f t="shared" si="1808"/>
        <v>1.3023187889614016E-2</v>
      </c>
      <c r="CM783" s="32">
        <f t="shared" si="1808"/>
        <v>8.8324828520692442E-3</v>
      </c>
      <c r="CN783" s="32">
        <f t="shared" si="1808"/>
        <v>1.2781835022117124E-2</v>
      </c>
      <c r="CO783" s="32">
        <f t="shared" si="1808"/>
        <v>8.6687944309596851E-3</v>
      </c>
      <c r="CP783" s="32">
        <f t="shared" si="1808"/>
        <v>5.8792807727689224E-3</v>
      </c>
      <c r="CQ783" s="32">
        <f t="shared" si="1808"/>
        <v>8.5081395735325128E-3</v>
      </c>
      <c r="CR783" s="32">
        <f t="shared" si="1808"/>
        <v>5.7703227138547319E-3</v>
      </c>
      <c r="CS783" s="32">
        <f t="shared" si="1808"/>
        <v>3.9135023508086791E-3</v>
      </c>
    </row>
    <row r="784" spans="2:97" ht="13.15" thickTop="1" x14ac:dyDescent="0.35">
      <c r="H784" s="34">
        <f t="shared" si="1804"/>
        <v>1.1722284754008423E-14</v>
      </c>
      <c r="I784" s="34">
        <f t="shared" ref="I784:J784" si="1809">I779</f>
        <v>-0.38829529361216214</v>
      </c>
      <c r="J784" s="34">
        <f t="shared" si="1809"/>
        <v>-0.26510642588454564</v>
      </c>
      <c r="K784" s="34">
        <f t="shared" si="1800"/>
        <v>-0.38829529361216525</v>
      </c>
      <c r="L784" s="34">
        <f>$CE$6-$CE$7*SUMPRODUCT($B$6:$CD$6,Q783:CS783)</f>
        <v>-3.979039320256561E-13</v>
      </c>
    </row>
    <row r="786" spans="1:111" ht="27.75" customHeight="1" x14ac:dyDescent="0.35">
      <c r="A786" s="40" t="s">
        <v>354</v>
      </c>
      <c r="B786" s="40"/>
      <c r="C786" s="40">
        <f>1+C728</f>
        <v>14</v>
      </c>
      <c r="D786" s="40"/>
    </row>
    <row r="787" spans="1:111" ht="13.15" x14ac:dyDescent="0.35">
      <c r="B787" s="37" t="s">
        <v>349</v>
      </c>
      <c r="D787" s="37" t="s">
        <v>350</v>
      </c>
      <c r="F787" s="37" t="s">
        <v>348</v>
      </c>
      <c r="H787" s="37" t="s">
        <v>355</v>
      </c>
      <c r="I787" s="37"/>
      <c r="J787" s="37"/>
      <c r="K787" s="37"/>
      <c r="M787" s="37" t="s">
        <v>356</v>
      </c>
      <c r="N787" s="37" t="s">
        <v>357</v>
      </c>
      <c r="P787" s="37" t="s">
        <v>358</v>
      </c>
      <c r="R787" s="37" t="s">
        <v>359</v>
      </c>
      <c r="T787" s="37" t="s">
        <v>360</v>
      </c>
      <c r="V787" s="37" t="s">
        <v>361</v>
      </c>
      <c r="X787" s="37" t="s">
        <v>362</v>
      </c>
      <c r="Y787" s="37"/>
      <c r="Z787" s="37"/>
      <c r="AA787" s="37"/>
      <c r="AC787" s="37" t="s">
        <v>336</v>
      </c>
    </row>
    <row r="788" spans="1:111" ht="13.15" x14ac:dyDescent="0.35">
      <c r="B788" s="36">
        <f>K781</f>
        <v>-0.48114022924019773</v>
      </c>
      <c r="D788" s="36">
        <f>$CE$3-$CE$7*SUMPRODUCT($B$3:$CD$3,AE790:DG790)</f>
        <v>-1.5063505998114124E-12</v>
      </c>
      <c r="F788" s="36">
        <f>SUMPRODUCT(D788:D791,D788:D791)</f>
        <v>4.1415576177337626E-24</v>
      </c>
      <c r="H788" s="36">
        <f t="shared" ref="H788:K791" si="1810">X730</f>
        <v>-2.1612917175854512E-3</v>
      </c>
      <c r="I788" s="36">
        <f t="shared" si="1810"/>
        <v>-7.5229872245194049E-6</v>
      </c>
      <c r="J788" s="36">
        <f t="shared" si="1810"/>
        <v>-1.0765699902146801E-5</v>
      </c>
      <c r="K788" s="36">
        <f t="shared" si="1810"/>
        <v>1.0594896771920015E-6</v>
      </c>
      <c r="M788" s="36">
        <f t="array" ref="M788:M791">MMULT(H788:K791,D788:D791)</f>
        <v>3.2704335339615963E-15</v>
      </c>
      <c r="N788" s="36">
        <f>IFERROR(M788/(MAX(ABS(M788),ABS(M789),ABS(M790),ABS(M791))),0)</f>
        <v>1</v>
      </c>
      <c r="P788" s="36">
        <f>L839</f>
        <v>2.2737367544323206E-13</v>
      </c>
      <c r="R788" s="36">
        <f>H839*J839</f>
        <v>-3.8005845100886687E-15</v>
      </c>
      <c r="T788" s="36">
        <f>P788-D788</f>
        <v>1.7337242752546445E-12</v>
      </c>
      <c r="V788" s="36">
        <f t="array" ref="V788:V791">MMULT(H788:K791,T788:T791)</f>
        <v>-3.7635649047495681E-15</v>
      </c>
      <c r="X788" s="36">
        <f t="array" ref="X788:AA791">H788:K791+MMULT(R788:R791,TRANSPOSE(R788:R791))*((SUMPRODUCT(R788:R791,T788:T791)+SUMPRODUCT(V788:V791,T788:T791))/SUMPRODUCT(R788:R791,T788:T791)^2)-(MMULT(V788:V791,TRANSPOSE(R788:R791))+MMULT(R788:R791,TRANSPOSE(V788:V791)))/SUMPRODUCT(R788:R791,T788:T791)</f>
        <v>-2.1709687299080269E-3</v>
      </c>
      <c r="Y788" s="36">
        <v>1.8498513371125597E-5</v>
      </c>
      <c r="Z788" s="36">
        <v>-7.648161657594773E-5</v>
      </c>
      <c r="AA788" s="36">
        <v>-4.2314302907970626E-5</v>
      </c>
      <c r="AC788" s="43">
        <f>SUM(AE788:DG788)</f>
        <v>-1.2656551010021533</v>
      </c>
      <c r="AD788" s="37" t="s">
        <v>363</v>
      </c>
      <c r="AE788" s="36">
        <f t="shared" ref="AE788:BJ788" si="1811">SUMPRODUCT(B$3:B$6,$B788:$B791)</f>
        <v>0.94830444080695631</v>
      </c>
      <c r="AF788" s="36">
        <f t="shared" si="1811"/>
        <v>0.560009147194791</v>
      </c>
      <c r="AG788" s="36">
        <f t="shared" si="1811"/>
        <v>0.17171385358262575</v>
      </c>
      <c r="AH788" s="36">
        <f t="shared" si="1811"/>
        <v>0.54130271888884152</v>
      </c>
      <c r="AI788" s="36">
        <f t="shared" si="1811"/>
        <v>0.15300742527667632</v>
      </c>
      <c r="AJ788" s="36">
        <f t="shared" si="1811"/>
        <v>-0.23528786833548893</v>
      </c>
      <c r="AK788" s="36">
        <f t="shared" si="1811"/>
        <v>0.13430099697072684</v>
      </c>
      <c r="AL788" s="36">
        <f t="shared" si="1811"/>
        <v>-0.25399429664143841</v>
      </c>
      <c r="AM788" s="36">
        <f t="shared" si="1811"/>
        <v>-0.64228959025360366</v>
      </c>
      <c r="AN788" s="36">
        <f t="shared" si="1811"/>
        <v>1.229561129918546</v>
      </c>
      <c r="AO788" s="36">
        <f t="shared" si="1811"/>
        <v>0.84126583630638085</v>
      </c>
      <c r="AP788" s="36">
        <f t="shared" si="1811"/>
        <v>0.45297054269421561</v>
      </c>
      <c r="AQ788" s="36">
        <f t="shared" si="1811"/>
        <v>0.82255940800043137</v>
      </c>
      <c r="AR788" s="36">
        <f t="shared" si="1811"/>
        <v>0.43426411438826612</v>
      </c>
      <c r="AS788" s="36">
        <f t="shared" si="1811"/>
        <v>4.5968820776100872E-2</v>
      </c>
      <c r="AT788" s="36">
        <f t="shared" si="1811"/>
        <v>0.41555768608231664</v>
      </c>
      <c r="AU788" s="36">
        <f t="shared" si="1811"/>
        <v>2.7262392470151386E-2</v>
      </c>
      <c r="AV788" s="36">
        <f t="shared" si="1811"/>
        <v>-0.36103290114201386</v>
      </c>
      <c r="AW788" s="36">
        <f t="shared" si="1811"/>
        <v>1.6045700487339991</v>
      </c>
      <c r="AX788" s="36">
        <f t="shared" si="1811"/>
        <v>1.2162747551218338</v>
      </c>
      <c r="AY788" s="36">
        <f t="shared" si="1811"/>
        <v>0.8279794615096685</v>
      </c>
      <c r="AZ788" s="36">
        <f t="shared" si="1811"/>
        <v>1.1975683268158843</v>
      </c>
      <c r="BA788" s="36">
        <f t="shared" si="1811"/>
        <v>0.80927303320371913</v>
      </c>
      <c r="BB788" s="36">
        <f t="shared" si="1811"/>
        <v>0.42097773959155388</v>
      </c>
      <c r="BC788" s="36">
        <f t="shared" si="1811"/>
        <v>0.79056660489776964</v>
      </c>
      <c r="BD788" s="36">
        <f t="shared" si="1811"/>
        <v>0.40227131128560439</v>
      </c>
      <c r="BE788" s="36">
        <f t="shared" si="1811"/>
        <v>1.3976017673439145E-2</v>
      </c>
      <c r="BF788" s="36">
        <f t="shared" si="1811"/>
        <v>0.46716421156675858</v>
      </c>
      <c r="BG788" s="36">
        <f t="shared" si="1811"/>
        <v>7.8868917954593332E-2</v>
      </c>
      <c r="BH788" s="36">
        <f t="shared" si="1811"/>
        <v>-0.30942637565757192</v>
      </c>
      <c r="BI788" s="36">
        <f t="shared" si="1811"/>
        <v>6.0162489648643847E-2</v>
      </c>
      <c r="BJ788" s="36">
        <f t="shared" si="1811"/>
        <v>-0.3281328039635214</v>
      </c>
      <c r="BK788" s="36">
        <f t="shared" ref="BK788:CP788" si="1812">SUMPRODUCT(AH$3:AH$6,$B788:$B791)</f>
        <v>-0.71642809757568671</v>
      </c>
      <c r="BL788" s="36">
        <f t="shared" si="1812"/>
        <v>-0.34683923226947094</v>
      </c>
      <c r="BM788" s="36">
        <f t="shared" si="1812"/>
        <v>-0.73513452588163619</v>
      </c>
      <c r="BN788" s="36">
        <f t="shared" si="1812"/>
        <v>-1.1234298194938015</v>
      </c>
      <c r="BO788" s="36">
        <f t="shared" si="1812"/>
        <v>0.74842090067834843</v>
      </c>
      <c r="BP788" s="36">
        <f t="shared" si="1812"/>
        <v>0.36012560706618313</v>
      </c>
      <c r="BQ788" s="36">
        <f t="shared" si="1812"/>
        <v>-2.816968654598212E-2</v>
      </c>
      <c r="BR788" s="36">
        <f t="shared" si="1812"/>
        <v>0.34141917876023364</v>
      </c>
      <c r="BS788" s="36">
        <f t="shared" si="1812"/>
        <v>-4.6876114851931626E-2</v>
      </c>
      <c r="BT788" s="36">
        <f t="shared" si="1812"/>
        <v>-0.43517140846409685</v>
      </c>
      <c r="BU788" s="36">
        <f t="shared" si="1812"/>
        <v>-6.558254315788109E-2</v>
      </c>
      <c r="BV788" s="36">
        <f t="shared" si="1812"/>
        <v>-0.45387783677004634</v>
      </c>
      <c r="BW788" s="36">
        <f t="shared" si="1812"/>
        <v>-0.84217313038221153</v>
      </c>
      <c r="BX788" s="36">
        <f t="shared" si="1812"/>
        <v>1.1234298194938015</v>
      </c>
      <c r="BY788" s="36">
        <f t="shared" si="1812"/>
        <v>0.73513452588163619</v>
      </c>
      <c r="BZ788" s="36">
        <f t="shared" si="1812"/>
        <v>0.34683923226947094</v>
      </c>
      <c r="CA788" s="36">
        <f t="shared" si="1812"/>
        <v>0.71642809757568671</v>
      </c>
      <c r="CB788" s="36">
        <f t="shared" si="1812"/>
        <v>0.3281328039635214</v>
      </c>
      <c r="CC788" s="36">
        <f t="shared" si="1812"/>
        <v>-6.0162489648643847E-2</v>
      </c>
      <c r="CD788" s="36">
        <f t="shared" si="1812"/>
        <v>0.30942637565757192</v>
      </c>
      <c r="CE788" s="36">
        <f t="shared" si="1812"/>
        <v>-7.8868917954593332E-2</v>
      </c>
      <c r="CF788" s="36">
        <f t="shared" si="1812"/>
        <v>-0.46716421156675858</v>
      </c>
      <c r="CG788" s="36">
        <f t="shared" si="1812"/>
        <v>-1.3976017673439145E-2</v>
      </c>
      <c r="CH788" s="36">
        <f t="shared" si="1812"/>
        <v>-0.40227131128560439</v>
      </c>
      <c r="CI788" s="36">
        <f t="shared" si="1812"/>
        <v>-0.79056660489776964</v>
      </c>
      <c r="CJ788" s="36">
        <f t="shared" si="1812"/>
        <v>-0.42097773959155388</v>
      </c>
      <c r="CK788" s="36">
        <f t="shared" si="1812"/>
        <v>-0.80927303320371913</v>
      </c>
      <c r="CL788" s="36">
        <f t="shared" si="1812"/>
        <v>-1.1975683268158843</v>
      </c>
      <c r="CM788" s="36">
        <f t="shared" si="1812"/>
        <v>-0.8279794615096685</v>
      </c>
      <c r="CN788" s="36">
        <f t="shared" si="1812"/>
        <v>-1.2162747551218338</v>
      </c>
      <c r="CO788" s="36">
        <f t="shared" si="1812"/>
        <v>-1.6045700487339991</v>
      </c>
      <c r="CP788" s="36">
        <f t="shared" si="1812"/>
        <v>0.2672806714381506</v>
      </c>
      <c r="CQ788" s="36">
        <f t="shared" ref="CQ788:DG788" si="1813">SUMPRODUCT(BN$3:BN$6,$B788:$B791)</f>
        <v>-0.12101462217401465</v>
      </c>
      <c r="CR788" s="36">
        <f t="shared" si="1813"/>
        <v>-0.5093099157861799</v>
      </c>
      <c r="CS788" s="36">
        <f t="shared" si="1813"/>
        <v>-0.13972105047996414</v>
      </c>
      <c r="CT788" s="36">
        <f t="shared" si="1813"/>
        <v>-0.52801634409212939</v>
      </c>
      <c r="CU788" s="36">
        <f t="shared" si="1813"/>
        <v>-0.91631163770429458</v>
      </c>
      <c r="CV788" s="36">
        <f t="shared" si="1813"/>
        <v>-0.54672277239807876</v>
      </c>
      <c r="CW788" s="36">
        <f t="shared" si="1813"/>
        <v>-0.93501806601024406</v>
      </c>
      <c r="CX788" s="36">
        <f t="shared" si="1813"/>
        <v>-1.3233133596224094</v>
      </c>
      <c r="CY788" s="36">
        <f t="shared" si="1813"/>
        <v>0.64228959025360366</v>
      </c>
      <c r="CZ788" s="36">
        <f t="shared" si="1813"/>
        <v>0.25399429664143841</v>
      </c>
      <c r="DA788" s="36">
        <f t="shared" si="1813"/>
        <v>-0.13430099697072684</v>
      </c>
      <c r="DB788" s="36">
        <f t="shared" si="1813"/>
        <v>0.23528786833548893</v>
      </c>
      <c r="DC788" s="36">
        <f t="shared" si="1813"/>
        <v>-0.15300742527667632</v>
      </c>
      <c r="DD788" s="36">
        <f t="shared" si="1813"/>
        <v>-0.54130271888884152</v>
      </c>
      <c r="DE788" s="36">
        <f t="shared" si="1813"/>
        <v>-0.17171385358262575</v>
      </c>
      <c r="DF788" s="36">
        <f t="shared" si="1813"/>
        <v>-0.560009147194791</v>
      </c>
      <c r="DG788" s="36">
        <f t="shared" si="1813"/>
        <v>-0.94830444080695631</v>
      </c>
    </row>
    <row r="789" spans="1:111" ht="13.15" x14ac:dyDescent="0.35">
      <c r="B789" s="35">
        <f t="shared" ref="B789:B791" si="1814">K782</f>
        <v>0.3281328039635214</v>
      </c>
      <c r="D789" s="35">
        <f>$CE$4-$CE$7*SUMPRODUCT($B$4:$CD$4,AE790:DG790)</f>
        <v>-1.1652900866465643E-12</v>
      </c>
      <c r="F789" s="37" t="s">
        <v>364</v>
      </c>
      <c r="H789" s="35">
        <f t="shared" si="1810"/>
        <v>-7.5229872245194049E-6</v>
      </c>
      <c r="I789" s="35">
        <f t="shared" si="1810"/>
        <v>-1.9341722225922275E-3</v>
      </c>
      <c r="J789" s="35">
        <f t="shared" si="1810"/>
        <v>-7.7815664673332174E-6</v>
      </c>
      <c r="K789" s="35">
        <f t="shared" si="1810"/>
        <v>7.247068887666127E-7</v>
      </c>
      <c r="M789" s="35">
        <v>2.2695600832933031E-15</v>
      </c>
      <c r="N789" s="35">
        <f>IFERROR(M789/(MAX(ABS(M788),ABS(M789),ABS(M790),ABS(M791))),0)</f>
        <v>0.69396306628011539</v>
      </c>
      <c r="P789" s="35">
        <f>L840</f>
        <v>2.2737367544323206E-13</v>
      </c>
      <c r="R789" s="35">
        <f>H840*J840</f>
        <v>-2.6374652802778426E-15</v>
      </c>
      <c r="T789" s="35">
        <f>P789-D789</f>
        <v>1.3926637620897964E-12</v>
      </c>
      <c r="V789" s="35">
        <v>-2.7110504597398542E-15</v>
      </c>
      <c r="X789" s="35">
        <v>1.8498513371125597E-5</v>
      </c>
      <c r="Y789" s="35">
        <v>-1.8933960004692938E-3</v>
      </c>
      <c r="Z789" s="35">
        <v>-4.0635124682228863E-5</v>
      </c>
      <c r="AA789" s="35">
        <v>-2.1159104784832753E-5</v>
      </c>
      <c r="AC789" s="43">
        <f t="shared" ref="AC789:AC790" si="1815">SUM(AE789:DG789)</f>
        <v>98.989929547728636</v>
      </c>
      <c r="AD789" s="37" t="s">
        <v>365</v>
      </c>
      <c r="AE789" s="35">
        <f>EXP(AE788)</f>
        <v>2.5813291502880955</v>
      </c>
      <c r="AF789" s="35">
        <f t="shared" ref="AF789:CQ789" si="1816">EXP(AF788)</f>
        <v>1.7506885141117172</v>
      </c>
      <c r="AG789" s="35">
        <f t="shared" si="1816"/>
        <v>1.1873380320756945</v>
      </c>
      <c r="AH789" s="35">
        <f t="shared" si="1816"/>
        <v>1.7182437934675723</v>
      </c>
      <c r="AI789" s="35">
        <f t="shared" si="1816"/>
        <v>1.1653336318352494</v>
      </c>
      <c r="AJ789" s="35">
        <f t="shared" si="1816"/>
        <v>0.79034330206760706</v>
      </c>
      <c r="AK789" s="35">
        <f t="shared" si="1816"/>
        <v>1.1437370292201317</v>
      </c>
      <c r="AL789" s="35">
        <f t="shared" si="1816"/>
        <v>0.77569622610757238</v>
      </c>
      <c r="AM789" s="35">
        <f t="shared" si="1816"/>
        <v>0.52608652148633173</v>
      </c>
      <c r="AN789" s="35">
        <f t="shared" si="1816"/>
        <v>3.419728390432506</v>
      </c>
      <c r="AO789" s="35">
        <f t="shared" si="1816"/>
        <v>2.3193009747880309</v>
      </c>
      <c r="AP789" s="35">
        <f t="shared" si="1816"/>
        <v>1.5729778501421823</v>
      </c>
      <c r="AQ789" s="35">
        <f t="shared" si="1816"/>
        <v>2.2763184158632801</v>
      </c>
      <c r="AR789" s="35">
        <f t="shared" si="1816"/>
        <v>1.5438265610830972</v>
      </c>
      <c r="AS789" s="35">
        <f t="shared" si="1816"/>
        <v>1.0470417644983872</v>
      </c>
      <c r="AT789" s="35">
        <f t="shared" si="1816"/>
        <v>1.5152155197164572</v>
      </c>
      <c r="AU789" s="35">
        <f t="shared" si="1816"/>
        <v>1.0276374117091422</v>
      </c>
      <c r="AV789" s="35">
        <f t="shared" si="1816"/>
        <v>0.69695606743909411</v>
      </c>
      <c r="AW789" s="35">
        <f t="shared" si="1816"/>
        <v>4.9757198257343918</v>
      </c>
      <c r="AX789" s="35">
        <f t="shared" si="1816"/>
        <v>3.3745931034711125</v>
      </c>
      <c r="AY789" s="35">
        <f t="shared" si="1816"/>
        <v>2.2886896796513261</v>
      </c>
      <c r="AZ789" s="35">
        <f t="shared" si="1816"/>
        <v>3.3120532914787257</v>
      </c>
      <c r="BA789" s="35">
        <f t="shared" si="1816"/>
        <v>2.2462744260531715</v>
      </c>
      <c r="BB789" s="35">
        <f t="shared" si="1816"/>
        <v>1.5234503654039153</v>
      </c>
      <c r="BC789" s="35">
        <f t="shared" si="1816"/>
        <v>2.204645235220009</v>
      </c>
      <c r="BD789" s="35">
        <f t="shared" si="1816"/>
        <v>1.4952169468818148</v>
      </c>
      <c r="BE789" s="35">
        <f t="shared" si="1816"/>
        <v>1.0140741387897132</v>
      </c>
      <c r="BF789" s="35">
        <f t="shared" si="1816"/>
        <v>1.5954633754475813</v>
      </c>
      <c r="BG789" s="35">
        <f t="shared" si="1816"/>
        <v>1.0820624738113129</v>
      </c>
      <c r="BH789" s="35">
        <f t="shared" si="1816"/>
        <v>0.73386779994382056</v>
      </c>
      <c r="BI789" s="35">
        <f t="shared" si="1816"/>
        <v>1.0620090980112589</v>
      </c>
      <c r="BJ789" s="35">
        <f t="shared" si="1816"/>
        <v>0.72026735899331162</v>
      </c>
      <c r="BK789" s="35">
        <f t="shared" si="1816"/>
        <v>0.48849399633457774</v>
      </c>
      <c r="BL789" s="35">
        <f t="shared" si="1816"/>
        <v>0.70691896888092709</v>
      </c>
      <c r="BM789" s="35">
        <f t="shared" si="1816"/>
        <v>0.47944095741893772</v>
      </c>
      <c r="BN789" s="35">
        <f t="shared" si="1816"/>
        <v>0.32516263075337809</v>
      </c>
      <c r="BO789" s="35">
        <f t="shared" si="1816"/>
        <v>2.1136597013613838</v>
      </c>
      <c r="BP789" s="35">
        <f t="shared" si="1816"/>
        <v>1.4335094621703666</v>
      </c>
      <c r="BQ789" s="35">
        <f t="shared" si="1816"/>
        <v>0.97222337957638327</v>
      </c>
      <c r="BR789" s="35">
        <f t="shared" si="1816"/>
        <v>1.4069428778431399</v>
      </c>
      <c r="BS789" s="35">
        <f t="shared" si="1816"/>
        <v>0.95420560217063655</v>
      </c>
      <c r="BT789" s="35">
        <f t="shared" si="1816"/>
        <v>0.64715372994364018</v>
      </c>
      <c r="BU789" s="35">
        <f t="shared" si="1816"/>
        <v>0.93652174010725142</v>
      </c>
      <c r="BV789" s="35">
        <f t="shared" si="1816"/>
        <v>0.63516032174304349</v>
      </c>
      <c r="BW789" s="35">
        <f t="shared" si="1816"/>
        <v>0.43077337881182076</v>
      </c>
      <c r="BX789" s="35">
        <f t="shared" si="1816"/>
        <v>3.0753841475666284</v>
      </c>
      <c r="BY789" s="35">
        <f t="shared" si="1816"/>
        <v>2.0857625626802578</v>
      </c>
      <c r="BZ789" s="35">
        <f t="shared" si="1816"/>
        <v>1.4145892867792593</v>
      </c>
      <c r="CA789" s="35">
        <f t="shared" si="1816"/>
        <v>2.0471080658176262</v>
      </c>
      <c r="CB789" s="35">
        <f t="shared" si="1816"/>
        <v>1.3883733415292612</v>
      </c>
      <c r="CC789" s="35">
        <f t="shared" si="1816"/>
        <v>0.94161151902805873</v>
      </c>
      <c r="CD789" s="35">
        <f t="shared" si="1816"/>
        <v>1.3626432445687802</v>
      </c>
      <c r="CE789" s="35">
        <f t="shared" si="1816"/>
        <v>0.9241610574274266</v>
      </c>
      <c r="CF789" s="35">
        <f t="shared" si="1816"/>
        <v>0.62677715790214639</v>
      </c>
      <c r="CG789" s="35">
        <f t="shared" si="1816"/>
        <v>0.98612119345976956</v>
      </c>
      <c r="CH789" s="35">
        <f t="shared" si="1816"/>
        <v>0.66879926828373637</v>
      </c>
      <c r="CI789" s="35">
        <f t="shared" si="1816"/>
        <v>0.45358771743618265</v>
      </c>
      <c r="CJ789" s="35">
        <f t="shared" si="1816"/>
        <v>0.65640471308355886</v>
      </c>
      <c r="CK789" s="35">
        <f t="shared" si="1816"/>
        <v>0.44518158084408915</v>
      </c>
      <c r="CL789" s="35">
        <f t="shared" si="1816"/>
        <v>0.3019275090086283</v>
      </c>
      <c r="CM789" s="35">
        <f t="shared" si="1816"/>
        <v>0.43693123139015799</v>
      </c>
      <c r="CN789" s="35">
        <f t="shared" si="1816"/>
        <v>0.29633202265819786</v>
      </c>
      <c r="CO789" s="35">
        <f t="shared" si="1816"/>
        <v>0.2009759461993833</v>
      </c>
      <c r="CP789" s="35">
        <f t="shared" si="1816"/>
        <v>1.306407066028441</v>
      </c>
      <c r="CQ789" s="35">
        <f t="shared" si="1816"/>
        <v>0.88602100394485561</v>
      </c>
      <c r="CR789" s="35">
        <f t="shared" ref="CR789:DG789" si="1817">EXP(CR788)</f>
        <v>0.6009101143474368</v>
      </c>
      <c r="CS789" s="35">
        <f t="shared" si="1817"/>
        <v>0.86960077628806909</v>
      </c>
      <c r="CT789" s="35">
        <f t="shared" si="1817"/>
        <v>0.58977371821809099</v>
      </c>
      <c r="CU789" s="35">
        <f t="shared" si="1817"/>
        <v>0.39999163775535435</v>
      </c>
      <c r="CV789" s="35">
        <f t="shared" si="1817"/>
        <v>0.57884370789552175</v>
      </c>
      <c r="CW789" s="35">
        <f t="shared" si="1817"/>
        <v>0.39257877313531586</v>
      </c>
      <c r="CX789" s="35">
        <f t="shared" si="1817"/>
        <v>0.26625165137710588</v>
      </c>
      <c r="CY789" s="35">
        <f t="shared" si="1817"/>
        <v>1.9008280181266364</v>
      </c>
      <c r="CZ789" s="35">
        <f t="shared" si="1817"/>
        <v>1.2891644516797243</v>
      </c>
      <c r="DA789" s="35">
        <f t="shared" si="1817"/>
        <v>0.8743268552578557</v>
      </c>
      <c r="DB789" s="35">
        <f t="shared" si="1817"/>
        <v>1.2652729483300647</v>
      </c>
      <c r="DC789" s="35">
        <f t="shared" si="1817"/>
        <v>0.85812334998444151</v>
      </c>
      <c r="DD789" s="35">
        <f t="shared" si="1817"/>
        <v>0.58198958948771118</v>
      </c>
      <c r="DE789" s="35">
        <f t="shared" si="1817"/>
        <v>0.84222013696622533</v>
      </c>
      <c r="DF789" s="35">
        <f t="shared" si="1817"/>
        <v>0.57120383891213822</v>
      </c>
      <c r="DG789" s="35">
        <f t="shared" si="1817"/>
        <v>0.38739732199142157</v>
      </c>
    </row>
    <row r="790" spans="1:111" ht="13.15" x14ac:dyDescent="0.35">
      <c r="B790" s="36">
        <f t="shared" si="1814"/>
        <v>-0.40700172191811473</v>
      </c>
      <c r="D790" s="36">
        <f>$CE$5-$CE$7*SUMPRODUCT($B$5:$CD$5,AE790:DG790)</f>
        <v>-5.9685589803848416E-13</v>
      </c>
      <c r="F790" s="36">
        <f>SUMPRODUCT($B$7:$CD$7, LN(AE790:DG790))</f>
        <v>-3263.3842564287179</v>
      </c>
      <c r="H790" s="36">
        <f t="shared" si="1810"/>
        <v>-1.0765699902146801E-5</v>
      </c>
      <c r="I790" s="36">
        <f t="shared" si="1810"/>
        <v>-7.7815664673332174E-6</v>
      </c>
      <c r="J790" s="36">
        <f t="shared" si="1810"/>
        <v>-2.0916045777077809E-3</v>
      </c>
      <c r="K790" s="36">
        <f t="shared" si="1810"/>
        <v>-3.5934240041776656E-7</v>
      </c>
      <c r="M790" s="36">
        <v>1.273814213091205E-15</v>
      </c>
      <c r="N790" s="36">
        <f>IFERROR(M790/(MAX(ABS(M788),ABS(M789),ABS(M790),ABS(M791))),0)</f>
        <v>0.38949399211553065</v>
      </c>
      <c r="P790" s="36">
        <f>L841</f>
        <v>0</v>
      </c>
      <c r="R790" s="36">
        <f>H841*J841</f>
        <v>-1.4803048332068838E-15</v>
      </c>
      <c r="T790" s="36">
        <f>P790-D790</f>
        <v>5.9685589803848416E-13</v>
      </c>
      <c r="V790" s="36">
        <v>-1.2780313732150584E-15</v>
      </c>
      <c r="X790" s="36">
        <v>-7.648161657594773E-5</v>
      </c>
      <c r="Y790" s="36">
        <v>-4.0635124682228863E-5</v>
      </c>
      <c r="Z790" s="36">
        <v>-2.141328430500133E-3</v>
      </c>
      <c r="AA790" s="36">
        <v>-3.2799949670182359E-5</v>
      </c>
      <c r="AC790" s="44">
        <f t="shared" si="1815"/>
        <v>0.99999999999999989</v>
      </c>
      <c r="AD790" s="37" t="s">
        <v>366</v>
      </c>
      <c r="AE790" s="36">
        <f t="shared" ref="AE790:BJ790" si="1818">AE789/$AC789</f>
        <v>2.6076684386804123E-2</v>
      </c>
      <c r="AF790" s="36">
        <f t="shared" si="1818"/>
        <v>1.7685521366773087E-2</v>
      </c>
      <c r="AG790" s="36">
        <f t="shared" si="1818"/>
        <v>1.1994533560135648E-2</v>
      </c>
      <c r="AH790" s="36">
        <f t="shared" si="1818"/>
        <v>1.7357763575729285E-2</v>
      </c>
      <c r="AI790" s="36">
        <f t="shared" si="1818"/>
        <v>1.1772244279387795E-2</v>
      </c>
      <c r="AJ790" s="36">
        <f t="shared" si="1818"/>
        <v>7.9840778317408333E-3</v>
      </c>
      <c r="AK790" s="36">
        <f t="shared" si="1818"/>
        <v>1.1554074585624101E-2</v>
      </c>
      <c r="AL790" s="36">
        <f t="shared" si="1818"/>
        <v>7.8361125182290926E-3</v>
      </c>
      <c r="AM790" s="36">
        <f t="shared" si="1818"/>
        <v>5.3145458723927643E-3</v>
      </c>
      <c r="AN790" s="36">
        <f t="shared" si="1818"/>
        <v>3.4546225116603019E-2</v>
      </c>
      <c r="AO790" s="36">
        <f t="shared" si="1818"/>
        <v>2.3429665880000096E-2</v>
      </c>
      <c r="AP790" s="36">
        <f t="shared" si="1818"/>
        <v>1.5890281540040505E-2</v>
      </c>
      <c r="AQ790" s="36">
        <f t="shared" si="1818"/>
        <v>2.2995454449391627E-2</v>
      </c>
      <c r="AR790" s="36">
        <f t="shared" si="1818"/>
        <v>1.5595794119024313E-2</v>
      </c>
      <c r="AS790" s="36">
        <f t="shared" si="1818"/>
        <v>1.0577255376200153E-2</v>
      </c>
      <c r="AT790" s="36">
        <f t="shared" si="1818"/>
        <v>1.5306764300563384E-2</v>
      </c>
      <c r="AU790" s="36">
        <f t="shared" si="1818"/>
        <v>1.038123187282056E-2</v>
      </c>
      <c r="AV790" s="36">
        <f t="shared" si="1818"/>
        <v>7.0406764670243776E-3</v>
      </c>
      <c r="AW790" s="36">
        <f t="shared" si="1818"/>
        <v>5.0264909253575296E-2</v>
      </c>
      <c r="AX790" s="36">
        <f t="shared" si="1818"/>
        <v>3.4090266746215132E-2</v>
      </c>
      <c r="AY790" s="36">
        <f t="shared" si="1818"/>
        <v>2.3120429422548681E-2</v>
      </c>
      <c r="AZ790" s="36">
        <f t="shared" si="1818"/>
        <v>3.3458487207850753E-2</v>
      </c>
      <c r="BA790" s="36">
        <f t="shared" si="1818"/>
        <v>2.2691948931735685E-2</v>
      </c>
      <c r="BB790" s="36">
        <f t="shared" si="1818"/>
        <v>1.5389953022134174E-2</v>
      </c>
      <c r="BC790" s="36">
        <f t="shared" si="1818"/>
        <v>2.2271409276607528E-2</v>
      </c>
      <c r="BD790" s="36">
        <f t="shared" si="1818"/>
        <v>1.510473796388436E-2</v>
      </c>
      <c r="BE790" s="36">
        <f t="shared" si="1818"/>
        <v>1.0244215178482077E-2</v>
      </c>
      <c r="BF790" s="36">
        <f t="shared" si="1818"/>
        <v>1.6117431164331907E-2</v>
      </c>
      <c r="BG790" s="36">
        <f t="shared" si="1818"/>
        <v>1.0931035901885247E-2</v>
      </c>
      <c r="BH790" s="36">
        <f t="shared" si="1818"/>
        <v>7.4135601802805757E-3</v>
      </c>
      <c r="BI790" s="36">
        <f t="shared" si="1818"/>
        <v>1.0728455943583678E-2</v>
      </c>
      <c r="BJ790" s="36">
        <f t="shared" si="1818"/>
        <v>7.2761680130909688E-3</v>
      </c>
      <c r="BK790" s="36">
        <f t="shared" ref="BK790:CP790" si="1819">BK789/$AC789</f>
        <v>4.9347847661518661E-3</v>
      </c>
      <c r="BL790" s="36">
        <f t="shared" si="1819"/>
        <v>7.1413220729698726E-3</v>
      </c>
      <c r="BM790" s="36">
        <f t="shared" si="1819"/>
        <v>4.8433306257458456E-3</v>
      </c>
      <c r="BN790" s="36">
        <f t="shared" si="1819"/>
        <v>3.284805153807073E-3</v>
      </c>
      <c r="BO790" s="36">
        <f t="shared" si="1819"/>
        <v>2.1352269983607466E-2</v>
      </c>
      <c r="BP790" s="36">
        <f t="shared" si="1819"/>
        <v>1.4481366627088977E-2</v>
      </c>
      <c r="BQ790" s="36">
        <f t="shared" si="1819"/>
        <v>9.8214372312248142E-3</v>
      </c>
      <c r="BR790" s="36">
        <f t="shared" si="1819"/>
        <v>1.4212989990711866E-2</v>
      </c>
      <c r="BS790" s="36">
        <f t="shared" si="1819"/>
        <v>9.6394209646402471E-3</v>
      </c>
      <c r="BT790" s="36">
        <f t="shared" si="1819"/>
        <v>6.5375713762035846E-3</v>
      </c>
      <c r="BU790" s="36">
        <f t="shared" si="1819"/>
        <v>9.4607779234321138E-3</v>
      </c>
      <c r="BV790" s="36">
        <f t="shared" si="1819"/>
        <v>6.4164135144352923E-3</v>
      </c>
      <c r="BW790" s="36">
        <f t="shared" si="1819"/>
        <v>4.3516889119930187E-3</v>
      </c>
      <c r="BX790" s="36">
        <f t="shared" si="1819"/>
        <v>3.1067646594129677E-2</v>
      </c>
      <c r="BY790" s="36">
        <f t="shared" si="1819"/>
        <v>2.1070452036988208E-2</v>
      </c>
      <c r="BZ790" s="36">
        <f t="shared" si="1819"/>
        <v>1.4290234302037824E-2</v>
      </c>
      <c r="CA790" s="36">
        <f t="shared" si="1819"/>
        <v>2.0679962852489957E-2</v>
      </c>
      <c r="CB790" s="36">
        <f t="shared" si="1819"/>
        <v>1.4025399834837219E-2</v>
      </c>
      <c r="CC790" s="36">
        <f t="shared" si="1819"/>
        <v>9.5121950619639004E-3</v>
      </c>
      <c r="CD790" s="36">
        <f t="shared" si="1819"/>
        <v>1.3765473425372758E-2</v>
      </c>
      <c r="CE790" s="36">
        <f t="shared" si="1819"/>
        <v>9.3359098410291958E-3</v>
      </c>
      <c r="CF790" s="36">
        <f t="shared" si="1819"/>
        <v>6.3317264772871839E-3</v>
      </c>
      <c r="CG790" s="36">
        <f t="shared" si="1819"/>
        <v>9.9618334709926717E-3</v>
      </c>
      <c r="CH790" s="36">
        <f t="shared" si="1819"/>
        <v>6.7562354205057849E-3</v>
      </c>
      <c r="CI790" s="36">
        <f t="shared" si="1819"/>
        <v>4.582160220828144E-3</v>
      </c>
      <c r="CJ790" s="36">
        <f t="shared" si="1819"/>
        <v>6.6310251566253425E-3</v>
      </c>
      <c r="CK790" s="36">
        <f t="shared" si="1819"/>
        <v>4.4972411120814265E-3</v>
      </c>
      <c r="CL790" s="36">
        <f t="shared" si="1819"/>
        <v>3.0500830780271645E-3</v>
      </c>
      <c r="CM790" s="36">
        <f t="shared" si="1819"/>
        <v>4.4138957708772667E-3</v>
      </c>
      <c r="CN790" s="36">
        <f t="shared" si="1819"/>
        <v>2.9935572639772359E-3</v>
      </c>
      <c r="CO790" s="36">
        <f t="shared" si="1819"/>
        <v>2.0302665848699435E-3</v>
      </c>
      <c r="CP790" s="36">
        <f t="shared" si="1819"/>
        <v>1.3197373429774475E-2</v>
      </c>
      <c r="CQ790" s="36">
        <f t="shared" ref="CQ790:DG790" si="1820">CQ789/$AC789</f>
        <v>8.9506175829497363E-3</v>
      </c>
      <c r="CR790" s="36">
        <f t="shared" si="1820"/>
        <v>6.0704166281652329E-3</v>
      </c>
      <c r="CS790" s="36">
        <f t="shared" si="1820"/>
        <v>8.784739824153379E-3</v>
      </c>
      <c r="CT790" s="36">
        <f t="shared" si="1820"/>
        <v>5.9579163346482411E-3</v>
      </c>
      <c r="CU790" s="36">
        <f t="shared" si="1820"/>
        <v>4.0407306034347243E-3</v>
      </c>
      <c r="CV790" s="36">
        <f t="shared" si="1820"/>
        <v>5.8475009583316096E-3</v>
      </c>
      <c r="CW790" s="36">
        <f t="shared" si="1820"/>
        <v>3.9658455655939371E-3</v>
      </c>
      <c r="CX790" s="36">
        <f t="shared" si="1820"/>
        <v>2.6896842193299161E-3</v>
      </c>
      <c r="CY790" s="36">
        <f t="shared" si="1820"/>
        <v>1.9202236296270318E-2</v>
      </c>
      <c r="CZ790" s="36">
        <f t="shared" si="1820"/>
        <v>1.3023187889614016E-2</v>
      </c>
      <c r="DA790" s="36">
        <f t="shared" si="1820"/>
        <v>8.8324828520692442E-3</v>
      </c>
      <c r="DB790" s="36">
        <f t="shared" si="1820"/>
        <v>1.2781835022117124E-2</v>
      </c>
      <c r="DC790" s="36">
        <f t="shared" si="1820"/>
        <v>8.6687944309596851E-3</v>
      </c>
      <c r="DD790" s="36">
        <f t="shared" si="1820"/>
        <v>5.8792807727689224E-3</v>
      </c>
      <c r="DE790" s="36">
        <f t="shared" si="1820"/>
        <v>8.5081395735325128E-3</v>
      </c>
      <c r="DF790" s="36">
        <f t="shared" si="1820"/>
        <v>5.7703227138547319E-3</v>
      </c>
      <c r="DG790" s="36">
        <f t="shared" si="1820"/>
        <v>3.9135023508086791E-3</v>
      </c>
    </row>
    <row r="791" spans="1:111" x14ac:dyDescent="0.35">
      <c r="B791" s="35">
        <f t="shared" si="1814"/>
        <v>-0.38829529361216525</v>
      </c>
      <c r="D791" s="35">
        <f>$CE$6-$CE$7*SUMPRODUCT($B$6:$CD$6,AE790:DG790)</f>
        <v>-3.979039320256561E-13</v>
      </c>
      <c r="H791" s="35">
        <f t="shared" si="1810"/>
        <v>1.0594896771920015E-6</v>
      </c>
      <c r="I791" s="35">
        <f t="shared" si="1810"/>
        <v>7.247068887666127E-7</v>
      </c>
      <c r="J791" s="35">
        <f t="shared" si="1810"/>
        <v>-3.5934240041776656E-7</v>
      </c>
      <c r="K791" s="35">
        <f t="shared" si="1810"/>
        <v>-2.0683542689769415E-3</v>
      </c>
      <c r="M791" s="35">
        <v>8.2078031541514489E-16</v>
      </c>
      <c r="N791" s="35">
        <f>IFERROR(M791/(MAX(ABS(M788),ABS(M789),ABS(M790),ABS(M791))),0)</f>
        <v>0.25096988117685531</v>
      </c>
      <c r="P791" s="35">
        <f>L842</f>
        <v>0</v>
      </c>
      <c r="R791" s="35">
        <f>H842*J842</f>
        <v>-9.5383224289955011E-16</v>
      </c>
      <c r="T791" s="35">
        <f>P791-D791</f>
        <v>3.979039320256561E-13</v>
      </c>
      <c r="V791" s="35">
        <v>-8.2037463608422967E-16</v>
      </c>
      <c r="X791" s="35">
        <v>-4.2314302907970626E-5</v>
      </c>
      <c r="Y791" s="35">
        <v>-2.1159104784832753E-5</v>
      </c>
      <c r="Z791" s="35">
        <v>-3.2799949670182359E-5</v>
      </c>
      <c r="AA791" s="35">
        <v>-2.089515784970436E-3</v>
      </c>
    </row>
    <row r="792" spans="1:111" x14ac:dyDescent="0.35">
      <c r="B792" s="3"/>
    </row>
    <row r="793" spans="1:111" ht="13.5" thickBot="1" x14ac:dyDescent="0.4">
      <c r="B793" s="39" t="s">
        <v>367</v>
      </c>
      <c r="D793" s="39" t="s">
        <v>368</v>
      </c>
      <c r="E793" s="39" t="s">
        <v>369</v>
      </c>
      <c r="F793" s="39" t="s">
        <v>370</v>
      </c>
      <c r="H793" s="39" t="s">
        <v>347</v>
      </c>
      <c r="I793" s="39" t="s">
        <v>371</v>
      </c>
      <c r="J793" s="39" t="s">
        <v>372</v>
      </c>
      <c r="K793" s="39" t="s">
        <v>349</v>
      </c>
      <c r="L793" s="39" t="s">
        <v>373</v>
      </c>
      <c r="M793" s="39" t="s">
        <v>374</v>
      </c>
    </row>
    <row r="794" spans="1:111" ht="13.15" thickTop="1" x14ac:dyDescent="0.35">
      <c r="B794" s="32">
        <v>1</v>
      </c>
      <c r="D794" s="32">
        <v>0</v>
      </c>
      <c r="E794" s="32"/>
      <c r="F794" s="32" t="b">
        <v>0</v>
      </c>
      <c r="H794" s="32">
        <v>0</v>
      </c>
      <c r="I794" s="32">
        <f>B788</f>
        <v>-0.48114022924019773</v>
      </c>
      <c r="J794" s="32">
        <f>IF(SUMPRODUCT(L794:L797,N788:N791)&gt;0,N788,-N788)</f>
        <v>-1</v>
      </c>
      <c r="K794" s="32">
        <f>I794+J794*H794</f>
        <v>-0.48114022924019773</v>
      </c>
      <c r="L794" s="32">
        <f>D788</f>
        <v>-1.5063505998114124E-12</v>
      </c>
      <c r="M794" s="32">
        <f>SUMPRODUCT(L794:L797,J794:J797)</f>
        <v>2.6473525704314753E-12</v>
      </c>
    </row>
    <row r="795" spans="1:111" ht="13.5" thickBot="1" x14ac:dyDescent="0.4">
      <c r="H795" s="33">
        <f>H794</f>
        <v>0</v>
      </c>
      <c r="I795" s="33">
        <f>B789</f>
        <v>0.3281328039635214</v>
      </c>
      <c r="J795" s="32">
        <f>IF(SUMPRODUCT(L794:L797,N788:N791)&gt;0,N789,-N789)</f>
        <v>-0.69396306628011539</v>
      </c>
      <c r="K795" s="33">
        <f t="shared" ref="K795:K797" si="1821">I795+J795*H795</f>
        <v>0.3281328039635214</v>
      </c>
      <c r="L795" s="32">
        <f>D789</f>
        <v>-1.1652900866465643E-12</v>
      </c>
      <c r="M795" s="39" t="s">
        <v>375</v>
      </c>
    </row>
    <row r="796" spans="1:111" ht="13.15" thickTop="1" x14ac:dyDescent="0.35">
      <c r="H796" s="33">
        <f t="shared" ref="H796:H797" si="1822">H795</f>
        <v>0</v>
      </c>
      <c r="I796" s="32">
        <f>B790</f>
        <v>-0.40700172191811473</v>
      </c>
      <c r="J796" s="32">
        <f>IF(SUMPRODUCT(L794:L797,N788:N791)&gt;0,N790,-N790)</f>
        <v>-0.38949399211553065</v>
      </c>
      <c r="K796" s="32">
        <f t="shared" si="1821"/>
        <v>-0.40700172191811473</v>
      </c>
      <c r="L796" s="32">
        <f>D790</f>
        <v>-5.9685589803848416E-13</v>
      </c>
      <c r="M796" s="32">
        <f>F790</f>
        <v>-3263.3842564287179</v>
      </c>
    </row>
    <row r="797" spans="1:111" x14ac:dyDescent="0.35">
      <c r="H797" s="33">
        <f t="shared" si="1822"/>
        <v>0</v>
      </c>
      <c r="I797" s="34">
        <f>B791</f>
        <v>-0.38829529361216525</v>
      </c>
      <c r="J797" s="32">
        <f>IF(SUMPRODUCT(L794:L797,N788:N791)&gt;0,N791,-N791)</f>
        <v>-0.25096988117685531</v>
      </c>
      <c r="K797" s="34">
        <f t="shared" si="1821"/>
        <v>-0.38829529361216525</v>
      </c>
      <c r="L797" s="32">
        <f>D791</f>
        <v>-3.979039320256561E-13</v>
      </c>
    </row>
    <row r="798" spans="1:111" ht="13.5" thickBot="1" x14ac:dyDescent="0.4">
      <c r="B798" s="39" t="s">
        <v>367</v>
      </c>
      <c r="D798" s="39" t="s">
        <v>368</v>
      </c>
      <c r="E798" s="39" t="s">
        <v>369</v>
      </c>
      <c r="F798" s="39" t="s">
        <v>370</v>
      </c>
      <c r="H798" s="39" t="s">
        <v>347</v>
      </c>
      <c r="I798" s="39" t="s">
        <v>371</v>
      </c>
      <c r="J798" s="39" t="s">
        <v>372</v>
      </c>
      <c r="K798" s="39" t="s">
        <v>349</v>
      </c>
      <c r="L798" s="39" t="s">
        <v>373</v>
      </c>
      <c r="M798" s="39" t="s">
        <v>374</v>
      </c>
      <c r="O798" s="45" t="s">
        <v>336</v>
      </c>
    </row>
    <row r="799" spans="1:111" ht="13.9" thickTop="1" thickBot="1" x14ac:dyDescent="0.4">
      <c r="B799" s="32">
        <f>1+B794</f>
        <v>2</v>
      </c>
      <c r="D799" s="32">
        <v>0</v>
      </c>
      <c r="E799" s="32">
        <f>H799</f>
        <v>1.1722284754008423E-14</v>
      </c>
      <c r="F799" s="32" t="b">
        <f>OR(F794,M799*M794&lt;=0)</f>
        <v>1</v>
      </c>
      <c r="H799" s="32">
        <f>ABS(H781)</f>
        <v>1.1722284754008423E-14</v>
      </c>
      <c r="I799" s="32">
        <f>I794</f>
        <v>-0.48114022924019773</v>
      </c>
      <c r="J799" s="32">
        <f>J794</f>
        <v>-1</v>
      </c>
      <c r="K799" s="32">
        <f>I799+J799*H799</f>
        <v>-0.48114022924020944</v>
      </c>
      <c r="L799" s="32">
        <f>$CE$3-$CE$7*SUMPRODUCT($B$3:$CD$3,Q801:CS801)</f>
        <v>3.865352482534945E-12</v>
      </c>
      <c r="M799" s="32">
        <f>SUMPRODUCT(L799:L802,J799:J802)</f>
        <v>-6.9069463850275754E-12</v>
      </c>
      <c r="O799" s="46">
        <f>SUM(Q799:CS799)</f>
        <v>-1.2656551010021229</v>
      </c>
      <c r="P799" s="39" t="s">
        <v>363</v>
      </c>
      <c r="Q799" s="32">
        <f t="shared" ref="Q799:AV799" si="1823">SUMPRODUCT(B$3:B$6,$K799:$K802)</f>
        <v>0.94830444080698362</v>
      </c>
      <c r="R799" s="32">
        <f t="shared" si="1823"/>
        <v>0.56000914719481543</v>
      </c>
      <c r="S799" s="32">
        <f t="shared" si="1823"/>
        <v>0.17171385358264724</v>
      </c>
      <c r="T799" s="32">
        <f t="shared" si="1823"/>
        <v>0.54130271888886439</v>
      </c>
      <c r="U799" s="32">
        <f t="shared" si="1823"/>
        <v>0.1530074252766962</v>
      </c>
      <c r="V799" s="32">
        <f t="shared" si="1823"/>
        <v>-0.23528786833547199</v>
      </c>
      <c r="W799" s="32">
        <f t="shared" si="1823"/>
        <v>0.1343009969707451</v>
      </c>
      <c r="X799" s="32">
        <f t="shared" si="1823"/>
        <v>-0.25399429664142309</v>
      </c>
      <c r="Y799" s="32">
        <f t="shared" si="1823"/>
        <v>-0.64228959025359122</v>
      </c>
      <c r="Z799" s="32">
        <f t="shared" si="1823"/>
        <v>1.2295611299185665</v>
      </c>
      <c r="AA799" s="32">
        <f t="shared" si="1823"/>
        <v>0.84126583630639828</v>
      </c>
      <c r="AB799" s="32">
        <f t="shared" si="1823"/>
        <v>0.45297054269423009</v>
      </c>
      <c r="AC799" s="32">
        <f t="shared" si="1823"/>
        <v>0.82255940800044725</v>
      </c>
      <c r="AD799" s="32">
        <f t="shared" si="1823"/>
        <v>0.434264114388279</v>
      </c>
      <c r="AE799" s="32">
        <f t="shared" si="1823"/>
        <v>4.5968820776110808E-2</v>
      </c>
      <c r="AF799" s="32">
        <f t="shared" si="1823"/>
        <v>0.4155576860823279</v>
      </c>
      <c r="AG799" s="32">
        <f t="shared" si="1823"/>
        <v>2.7262392470159713E-2</v>
      </c>
      <c r="AH799" s="32">
        <f t="shared" si="1823"/>
        <v>-0.36103290114200848</v>
      </c>
      <c r="AI799" s="32">
        <f t="shared" si="1823"/>
        <v>1.6045700487340102</v>
      </c>
      <c r="AJ799" s="32">
        <f t="shared" si="1823"/>
        <v>1.216274755121842</v>
      </c>
      <c r="AK799" s="32">
        <f t="shared" si="1823"/>
        <v>0.82797946150967383</v>
      </c>
      <c r="AL799" s="32">
        <f t="shared" si="1823"/>
        <v>1.1975683268158908</v>
      </c>
      <c r="AM799" s="32">
        <f t="shared" si="1823"/>
        <v>0.80927303320372268</v>
      </c>
      <c r="AN799" s="32">
        <f t="shared" si="1823"/>
        <v>0.42097773959155449</v>
      </c>
      <c r="AO799" s="32">
        <f t="shared" si="1823"/>
        <v>0.79056660489777153</v>
      </c>
      <c r="AP799" s="32">
        <f t="shared" si="1823"/>
        <v>0.40227131128560339</v>
      </c>
      <c r="AQ799" s="32">
        <f t="shared" si="1823"/>
        <v>1.3976017673435204E-2</v>
      </c>
      <c r="AR799" s="32">
        <f t="shared" si="1823"/>
        <v>0.46716421156677423</v>
      </c>
      <c r="AS799" s="32">
        <f t="shared" si="1823"/>
        <v>7.8868917954606044E-2</v>
      </c>
      <c r="AT799" s="32">
        <f t="shared" si="1823"/>
        <v>-0.30942637565756215</v>
      </c>
      <c r="AU799" s="32">
        <f t="shared" si="1823"/>
        <v>6.0162489648654949E-2</v>
      </c>
      <c r="AV799" s="32">
        <f t="shared" si="1823"/>
        <v>-0.32813280396351324</v>
      </c>
      <c r="AW799" s="32">
        <f t="shared" ref="AW799:CB799" si="1824">SUMPRODUCT(AH$3:AH$6,$K799:$K802)</f>
        <v>-0.71642809757568138</v>
      </c>
      <c r="AX799" s="32">
        <f t="shared" si="1824"/>
        <v>-0.34683923226946434</v>
      </c>
      <c r="AY799" s="32">
        <f t="shared" si="1824"/>
        <v>-0.73513452588163253</v>
      </c>
      <c r="AZ799" s="32">
        <f t="shared" si="1824"/>
        <v>-1.1234298194938006</v>
      </c>
      <c r="BA799" s="32">
        <f t="shared" si="1824"/>
        <v>0.74842090067835709</v>
      </c>
      <c r="BB799" s="32">
        <f t="shared" si="1824"/>
        <v>0.36012560706618885</v>
      </c>
      <c r="BC799" s="32">
        <f t="shared" si="1824"/>
        <v>-2.8169686545979344E-2</v>
      </c>
      <c r="BD799" s="32">
        <f t="shared" si="1824"/>
        <v>0.34141917876023775</v>
      </c>
      <c r="BE799" s="32">
        <f t="shared" si="1824"/>
        <v>-4.687611485193046E-2</v>
      </c>
      <c r="BF799" s="32">
        <f t="shared" si="1824"/>
        <v>-0.43517140846409863</v>
      </c>
      <c r="BG799" s="32">
        <f t="shared" si="1824"/>
        <v>-6.5582543157881534E-2</v>
      </c>
      <c r="BH799" s="32">
        <f t="shared" si="1824"/>
        <v>-0.45387783677004973</v>
      </c>
      <c r="BI799" s="32">
        <f t="shared" si="1824"/>
        <v>-0.84217313038221797</v>
      </c>
      <c r="BJ799" s="32">
        <f t="shared" si="1824"/>
        <v>1.1234298194938006</v>
      </c>
      <c r="BK799" s="32">
        <f t="shared" si="1824"/>
        <v>0.73513452588163253</v>
      </c>
      <c r="BL799" s="32">
        <f t="shared" si="1824"/>
        <v>0.34683923226946434</v>
      </c>
      <c r="BM799" s="32">
        <f t="shared" si="1824"/>
        <v>0.71642809757568138</v>
      </c>
      <c r="BN799" s="32">
        <f t="shared" si="1824"/>
        <v>0.32813280396351324</v>
      </c>
      <c r="BO799" s="32">
        <f t="shared" si="1824"/>
        <v>-6.0162489648654949E-2</v>
      </c>
      <c r="BP799" s="32">
        <f t="shared" si="1824"/>
        <v>0.30942637565756215</v>
      </c>
      <c r="BQ799" s="32">
        <f t="shared" si="1824"/>
        <v>-7.8868917954606044E-2</v>
      </c>
      <c r="BR799" s="32">
        <f t="shared" si="1824"/>
        <v>-0.46716421156677423</v>
      </c>
      <c r="BS799" s="32">
        <f t="shared" si="1824"/>
        <v>-1.3976017673435204E-2</v>
      </c>
      <c r="BT799" s="32">
        <f t="shared" si="1824"/>
        <v>-0.40227131128560339</v>
      </c>
      <c r="BU799" s="32">
        <f t="shared" si="1824"/>
        <v>-0.79056660489777153</v>
      </c>
      <c r="BV799" s="32">
        <f t="shared" si="1824"/>
        <v>-0.42097773959155449</v>
      </c>
      <c r="BW799" s="32">
        <f t="shared" si="1824"/>
        <v>-0.80927303320372268</v>
      </c>
      <c r="BX799" s="32">
        <f t="shared" si="1824"/>
        <v>-1.1975683268158908</v>
      </c>
      <c r="BY799" s="32">
        <f t="shared" si="1824"/>
        <v>-0.82797946150967383</v>
      </c>
      <c r="BZ799" s="32">
        <f t="shared" si="1824"/>
        <v>-1.216274755121842</v>
      </c>
      <c r="CA799" s="32">
        <f t="shared" si="1824"/>
        <v>-1.6045700487340102</v>
      </c>
      <c r="CB799" s="32">
        <f t="shared" si="1824"/>
        <v>0.26728067143814754</v>
      </c>
      <c r="CC799" s="32">
        <f t="shared" ref="CC799:CS799" si="1825">SUMPRODUCT(BN$3:BN$6,$K799:$K802)</f>
        <v>-0.12101462217402065</v>
      </c>
      <c r="CD799" s="32">
        <f t="shared" si="1825"/>
        <v>-0.50930991578618889</v>
      </c>
      <c r="CE799" s="32">
        <f t="shared" si="1825"/>
        <v>-0.13972105047997174</v>
      </c>
      <c r="CF799" s="32">
        <f t="shared" si="1825"/>
        <v>-0.52801634409213993</v>
      </c>
      <c r="CG799" s="32">
        <f t="shared" si="1825"/>
        <v>-0.91631163770430812</v>
      </c>
      <c r="CH799" s="32">
        <f t="shared" si="1825"/>
        <v>-0.54672277239809097</v>
      </c>
      <c r="CI799" s="32">
        <f t="shared" si="1825"/>
        <v>-0.93501806601025916</v>
      </c>
      <c r="CJ799" s="32">
        <f t="shared" si="1825"/>
        <v>-1.3233133596224274</v>
      </c>
      <c r="CK799" s="32">
        <f t="shared" si="1825"/>
        <v>0.64228959025359122</v>
      </c>
      <c r="CL799" s="32">
        <f t="shared" si="1825"/>
        <v>0.25399429664142309</v>
      </c>
      <c r="CM799" s="32">
        <f t="shared" si="1825"/>
        <v>-0.1343009969707451</v>
      </c>
      <c r="CN799" s="32">
        <f t="shared" si="1825"/>
        <v>0.23528786833547199</v>
      </c>
      <c r="CO799" s="32">
        <f t="shared" si="1825"/>
        <v>-0.1530074252766962</v>
      </c>
      <c r="CP799" s="32">
        <f t="shared" si="1825"/>
        <v>-0.54130271888886439</v>
      </c>
      <c r="CQ799" s="32">
        <f t="shared" si="1825"/>
        <v>-0.17171385358264724</v>
      </c>
      <c r="CR799" s="32">
        <f t="shared" si="1825"/>
        <v>-0.56000914719481543</v>
      </c>
      <c r="CS799" s="32">
        <f t="shared" si="1825"/>
        <v>-0.94830444080698362</v>
      </c>
    </row>
    <row r="800" spans="1:111" ht="13.9" thickTop="1" thickBot="1" x14ac:dyDescent="0.4">
      <c r="H800" s="33">
        <f>H799</f>
        <v>1.1722284754008423E-14</v>
      </c>
      <c r="I800" s="33">
        <f t="shared" ref="I800:J800" si="1826">I795</f>
        <v>0.3281328039635214</v>
      </c>
      <c r="J800" s="33">
        <f t="shared" si="1826"/>
        <v>-0.69396306628011539</v>
      </c>
      <c r="K800" s="33">
        <f t="shared" ref="K800:K802" si="1827">I800+J800*H800</f>
        <v>0.32813280396351324</v>
      </c>
      <c r="L800" s="33">
        <f>$CE$4-$CE$7*SUMPRODUCT($B$4:$CD$4,Q801:CS801)</f>
        <v>3.0979663279140368E-12</v>
      </c>
      <c r="M800" s="39" t="s">
        <v>375</v>
      </c>
      <c r="O800" s="47">
        <f t="shared" ref="O800:O801" si="1828">SUM(Q800:CS800)</f>
        <v>98.989929547729062</v>
      </c>
      <c r="P800" s="39" t="s">
        <v>365</v>
      </c>
      <c r="Q800" s="33">
        <f>EXP(Q799)</f>
        <v>2.5813291502881661</v>
      </c>
      <c r="R800" s="33">
        <f>EXP(R799)</f>
        <v>1.7506885141117599</v>
      </c>
      <c r="S800" s="33">
        <f t="shared" ref="S800:CD800" si="1829">EXP(S799)</f>
        <v>1.1873380320757201</v>
      </c>
      <c r="T800" s="33">
        <f t="shared" si="1829"/>
        <v>1.7182437934676116</v>
      </c>
      <c r="U800" s="33">
        <f t="shared" si="1829"/>
        <v>1.1653336318352725</v>
      </c>
      <c r="V800" s="33">
        <f t="shared" si="1829"/>
        <v>0.79034330206762049</v>
      </c>
      <c r="W800" s="33">
        <f t="shared" si="1829"/>
        <v>1.1437370292201527</v>
      </c>
      <c r="X800" s="33">
        <f t="shared" si="1829"/>
        <v>0.77569622610758426</v>
      </c>
      <c r="Y800" s="33">
        <f t="shared" si="1829"/>
        <v>0.52608652148633828</v>
      </c>
      <c r="Z800" s="33">
        <f t="shared" si="1829"/>
        <v>3.4197283904325757</v>
      </c>
      <c r="AA800" s="33">
        <f t="shared" si="1829"/>
        <v>2.3193009747880713</v>
      </c>
      <c r="AB800" s="33">
        <f t="shared" si="1829"/>
        <v>1.5729778501422051</v>
      </c>
      <c r="AC800" s="33">
        <f t="shared" si="1829"/>
        <v>2.2763184158633165</v>
      </c>
      <c r="AD800" s="33">
        <f t="shared" si="1829"/>
        <v>1.5438265610831172</v>
      </c>
      <c r="AE800" s="33">
        <f t="shared" si="1829"/>
        <v>1.0470417644983976</v>
      </c>
      <c r="AF800" s="33">
        <f t="shared" si="1829"/>
        <v>1.5152155197164743</v>
      </c>
      <c r="AG800" s="33">
        <f t="shared" si="1829"/>
        <v>1.0276374117091509</v>
      </c>
      <c r="AH800" s="33">
        <f t="shared" si="1829"/>
        <v>0.69695606743909777</v>
      </c>
      <c r="AI800" s="33">
        <f t="shared" si="1829"/>
        <v>4.9757198257344468</v>
      </c>
      <c r="AJ800" s="33">
        <f t="shared" si="1829"/>
        <v>3.3745931034711405</v>
      </c>
      <c r="AK800" s="33">
        <f t="shared" si="1829"/>
        <v>2.2886896796513381</v>
      </c>
      <c r="AL800" s="33">
        <f t="shared" si="1829"/>
        <v>3.3120532914787471</v>
      </c>
      <c r="AM800" s="33">
        <f t="shared" si="1829"/>
        <v>2.2462744260531795</v>
      </c>
      <c r="AN800" s="33">
        <f t="shared" si="1829"/>
        <v>1.5234503654039162</v>
      </c>
      <c r="AO800" s="33">
        <f t="shared" si="1829"/>
        <v>2.2046452352200134</v>
      </c>
      <c r="AP800" s="33">
        <f t="shared" si="1829"/>
        <v>1.4952169468818133</v>
      </c>
      <c r="AQ800" s="33">
        <f t="shared" si="1829"/>
        <v>1.0140741387897092</v>
      </c>
      <c r="AR800" s="33">
        <f t="shared" si="1829"/>
        <v>1.5954633754476062</v>
      </c>
      <c r="AS800" s="33">
        <f t="shared" si="1829"/>
        <v>1.0820624738113267</v>
      </c>
      <c r="AT800" s="33">
        <f t="shared" si="1829"/>
        <v>0.73386779994382767</v>
      </c>
      <c r="AU800" s="33">
        <f t="shared" si="1829"/>
        <v>1.0620090980112706</v>
      </c>
      <c r="AV800" s="33">
        <f t="shared" si="1829"/>
        <v>0.72026735899331751</v>
      </c>
      <c r="AW800" s="33">
        <f t="shared" si="1829"/>
        <v>0.48849399633458035</v>
      </c>
      <c r="AX800" s="33">
        <f t="shared" si="1829"/>
        <v>0.70691896888093175</v>
      </c>
      <c r="AY800" s="33">
        <f t="shared" si="1829"/>
        <v>0.4794409574189395</v>
      </c>
      <c r="AZ800" s="33">
        <f t="shared" si="1829"/>
        <v>0.32516263075337837</v>
      </c>
      <c r="BA800" s="33">
        <f t="shared" si="1829"/>
        <v>2.113659701361402</v>
      </c>
      <c r="BB800" s="33">
        <f t="shared" si="1829"/>
        <v>1.4335094621703748</v>
      </c>
      <c r="BC800" s="33">
        <f t="shared" si="1829"/>
        <v>0.97222337957638594</v>
      </c>
      <c r="BD800" s="33">
        <f t="shared" si="1829"/>
        <v>1.4069428778431456</v>
      </c>
      <c r="BE800" s="33">
        <f t="shared" si="1829"/>
        <v>0.95420560217063766</v>
      </c>
      <c r="BF800" s="33">
        <f t="shared" si="1829"/>
        <v>0.64715372994363896</v>
      </c>
      <c r="BG800" s="33">
        <f t="shared" si="1829"/>
        <v>0.93652174010725098</v>
      </c>
      <c r="BH800" s="33">
        <f t="shared" si="1829"/>
        <v>0.63516032174304138</v>
      </c>
      <c r="BI800" s="33">
        <f t="shared" si="1829"/>
        <v>0.43077337881181799</v>
      </c>
      <c r="BJ800" s="33">
        <f t="shared" si="1829"/>
        <v>3.0753841475666257</v>
      </c>
      <c r="BK800" s="33">
        <f t="shared" si="1829"/>
        <v>2.0857625626802503</v>
      </c>
      <c r="BL800" s="33">
        <f t="shared" si="1829"/>
        <v>1.41458928677925</v>
      </c>
      <c r="BM800" s="33">
        <f t="shared" si="1829"/>
        <v>2.0471080658176151</v>
      </c>
      <c r="BN800" s="33">
        <f t="shared" si="1829"/>
        <v>1.3883733415292496</v>
      </c>
      <c r="BO800" s="33">
        <f t="shared" si="1829"/>
        <v>0.94161151902804829</v>
      </c>
      <c r="BP800" s="33">
        <f t="shared" si="1829"/>
        <v>1.3626432445687668</v>
      </c>
      <c r="BQ800" s="33">
        <f t="shared" si="1829"/>
        <v>0.92416105742741483</v>
      </c>
      <c r="BR800" s="33">
        <f t="shared" si="1829"/>
        <v>0.62677715790213651</v>
      </c>
      <c r="BS800" s="33">
        <f t="shared" si="1829"/>
        <v>0.98612119345977345</v>
      </c>
      <c r="BT800" s="33">
        <f t="shared" si="1829"/>
        <v>0.66879926828373704</v>
      </c>
      <c r="BU800" s="33">
        <f t="shared" si="1829"/>
        <v>0.45358771743618181</v>
      </c>
      <c r="BV800" s="33">
        <f t="shared" si="1829"/>
        <v>0.65640471308355852</v>
      </c>
      <c r="BW800" s="33">
        <f t="shared" si="1829"/>
        <v>0.4451815808440876</v>
      </c>
      <c r="BX800" s="33">
        <f t="shared" si="1829"/>
        <v>0.30192750900862636</v>
      </c>
      <c r="BY800" s="33">
        <f t="shared" si="1829"/>
        <v>0.43693123139015566</v>
      </c>
      <c r="BZ800" s="33">
        <f t="shared" si="1829"/>
        <v>0.29633202265819542</v>
      </c>
      <c r="CA800" s="33">
        <f t="shared" si="1829"/>
        <v>0.20097594619938108</v>
      </c>
      <c r="CB800" s="33">
        <f t="shared" si="1829"/>
        <v>1.306407066028437</v>
      </c>
      <c r="CC800" s="33">
        <f t="shared" si="1829"/>
        <v>0.88602100394485028</v>
      </c>
      <c r="CD800" s="33">
        <f t="shared" si="1829"/>
        <v>0.60091011434743136</v>
      </c>
      <c r="CE800" s="33">
        <f t="shared" ref="CE800:CS800" si="1830">EXP(CE799)</f>
        <v>0.86960077628806254</v>
      </c>
      <c r="CF800" s="33">
        <f t="shared" si="1830"/>
        <v>0.58977371821808477</v>
      </c>
      <c r="CG800" s="33">
        <f t="shared" si="1830"/>
        <v>0.39999163775534891</v>
      </c>
      <c r="CH800" s="33">
        <f t="shared" si="1830"/>
        <v>0.57884370789551476</v>
      </c>
      <c r="CI800" s="33">
        <f t="shared" si="1830"/>
        <v>0.39257877313530992</v>
      </c>
      <c r="CJ800" s="33">
        <f t="shared" si="1830"/>
        <v>0.26625165137710111</v>
      </c>
      <c r="CK800" s="33">
        <f t="shared" si="1830"/>
        <v>1.9008280181266126</v>
      </c>
      <c r="CL800" s="33">
        <f t="shared" si="1830"/>
        <v>1.2891644516797045</v>
      </c>
      <c r="CM800" s="33">
        <f t="shared" si="1830"/>
        <v>0.87432685525783971</v>
      </c>
      <c r="CN800" s="33">
        <f t="shared" si="1830"/>
        <v>1.2652729483300431</v>
      </c>
      <c r="CO800" s="33">
        <f t="shared" si="1830"/>
        <v>0.85812334998442441</v>
      </c>
      <c r="CP800" s="33">
        <f t="shared" si="1830"/>
        <v>0.58198958948769786</v>
      </c>
      <c r="CQ800" s="33">
        <f t="shared" si="1830"/>
        <v>0.84222013696620723</v>
      </c>
      <c r="CR800" s="33">
        <f t="shared" si="1830"/>
        <v>0.57120383891212434</v>
      </c>
      <c r="CS800" s="33">
        <f t="shared" si="1830"/>
        <v>0.38739732199141103</v>
      </c>
    </row>
    <row r="801" spans="2:97" ht="13.9" thickTop="1" thickBot="1" x14ac:dyDescent="0.4">
      <c r="H801" s="32">
        <f t="shared" ref="H801:H802" si="1831">H800</f>
        <v>1.1722284754008423E-14</v>
      </c>
      <c r="I801" s="32">
        <f t="shared" ref="I801:J801" si="1832">I796</f>
        <v>-0.40700172191811473</v>
      </c>
      <c r="J801" s="32">
        <f t="shared" si="1832"/>
        <v>-0.38949399211553065</v>
      </c>
      <c r="K801" s="32">
        <f t="shared" si="1827"/>
        <v>-0.40700172191811929</v>
      </c>
      <c r="L801" s="32">
        <f>$CE$5-$CE$7*SUMPRODUCT($B$5:$CD$5,Q801:CS801)</f>
        <v>1.6484591469634324E-12</v>
      </c>
      <c r="M801" s="32">
        <f>SUMPRODUCT($B$7:$CD$7, LN(Q801:CS801))</f>
        <v>-3263.3842564287174</v>
      </c>
      <c r="O801" s="48">
        <f t="shared" si="1828"/>
        <v>1</v>
      </c>
      <c r="P801" s="39" t="s">
        <v>366</v>
      </c>
      <c r="Q801" s="32">
        <f t="shared" ref="Q801:AV801" si="1833">Q800/$O800</f>
        <v>2.6076684386804726E-2</v>
      </c>
      <c r="R801" s="32">
        <f t="shared" si="1833"/>
        <v>1.7685521366773441E-2</v>
      </c>
      <c r="S801" s="32">
        <f t="shared" si="1833"/>
        <v>1.1994533560135854E-2</v>
      </c>
      <c r="T801" s="32">
        <f t="shared" si="1833"/>
        <v>1.7357763575729608E-2</v>
      </c>
      <c r="U801" s="32">
        <f t="shared" si="1833"/>
        <v>1.1772244279387979E-2</v>
      </c>
      <c r="V801" s="32">
        <f t="shared" si="1833"/>
        <v>7.984077831740934E-3</v>
      </c>
      <c r="W801" s="32">
        <f t="shared" si="1833"/>
        <v>1.1554074585624264E-2</v>
      </c>
      <c r="X801" s="32">
        <f t="shared" si="1833"/>
        <v>7.8361125182291793E-3</v>
      </c>
      <c r="Y801" s="32">
        <f t="shared" si="1833"/>
        <v>5.3145458723928077E-3</v>
      </c>
      <c r="Z801" s="32">
        <f t="shared" si="1833"/>
        <v>3.4546225116603574E-2</v>
      </c>
      <c r="AA801" s="32">
        <f t="shared" si="1833"/>
        <v>2.3429665880000401E-2</v>
      </c>
      <c r="AB801" s="32">
        <f t="shared" si="1833"/>
        <v>1.5890281540040664E-2</v>
      </c>
      <c r="AC801" s="32">
        <f t="shared" si="1833"/>
        <v>2.2995454449391894E-2</v>
      </c>
      <c r="AD801" s="32">
        <f t="shared" si="1833"/>
        <v>1.5595794119024446E-2</v>
      </c>
      <c r="AE801" s="32">
        <f t="shared" si="1833"/>
        <v>1.0577255376200214E-2</v>
      </c>
      <c r="AF801" s="32">
        <f t="shared" si="1833"/>
        <v>1.5306764300563491E-2</v>
      </c>
      <c r="AG801" s="32">
        <f t="shared" si="1833"/>
        <v>1.0381231872820603E-2</v>
      </c>
      <c r="AH801" s="32">
        <f t="shared" si="1833"/>
        <v>7.0406764670243845E-3</v>
      </c>
      <c r="AI801" s="32">
        <f t="shared" si="1833"/>
        <v>5.0264909253575636E-2</v>
      </c>
      <c r="AJ801" s="32">
        <f t="shared" si="1833"/>
        <v>3.4090266746215271E-2</v>
      </c>
      <c r="AK801" s="32">
        <f t="shared" si="1833"/>
        <v>2.3120429422548702E-2</v>
      </c>
      <c r="AL801" s="32">
        <f t="shared" si="1833"/>
        <v>3.3458487207850822E-2</v>
      </c>
      <c r="AM801" s="32">
        <f t="shared" si="1833"/>
        <v>2.2691948931735668E-2</v>
      </c>
      <c r="AN801" s="32">
        <f t="shared" si="1833"/>
        <v>1.5389953022134117E-2</v>
      </c>
      <c r="AO801" s="32">
        <f t="shared" si="1833"/>
        <v>2.2271409276607475E-2</v>
      </c>
      <c r="AP801" s="32">
        <f t="shared" si="1833"/>
        <v>1.5104737963884278E-2</v>
      </c>
      <c r="AQ801" s="32">
        <f t="shared" si="1833"/>
        <v>1.0244215178481992E-2</v>
      </c>
      <c r="AR801" s="32">
        <f t="shared" si="1833"/>
        <v>1.6117431164332088E-2</v>
      </c>
      <c r="AS801" s="32">
        <f t="shared" si="1833"/>
        <v>1.0931035901885339E-2</v>
      </c>
      <c r="AT801" s="32">
        <f t="shared" si="1833"/>
        <v>7.4135601802806156E-3</v>
      </c>
      <c r="AU801" s="32">
        <f t="shared" si="1833"/>
        <v>1.0728455943583751E-2</v>
      </c>
      <c r="AV801" s="32">
        <f t="shared" si="1833"/>
        <v>7.2761680130909966E-3</v>
      </c>
      <c r="AW801" s="32">
        <f t="shared" ref="AW801:CB801" si="1834">AW800/$O800</f>
        <v>4.9347847661518713E-3</v>
      </c>
      <c r="AX801" s="32">
        <f t="shared" si="1834"/>
        <v>7.1413220729698891E-3</v>
      </c>
      <c r="AY801" s="32">
        <f t="shared" si="1834"/>
        <v>4.843330625745843E-3</v>
      </c>
      <c r="AZ801" s="32">
        <f t="shared" si="1834"/>
        <v>3.2848051538070617E-3</v>
      </c>
      <c r="BA801" s="32">
        <f t="shared" si="1834"/>
        <v>2.1352269983607557E-2</v>
      </c>
      <c r="BB801" s="32">
        <f t="shared" si="1834"/>
        <v>1.4481366627088998E-2</v>
      </c>
      <c r="BC801" s="32">
        <f t="shared" si="1834"/>
        <v>9.8214372312247986E-3</v>
      </c>
      <c r="BD801" s="32">
        <f t="shared" si="1834"/>
        <v>1.4212989990711862E-2</v>
      </c>
      <c r="BE801" s="32">
        <f t="shared" si="1834"/>
        <v>9.6394209646402176E-3</v>
      </c>
      <c r="BF801" s="32">
        <f t="shared" si="1834"/>
        <v>6.5375713762035438E-3</v>
      </c>
      <c r="BG801" s="32">
        <f t="shared" si="1834"/>
        <v>9.4607779234320687E-3</v>
      </c>
      <c r="BH801" s="32">
        <f t="shared" si="1834"/>
        <v>6.4164135144352437E-3</v>
      </c>
      <c r="BI801" s="32">
        <f t="shared" si="1834"/>
        <v>4.3516889119929719E-3</v>
      </c>
      <c r="BJ801" s="32">
        <f t="shared" si="1834"/>
        <v>3.1067646594129517E-2</v>
      </c>
      <c r="BK801" s="32">
        <f t="shared" si="1834"/>
        <v>2.1070452036988038E-2</v>
      </c>
      <c r="BL801" s="32">
        <f t="shared" si="1834"/>
        <v>1.4290234302037668E-2</v>
      </c>
      <c r="BM801" s="32">
        <f t="shared" si="1834"/>
        <v>2.0679962852489756E-2</v>
      </c>
      <c r="BN801" s="32">
        <f t="shared" si="1834"/>
        <v>1.4025399834837042E-2</v>
      </c>
      <c r="BO801" s="32">
        <f t="shared" si="1834"/>
        <v>9.5121950619637546E-3</v>
      </c>
      <c r="BP801" s="32">
        <f t="shared" si="1834"/>
        <v>1.3765473425372566E-2</v>
      </c>
      <c r="BQ801" s="32">
        <f t="shared" si="1834"/>
        <v>9.335909841029038E-3</v>
      </c>
      <c r="BR801" s="32">
        <f t="shared" si="1834"/>
        <v>6.3317264772870573E-3</v>
      </c>
      <c r="BS801" s="32">
        <f t="shared" si="1834"/>
        <v>9.9618334709926683E-3</v>
      </c>
      <c r="BT801" s="32">
        <f t="shared" si="1834"/>
        <v>6.7562354205057623E-3</v>
      </c>
      <c r="BU801" s="32">
        <f t="shared" si="1834"/>
        <v>4.5821602208281154E-3</v>
      </c>
      <c r="BV801" s="32">
        <f t="shared" si="1834"/>
        <v>6.6310251566253104E-3</v>
      </c>
      <c r="BW801" s="32">
        <f t="shared" si="1834"/>
        <v>4.497241112081391E-3</v>
      </c>
      <c r="BX801" s="32">
        <f t="shared" si="1834"/>
        <v>3.0500830780271315E-3</v>
      </c>
      <c r="BY801" s="32">
        <f t="shared" si="1834"/>
        <v>4.4138957708772242E-3</v>
      </c>
      <c r="BZ801" s="32">
        <f t="shared" si="1834"/>
        <v>2.9935572639771982E-3</v>
      </c>
      <c r="CA801" s="32">
        <f t="shared" si="1834"/>
        <v>2.0302665848699122E-3</v>
      </c>
      <c r="CB801" s="32">
        <f t="shared" si="1834"/>
        <v>1.3197373429774378E-2</v>
      </c>
      <c r="CC801" s="32">
        <f t="shared" ref="CC801:CS801" si="1835">CC800/$O800</f>
        <v>8.9506175829496444E-3</v>
      </c>
      <c r="CD801" s="32">
        <f t="shared" si="1835"/>
        <v>6.0704166281651513E-3</v>
      </c>
      <c r="CE801" s="32">
        <f t="shared" si="1835"/>
        <v>8.7847398241532749E-3</v>
      </c>
      <c r="CF801" s="32">
        <f t="shared" si="1835"/>
        <v>5.9579163346481527E-3</v>
      </c>
      <c r="CG801" s="32">
        <f t="shared" si="1835"/>
        <v>4.0407306034346514E-3</v>
      </c>
      <c r="CH801" s="32">
        <f t="shared" si="1835"/>
        <v>5.8475009583315142E-3</v>
      </c>
      <c r="CI801" s="32">
        <f t="shared" si="1835"/>
        <v>3.9658455655938599E-3</v>
      </c>
      <c r="CJ801" s="32">
        <f t="shared" si="1835"/>
        <v>2.6896842193298563E-3</v>
      </c>
      <c r="CK801" s="32">
        <f t="shared" si="1835"/>
        <v>1.9202236296269996E-2</v>
      </c>
      <c r="CL801" s="32">
        <f t="shared" si="1835"/>
        <v>1.3023187889613761E-2</v>
      </c>
      <c r="CM801" s="32">
        <f t="shared" si="1835"/>
        <v>8.8324828520690447E-3</v>
      </c>
      <c r="CN801" s="32">
        <f t="shared" si="1835"/>
        <v>1.2781835022116852E-2</v>
      </c>
      <c r="CO801" s="32">
        <f t="shared" si="1835"/>
        <v>8.6687944309594752E-3</v>
      </c>
      <c r="CP801" s="32">
        <f t="shared" si="1835"/>
        <v>5.8792807727687619E-3</v>
      </c>
      <c r="CQ801" s="32">
        <f t="shared" si="1835"/>
        <v>8.5081395735322925E-3</v>
      </c>
      <c r="CR801" s="32">
        <f t="shared" si="1835"/>
        <v>5.7703227138545671E-3</v>
      </c>
      <c r="CS801" s="32">
        <f t="shared" si="1835"/>
        <v>3.9135023508085559E-3</v>
      </c>
    </row>
    <row r="802" spans="2:97" ht="13.15" thickTop="1" x14ac:dyDescent="0.35">
      <c r="H802" s="34">
        <f t="shared" si="1831"/>
        <v>1.1722284754008423E-14</v>
      </c>
      <c r="I802" s="34">
        <f t="shared" ref="I802:J802" si="1836">I797</f>
        <v>-0.38829529361216525</v>
      </c>
      <c r="J802" s="34">
        <f t="shared" si="1836"/>
        <v>-0.25096988117685531</v>
      </c>
      <c r="K802" s="34">
        <f t="shared" si="1827"/>
        <v>-0.38829529361216819</v>
      </c>
      <c r="L802" s="34">
        <f>$CE$6-$CE$7*SUMPRODUCT($B$6:$CD$6,Q801:CS801)</f>
        <v>9.9475983006414026E-13</v>
      </c>
    </row>
    <row r="803" spans="2:97" ht="13.5" thickBot="1" x14ac:dyDescent="0.4">
      <c r="B803" s="39" t="s">
        <v>367</v>
      </c>
      <c r="D803" s="39" t="s">
        <v>368</v>
      </c>
      <c r="E803" s="39" t="s">
        <v>369</v>
      </c>
      <c r="F803" s="39" t="s">
        <v>370</v>
      </c>
      <c r="H803" s="39" t="s">
        <v>347</v>
      </c>
      <c r="I803" s="39" t="s">
        <v>371</v>
      </c>
      <c r="J803" s="39" t="s">
        <v>372</v>
      </c>
      <c r="K803" s="39" t="s">
        <v>349</v>
      </c>
      <c r="L803" s="39" t="s">
        <v>373</v>
      </c>
      <c r="M803" s="39" t="s">
        <v>374</v>
      </c>
      <c r="O803" s="45" t="s">
        <v>336</v>
      </c>
    </row>
    <row r="804" spans="2:97" ht="13.9" thickTop="1" thickBot="1" x14ac:dyDescent="0.4">
      <c r="B804" s="32">
        <f>1+B799</f>
        <v>3</v>
      </c>
      <c r="D804" s="32">
        <f>IF(F799,IF(M804&lt;0,D799,H804),E799)</f>
        <v>0</v>
      </c>
      <c r="E804" s="32">
        <f>IF(F799,IF(M804&lt;0,H804,E799),H804)</f>
        <v>5.8611423770042116E-15</v>
      </c>
      <c r="F804" s="32" t="b">
        <f>OR(F799,M804*M799&lt;=0)</f>
        <v>1</v>
      </c>
      <c r="H804" s="32">
        <f>IF(F799,(D799+E799)/2,2*H799)</f>
        <v>5.8611423770042116E-15</v>
      </c>
      <c r="I804" s="32">
        <f>I799</f>
        <v>-0.48114022924019773</v>
      </c>
      <c r="J804" s="32">
        <f>J799</f>
        <v>-1</v>
      </c>
      <c r="K804" s="32">
        <f>I804+J804*H804</f>
        <v>-0.48114022924020361</v>
      </c>
      <c r="L804" s="32">
        <f>$CE$3-$CE$7*SUMPRODUCT($B$3:$CD$3,Q806:CS806)</f>
        <v>1.1368683772161603E-12</v>
      </c>
      <c r="M804" s="32">
        <f>SUMPRODUCT(L804:L807,J804:J807)</f>
        <v>-2.0733463645725044E-12</v>
      </c>
      <c r="O804" s="46">
        <f>SUM(Q804:CS804)</f>
        <v>-1.2656551010021371</v>
      </c>
      <c r="P804" s="39" t="s">
        <v>363</v>
      </c>
      <c r="Q804" s="32">
        <f t="shared" ref="Q804:AV804" si="1837">SUMPRODUCT(B$3:B$6,$K804:$K807)</f>
        <v>0.94830444080696985</v>
      </c>
      <c r="R804" s="32">
        <f t="shared" si="1837"/>
        <v>0.56000914719480321</v>
      </c>
      <c r="S804" s="32">
        <f t="shared" si="1837"/>
        <v>0.17171385358263652</v>
      </c>
      <c r="T804" s="32">
        <f t="shared" si="1837"/>
        <v>0.54130271888885295</v>
      </c>
      <c r="U804" s="32">
        <f t="shared" si="1837"/>
        <v>0.15300742527668626</v>
      </c>
      <c r="V804" s="32">
        <f t="shared" si="1837"/>
        <v>-0.23528786833548043</v>
      </c>
      <c r="W804" s="32">
        <f t="shared" si="1837"/>
        <v>0.13430099697073594</v>
      </c>
      <c r="X804" s="32">
        <f t="shared" si="1837"/>
        <v>-0.25399429664143075</v>
      </c>
      <c r="Y804" s="32">
        <f t="shared" si="1837"/>
        <v>-0.64228959025359744</v>
      </c>
      <c r="Z804" s="32">
        <f t="shared" si="1837"/>
        <v>1.2295611299185563</v>
      </c>
      <c r="AA804" s="32">
        <f t="shared" si="1837"/>
        <v>0.84126583630638962</v>
      </c>
      <c r="AB804" s="32">
        <f t="shared" si="1837"/>
        <v>0.45297054269422293</v>
      </c>
      <c r="AC804" s="32">
        <f t="shared" si="1837"/>
        <v>0.82255940800043925</v>
      </c>
      <c r="AD804" s="32">
        <f t="shared" si="1837"/>
        <v>0.43426411438827256</v>
      </c>
      <c r="AE804" s="32">
        <f t="shared" si="1837"/>
        <v>4.5968820776105868E-2</v>
      </c>
      <c r="AF804" s="32">
        <f t="shared" si="1837"/>
        <v>0.41555768608232224</v>
      </c>
      <c r="AG804" s="32">
        <f t="shared" si="1837"/>
        <v>2.726239247015555E-2</v>
      </c>
      <c r="AH804" s="32">
        <f t="shared" si="1837"/>
        <v>-0.36103290114201114</v>
      </c>
      <c r="AI804" s="32">
        <f t="shared" si="1837"/>
        <v>1.6045700487340047</v>
      </c>
      <c r="AJ804" s="32">
        <f t="shared" si="1837"/>
        <v>1.216274755121838</v>
      </c>
      <c r="AK804" s="32">
        <f t="shared" si="1837"/>
        <v>0.82797946150967139</v>
      </c>
      <c r="AL804" s="32">
        <f t="shared" si="1837"/>
        <v>1.1975683268158877</v>
      </c>
      <c r="AM804" s="32">
        <f t="shared" si="1837"/>
        <v>0.80927303320372102</v>
      </c>
      <c r="AN804" s="32">
        <f t="shared" si="1837"/>
        <v>0.42097773959155432</v>
      </c>
      <c r="AO804" s="32">
        <f t="shared" si="1837"/>
        <v>0.79056660489777064</v>
      </c>
      <c r="AP804" s="32">
        <f t="shared" si="1837"/>
        <v>0.40227131128560401</v>
      </c>
      <c r="AQ804" s="32">
        <f t="shared" si="1837"/>
        <v>1.3976017673437313E-2</v>
      </c>
      <c r="AR804" s="32">
        <f t="shared" si="1837"/>
        <v>0.46716421156676635</v>
      </c>
      <c r="AS804" s="32">
        <f t="shared" si="1837"/>
        <v>7.886891795459966E-2</v>
      </c>
      <c r="AT804" s="32">
        <f t="shared" si="1837"/>
        <v>-0.30942637565756703</v>
      </c>
      <c r="AU804" s="32">
        <f t="shared" si="1837"/>
        <v>6.0162489648649342E-2</v>
      </c>
      <c r="AV804" s="32">
        <f t="shared" si="1837"/>
        <v>-0.32813280396351735</v>
      </c>
      <c r="AW804" s="32">
        <f t="shared" ref="AW804:CB804" si="1838">SUMPRODUCT(AH$3:AH$6,$K804:$K807)</f>
        <v>-0.71642809757568404</v>
      </c>
      <c r="AX804" s="32">
        <f t="shared" si="1838"/>
        <v>-0.34683923226946772</v>
      </c>
      <c r="AY804" s="32">
        <f t="shared" si="1838"/>
        <v>-0.73513452588163442</v>
      </c>
      <c r="AZ804" s="32">
        <f t="shared" si="1838"/>
        <v>-1.1234298194938011</v>
      </c>
      <c r="BA804" s="32">
        <f t="shared" si="1838"/>
        <v>0.74842090067835265</v>
      </c>
      <c r="BB804" s="32">
        <f t="shared" si="1838"/>
        <v>0.36012560706618596</v>
      </c>
      <c r="BC804" s="32">
        <f t="shared" si="1838"/>
        <v>-2.8169686545980732E-2</v>
      </c>
      <c r="BD804" s="32">
        <f t="shared" si="1838"/>
        <v>0.34141917876023564</v>
      </c>
      <c r="BE804" s="32">
        <f t="shared" si="1838"/>
        <v>-4.687611485193105E-2</v>
      </c>
      <c r="BF804" s="32">
        <f t="shared" si="1838"/>
        <v>-0.43517140846409774</v>
      </c>
      <c r="BG804" s="32">
        <f t="shared" si="1838"/>
        <v>-6.5582543157881368E-2</v>
      </c>
      <c r="BH804" s="32">
        <f t="shared" si="1838"/>
        <v>-0.45387783677004806</v>
      </c>
      <c r="BI804" s="32">
        <f t="shared" si="1838"/>
        <v>-0.84217313038221475</v>
      </c>
      <c r="BJ804" s="32">
        <f t="shared" si="1838"/>
        <v>1.1234298194938011</v>
      </c>
      <c r="BK804" s="32">
        <f t="shared" si="1838"/>
        <v>0.73513452588163442</v>
      </c>
      <c r="BL804" s="32">
        <f t="shared" si="1838"/>
        <v>0.34683923226946772</v>
      </c>
      <c r="BM804" s="32">
        <f t="shared" si="1838"/>
        <v>0.71642809757568404</v>
      </c>
      <c r="BN804" s="32">
        <f t="shared" si="1838"/>
        <v>0.32813280396351735</v>
      </c>
      <c r="BO804" s="32">
        <f t="shared" si="1838"/>
        <v>-6.0162489648649342E-2</v>
      </c>
      <c r="BP804" s="32">
        <f t="shared" si="1838"/>
        <v>0.30942637565756703</v>
      </c>
      <c r="BQ804" s="32">
        <f t="shared" si="1838"/>
        <v>-7.886891795459966E-2</v>
      </c>
      <c r="BR804" s="32">
        <f t="shared" si="1838"/>
        <v>-0.46716421156676635</v>
      </c>
      <c r="BS804" s="32">
        <f t="shared" si="1838"/>
        <v>-1.3976017673437313E-2</v>
      </c>
      <c r="BT804" s="32">
        <f t="shared" si="1838"/>
        <v>-0.40227131128560401</v>
      </c>
      <c r="BU804" s="32">
        <f t="shared" si="1838"/>
        <v>-0.79056660489777064</v>
      </c>
      <c r="BV804" s="32">
        <f t="shared" si="1838"/>
        <v>-0.42097773959155432</v>
      </c>
      <c r="BW804" s="32">
        <f t="shared" si="1838"/>
        <v>-0.80927303320372102</v>
      </c>
      <c r="BX804" s="32">
        <f t="shared" si="1838"/>
        <v>-1.1975683268158877</v>
      </c>
      <c r="BY804" s="32">
        <f t="shared" si="1838"/>
        <v>-0.82797946150967139</v>
      </c>
      <c r="BZ804" s="32">
        <f t="shared" si="1838"/>
        <v>-1.216274755121838</v>
      </c>
      <c r="CA804" s="32">
        <f t="shared" si="1838"/>
        <v>-1.6045700487340047</v>
      </c>
      <c r="CB804" s="32">
        <f t="shared" si="1838"/>
        <v>0.2672806714381491</v>
      </c>
      <c r="CC804" s="32">
        <f t="shared" ref="CC804:CS804" si="1839">SUMPRODUCT(BN$3:BN$6,$K804:$K807)</f>
        <v>-0.12101462217401759</v>
      </c>
      <c r="CD804" s="32">
        <f t="shared" si="1839"/>
        <v>-0.50930991578618423</v>
      </c>
      <c r="CE804" s="32">
        <f t="shared" si="1839"/>
        <v>-0.13972105047996791</v>
      </c>
      <c r="CF804" s="32">
        <f t="shared" si="1839"/>
        <v>-0.5280163440921346</v>
      </c>
      <c r="CG804" s="32">
        <f t="shared" si="1839"/>
        <v>-0.91631163770430124</v>
      </c>
      <c r="CH804" s="32">
        <f t="shared" si="1839"/>
        <v>-0.54672277239808498</v>
      </c>
      <c r="CI804" s="32">
        <f t="shared" si="1839"/>
        <v>-0.93501806601025161</v>
      </c>
      <c r="CJ804" s="32">
        <f t="shared" si="1839"/>
        <v>-1.3233133596224183</v>
      </c>
      <c r="CK804" s="32">
        <f t="shared" si="1839"/>
        <v>0.64228959025359744</v>
      </c>
      <c r="CL804" s="32">
        <f t="shared" si="1839"/>
        <v>0.25399429664143075</v>
      </c>
      <c r="CM804" s="32">
        <f t="shared" si="1839"/>
        <v>-0.13430099697073594</v>
      </c>
      <c r="CN804" s="32">
        <f t="shared" si="1839"/>
        <v>0.23528786833548043</v>
      </c>
      <c r="CO804" s="32">
        <f t="shared" si="1839"/>
        <v>-0.15300742527668626</v>
      </c>
      <c r="CP804" s="32">
        <f t="shared" si="1839"/>
        <v>-0.54130271888885295</v>
      </c>
      <c r="CQ804" s="32">
        <f t="shared" si="1839"/>
        <v>-0.17171385358263652</v>
      </c>
      <c r="CR804" s="32">
        <f t="shared" si="1839"/>
        <v>-0.56000914719480321</v>
      </c>
      <c r="CS804" s="32">
        <f t="shared" si="1839"/>
        <v>-0.94830444080696985</v>
      </c>
    </row>
    <row r="805" spans="2:97" ht="13.9" thickTop="1" thickBot="1" x14ac:dyDescent="0.4">
      <c r="H805" s="33">
        <f>H804</f>
        <v>5.8611423770042116E-15</v>
      </c>
      <c r="I805" s="33">
        <f t="shared" ref="I805:J805" si="1840">I800</f>
        <v>0.3281328039635214</v>
      </c>
      <c r="J805" s="33">
        <f t="shared" si="1840"/>
        <v>-0.69396306628011539</v>
      </c>
      <c r="K805" s="33">
        <f t="shared" ref="K805:K807" si="1841">I805+J805*H805</f>
        <v>0.32813280396351735</v>
      </c>
      <c r="L805" s="33">
        <f>$CE$4-$CE$7*SUMPRODUCT($B$4:$CD$4,Q806:CS806)</f>
        <v>9.3791641120333225E-13</v>
      </c>
      <c r="M805" s="39" t="s">
        <v>375</v>
      </c>
      <c r="O805" s="47">
        <f t="shared" ref="O805:O806" si="1842">SUM(Q805:CS805)</f>
        <v>98.989929547728849</v>
      </c>
      <c r="P805" s="39" t="s">
        <v>365</v>
      </c>
      <c r="Q805" s="33">
        <f>EXP(Q804)</f>
        <v>2.5813291502881306</v>
      </c>
      <c r="R805" s="33">
        <f>EXP(R804)</f>
        <v>1.7506885141117385</v>
      </c>
      <c r="S805" s="33">
        <f t="shared" ref="S805:CD805" si="1843">EXP(S804)</f>
        <v>1.1873380320757074</v>
      </c>
      <c r="T805" s="33">
        <f t="shared" si="1843"/>
        <v>1.7182437934675918</v>
      </c>
      <c r="U805" s="33">
        <f t="shared" si="1843"/>
        <v>1.165333631835261</v>
      </c>
      <c r="V805" s="33">
        <f t="shared" si="1843"/>
        <v>0.79034330206761383</v>
      </c>
      <c r="W805" s="33">
        <f t="shared" si="1843"/>
        <v>1.1437370292201421</v>
      </c>
      <c r="X805" s="33">
        <f t="shared" si="1843"/>
        <v>0.77569622610757838</v>
      </c>
      <c r="Y805" s="33">
        <f t="shared" si="1843"/>
        <v>0.52608652148633495</v>
      </c>
      <c r="Z805" s="33">
        <f t="shared" si="1843"/>
        <v>3.4197283904325411</v>
      </c>
      <c r="AA805" s="33">
        <f t="shared" si="1843"/>
        <v>2.3193009747880509</v>
      </c>
      <c r="AB805" s="33">
        <f t="shared" si="1843"/>
        <v>1.5729778501421938</v>
      </c>
      <c r="AC805" s="33">
        <f t="shared" si="1843"/>
        <v>2.2763184158632983</v>
      </c>
      <c r="AD805" s="33">
        <f t="shared" si="1843"/>
        <v>1.5438265610831072</v>
      </c>
      <c r="AE805" s="33">
        <f t="shared" si="1843"/>
        <v>1.0470417644983925</v>
      </c>
      <c r="AF805" s="33">
        <f t="shared" si="1843"/>
        <v>1.5152155197164656</v>
      </c>
      <c r="AG805" s="33">
        <f t="shared" si="1843"/>
        <v>1.0276374117091465</v>
      </c>
      <c r="AH805" s="33">
        <f t="shared" si="1843"/>
        <v>0.69695606743909599</v>
      </c>
      <c r="AI805" s="33">
        <f t="shared" si="1843"/>
        <v>4.9757198257344193</v>
      </c>
      <c r="AJ805" s="33">
        <f t="shared" si="1843"/>
        <v>3.3745931034711267</v>
      </c>
      <c r="AK805" s="33">
        <f t="shared" si="1843"/>
        <v>2.2886896796513323</v>
      </c>
      <c r="AL805" s="33">
        <f t="shared" si="1843"/>
        <v>3.3120532914787364</v>
      </c>
      <c r="AM805" s="33">
        <f t="shared" si="1843"/>
        <v>2.246274426053176</v>
      </c>
      <c r="AN805" s="33">
        <f t="shared" si="1843"/>
        <v>1.523450365403916</v>
      </c>
      <c r="AO805" s="33">
        <f t="shared" si="1843"/>
        <v>2.2046452352200112</v>
      </c>
      <c r="AP805" s="33">
        <f t="shared" si="1843"/>
        <v>1.4952169468818142</v>
      </c>
      <c r="AQ805" s="33">
        <f t="shared" si="1843"/>
        <v>1.0140741387897114</v>
      </c>
      <c r="AR805" s="33">
        <f t="shared" si="1843"/>
        <v>1.5954633754475935</v>
      </c>
      <c r="AS805" s="33">
        <f t="shared" si="1843"/>
        <v>1.0820624738113198</v>
      </c>
      <c r="AT805" s="33">
        <f t="shared" si="1843"/>
        <v>0.73386779994382412</v>
      </c>
      <c r="AU805" s="33">
        <f t="shared" si="1843"/>
        <v>1.0620090980112646</v>
      </c>
      <c r="AV805" s="33">
        <f t="shared" si="1843"/>
        <v>0.72026735899331462</v>
      </c>
      <c r="AW805" s="33">
        <f t="shared" si="1843"/>
        <v>0.48849399633457902</v>
      </c>
      <c r="AX805" s="33">
        <f t="shared" si="1843"/>
        <v>0.70691896888092931</v>
      </c>
      <c r="AY805" s="33">
        <f t="shared" si="1843"/>
        <v>0.47944095741893861</v>
      </c>
      <c r="AZ805" s="33">
        <f t="shared" si="1843"/>
        <v>0.3251626307533782</v>
      </c>
      <c r="BA805" s="33">
        <f t="shared" si="1843"/>
        <v>2.1136597013613927</v>
      </c>
      <c r="BB805" s="33">
        <f t="shared" si="1843"/>
        <v>1.4335094621703706</v>
      </c>
      <c r="BC805" s="33">
        <f t="shared" si="1843"/>
        <v>0.97222337957638461</v>
      </c>
      <c r="BD805" s="33">
        <f t="shared" si="1843"/>
        <v>1.4069428778431428</v>
      </c>
      <c r="BE805" s="33">
        <f t="shared" si="1843"/>
        <v>0.9542056021706371</v>
      </c>
      <c r="BF805" s="33">
        <f t="shared" si="1843"/>
        <v>0.64715372994363951</v>
      </c>
      <c r="BG805" s="33">
        <f t="shared" si="1843"/>
        <v>0.93652174010725109</v>
      </c>
      <c r="BH805" s="33">
        <f t="shared" si="1843"/>
        <v>0.63516032174304238</v>
      </c>
      <c r="BI805" s="33">
        <f t="shared" si="1843"/>
        <v>0.43077337881181937</v>
      </c>
      <c r="BJ805" s="33">
        <f t="shared" si="1843"/>
        <v>3.075384147566627</v>
      </c>
      <c r="BK805" s="33">
        <f t="shared" si="1843"/>
        <v>2.0857625626802543</v>
      </c>
      <c r="BL805" s="33">
        <f t="shared" si="1843"/>
        <v>1.4145892867792547</v>
      </c>
      <c r="BM805" s="33">
        <f t="shared" si="1843"/>
        <v>2.0471080658176208</v>
      </c>
      <c r="BN805" s="33">
        <f t="shared" si="1843"/>
        <v>1.3883733415292554</v>
      </c>
      <c r="BO805" s="33">
        <f t="shared" si="1843"/>
        <v>0.94161151902805362</v>
      </c>
      <c r="BP805" s="33">
        <f t="shared" si="1843"/>
        <v>1.3626432445687735</v>
      </c>
      <c r="BQ805" s="33">
        <f t="shared" si="1843"/>
        <v>0.92416105742742072</v>
      </c>
      <c r="BR805" s="33">
        <f t="shared" si="1843"/>
        <v>0.6267771579021415</v>
      </c>
      <c r="BS805" s="33">
        <f t="shared" si="1843"/>
        <v>0.98612119345977134</v>
      </c>
      <c r="BT805" s="33">
        <f t="shared" si="1843"/>
        <v>0.66879926828373659</v>
      </c>
      <c r="BU805" s="33">
        <f t="shared" si="1843"/>
        <v>0.4535877174361822</v>
      </c>
      <c r="BV805" s="33">
        <f t="shared" si="1843"/>
        <v>0.65640471308355863</v>
      </c>
      <c r="BW805" s="33">
        <f t="shared" si="1843"/>
        <v>0.44518158084408832</v>
      </c>
      <c r="BX805" s="33">
        <f t="shared" si="1843"/>
        <v>0.3019275090086273</v>
      </c>
      <c r="BY805" s="33">
        <f t="shared" si="1843"/>
        <v>0.43693123139015672</v>
      </c>
      <c r="BZ805" s="33">
        <f t="shared" si="1843"/>
        <v>0.29633202265819664</v>
      </c>
      <c r="CA805" s="33">
        <f t="shared" si="1843"/>
        <v>0.20097594619938219</v>
      </c>
      <c r="CB805" s="33">
        <f t="shared" si="1843"/>
        <v>1.306407066028439</v>
      </c>
      <c r="CC805" s="33">
        <f t="shared" si="1843"/>
        <v>0.88602100394485306</v>
      </c>
      <c r="CD805" s="33">
        <f t="shared" si="1843"/>
        <v>0.60091011434743413</v>
      </c>
      <c r="CE805" s="33">
        <f t="shared" ref="CE805:CS805" si="1844">EXP(CE804)</f>
        <v>0.86960077628806587</v>
      </c>
      <c r="CF805" s="33">
        <f t="shared" si="1844"/>
        <v>0.58977371821808799</v>
      </c>
      <c r="CG805" s="33">
        <f t="shared" si="1844"/>
        <v>0.39999163775535168</v>
      </c>
      <c r="CH805" s="33">
        <f t="shared" si="1844"/>
        <v>0.5788437078955182</v>
      </c>
      <c r="CI805" s="33">
        <f t="shared" si="1844"/>
        <v>0.39257877313531286</v>
      </c>
      <c r="CJ805" s="33">
        <f t="shared" si="1844"/>
        <v>0.26625165137710355</v>
      </c>
      <c r="CK805" s="33">
        <f t="shared" si="1844"/>
        <v>1.9008280181266244</v>
      </c>
      <c r="CL805" s="33">
        <f t="shared" si="1844"/>
        <v>1.2891644516797145</v>
      </c>
      <c r="CM805" s="33">
        <f t="shared" si="1844"/>
        <v>0.8743268552578477</v>
      </c>
      <c r="CN805" s="33">
        <f t="shared" si="1844"/>
        <v>1.2652729483300538</v>
      </c>
      <c r="CO805" s="33">
        <f t="shared" si="1844"/>
        <v>0.85812334998443296</v>
      </c>
      <c r="CP805" s="33">
        <f t="shared" si="1844"/>
        <v>0.58198958948770452</v>
      </c>
      <c r="CQ805" s="33">
        <f t="shared" si="1844"/>
        <v>0.84222013696621623</v>
      </c>
      <c r="CR805" s="33">
        <f t="shared" si="1844"/>
        <v>0.57120383891213133</v>
      </c>
      <c r="CS805" s="33">
        <f t="shared" si="1844"/>
        <v>0.38739732199141635</v>
      </c>
    </row>
    <row r="806" spans="2:97" ht="13.9" thickTop="1" thickBot="1" x14ac:dyDescent="0.4">
      <c r="H806" s="32">
        <f t="shared" ref="H806:H807" si="1845">H805</f>
        <v>5.8611423770042116E-15</v>
      </c>
      <c r="I806" s="32">
        <f t="shared" ref="I806:J806" si="1846">I801</f>
        <v>-0.40700172191811473</v>
      </c>
      <c r="J806" s="32">
        <f t="shared" si="1846"/>
        <v>-0.38949399211553065</v>
      </c>
      <c r="K806" s="32">
        <f t="shared" si="1841"/>
        <v>-0.40700172191811701</v>
      </c>
      <c r="L806" s="32">
        <f>$CE$5-$CE$7*SUMPRODUCT($B$5:$CD$5,Q806:CS806)</f>
        <v>5.6843418860808015E-13</v>
      </c>
      <c r="M806" s="32">
        <f>SUMPRODUCT($B$7:$CD$7, LN(Q806:CS806))</f>
        <v>-3263.3842564287183</v>
      </c>
      <c r="O806" s="48">
        <f t="shared" si="1842"/>
        <v>1</v>
      </c>
      <c r="P806" s="39" t="s">
        <v>366</v>
      </c>
      <c r="Q806" s="32">
        <f t="shared" ref="Q806:AV806" si="1847">Q805/$O805</f>
        <v>2.6076684386804421E-2</v>
      </c>
      <c r="R806" s="32">
        <f t="shared" si="1847"/>
        <v>1.7685521366773264E-2</v>
      </c>
      <c r="S806" s="32">
        <f t="shared" si="1847"/>
        <v>1.1994533560135752E-2</v>
      </c>
      <c r="T806" s="32">
        <f t="shared" si="1847"/>
        <v>1.7357763575729445E-2</v>
      </c>
      <c r="U806" s="32">
        <f t="shared" si="1847"/>
        <v>1.1772244279387887E-2</v>
      </c>
      <c r="V806" s="32">
        <f t="shared" si="1847"/>
        <v>7.9840778317408836E-3</v>
      </c>
      <c r="W806" s="32">
        <f t="shared" si="1847"/>
        <v>1.155407458562418E-2</v>
      </c>
      <c r="X806" s="32">
        <f t="shared" si="1847"/>
        <v>7.8361125182291377E-3</v>
      </c>
      <c r="Y806" s="32">
        <f t="shared" si="1847"/>
        <v>5.3145458723927851E-3</v>
      </c>
      <c r="Z806" s="32">
        <f t="shared" si="1847"/>
        <v>3.4546225116603296E-2</v>
      </c>
      <c r="AA806" s="32">
        <f t="shared" si="1847"/>
        <v>2.3429665880000245E-2</v>
      </c>
      <c r="AB806" s="32">
        <f t="shared" si="1847"/>
        <v>1.5890281540040584E-2</v>
      </c>
      <c r="AC806" s="32">
        <f t="shared" si="1847"/>
        <v>2.2995454449391762E-2</v>
      </c>
      <c r="AD806" s="32">
        <f t="shared" si="1847"/>
        <v>1.559579411902438E-2</v>
      </c>
      <c r="AE806" s="32">
        <f t="shared" si="1847"/>
        <v>1.0577255376200185E-2</v>
      </c>
      <c r="AF806" s="32">
        <f t="shared" si="1847"/>
        <v>1.5306764300563436E-2</v>
      </c>
      <c r="AG806" s="32">
        <f t="shared" si="1847"/>
        <v>1.0381231872820581E-2</v>
      </c>
      <c r="AH806" s="32">
        <f t="shared" si="1847"/>
        <v>7.0406764670243819E-3</v>
      </c>
      <c r="AI806" s="32">
        <f t="shared" si="1847"/>
        <v>5.026490925357547E-2</v>
      </c>
      <c r="AJ806" s="32">
        <f t="shared" si="1847"/>
        <v>3.4090266746215202E-2</v>
      </c>
      <c r="AK806" s="32">
        <f t="shared" si="1847"/>
        <v>2.3120429422548692E-2</v>
      </c>
      <c r="AL806" s="32">
        <f t="shared" si="1847"/>
        <v>3.3458487207850787E-2</v>
      </c>
      <c r="AM806" s="32">
        <f t="shared" si="1847"/>
        <v>2.2691948931735682E-2</v>
      </c>
      <c r="AN806" s="32">
        <f t="shared" si="1847"/>
        <v>1.5389953022134148E-2</v>
      </c>
      <c r="AO806" s="32">
        <f t="shared" si="1847"/>
        <v>2.22714092766075E-2</v>
      </c>
      <c r="AP806" s="32">
        <f t="shared" si="1847"/>
        <v>1.510473796388432E-2</v>
      </c>
      <c r="AQ806" s="32">
        <f t="shared" si="1847"/>
        <v>1.0244215178482037E-2</v>
      </c>
      <c r="AR806" s="32">
        <f t="shared" si="1847"/>
        <v>1.6117431164331994E-2</v>
      </c>
      <c r="AS806" s="32">
        <f t="shared" si="1847"/>
        <v>1.0931035901885293E-2</v>
      </c>
      <c r="AT806" s="32">
        <f t="shared" si="1847"/>
        <v>7.4135601802805956E-3</v>
      </c>
      <c r="AU806" s="32">
        <f t="shared" si="1847"/>
        <v>1.0728455943583714E-2</v>
      </c>
      <c r="AV806" s="32">
        <f t="shared" si="1847"/>
        <v>7.2761680130909836E-3</v>
      </c>
      <c r="AW806" s="32">
        <f t="shared" ref="AW806:CB806" si="1848">AW805/$O805</f>
        <v>4.9347847661518679E-3</v>
      </c>
      <c r="AX806" s="32">
        <f t="shared" si="1848"/>
        <v>7.1413220729698796E-3</v>
      </c>
      <c r="AY806" s="32">
        <f t="shared" si="1848"/>
        <v>4.8433306257458439E-3</v>
      </c>
      <c r="AZ806" s="32">
        <f t="shared" si="1848"/>
        <v>3.2848051538070669E-3</v>
      </c>
      <c r="BA806" s="32">
        <f t="shared" si="1848"/>
        <v>2.1352269983607508E-2</v>
      </c>
      <c r="BB806" s="32">
        <f t="shared" si="1848"/>
        <v>1.4481366627088987E-2</v>
      </c>
      <c r="BC806" s="32">
        <f t="shared" si="1848"/>
        <v>9.8214372312248055E-3</v>
      </c>
      <c r="BD806" s="32">
        <f t="shared" si="1848"/>
        <v>1.4212989990711864E-2</v>
      </c>
      <c r="BE806" s="32">
        <f t="shared" si="1848"/>
        <v>9.6394209646402332E-3</v>
      </c>
      <c r="BF806" s="32">
        <f t="shared" si="1848"/>
        <v>6.5375713762035638E-3</v>
      </c>
      <c r="BG806" s="32">
        <f t="shared" si="1848"/>
        <v>9.4607779234320913E-3</v>
      </c>
      <c r="BH806" s="32">
        <f t="shared" si="1848"/>
        <v>6.4164135144352671E-3</v>
      </c>
      <c r="BI806" s="32">
        <f t="shared" si="1848"/>
        <v>4.3516889119929953E-3</v>
      </c>
      <c r="BJ806" s="32">
        <f t="shared" si="1848"/>
        <v>3.1067646594129597E-2</v>
      </c>
      <c r="BK806" s="32">
        <f t="shared" si="1848"/>
        <v>2.1070452036988124E-2</v>
      </c>
      <c r="BL806" s="32">
        <f t="shared" si="1848"/>
        <v>1.4290234302037746E-2</v>
      </c>
      <c r="BM806" s="32">
        <f t="shared" si="1848"/>
        <v>2.067996285248986E-2</v>
      </c>
      <c r="BN806" s="32">
        <f t="shared" si="1848"/>
        <v>1.4025399834837131E-2</v>
      </c>
      <c r="BO806" s="32">
        <f t="shared" si="1848"/>
        <v>9.5121950619638275E-3</v>
      </c>
      <c r="BP806" s="32">
        <f t="shared" si="1848"/>
        <v>1.3765473425372661E-2</v>
      </c>
      <c r="BQ806" s="32">
        <f t="shared" si="1848"/>
        <v>9.335909841029116E-3</v>
      </c>
      <c r="BR806" s="32">
        <f t="shared" si="1848"/>
        <v>6.3317264772871215E-3</v>
      </c>
      <c r="BS806" s="32">
        <f t="shared" si="1848"/>
        <v>9.9618334709926683E-3</v>
      </c>
      <c r="BT806" s="32">
        <f t="shared" si="1848"/>
        <v>6.7562354205057719E-3</v>
      </c>
      <c r="BU806" s="32">
        <f t="shared" si="1848"/>
        <v>4.5821602208281293E-3</v>
      </c>
      <c r="BV806" s="32">
        <f t="shared" si="1848"/>
        <v>6.6310251566253251E-3</v>
      </c>
      <c r="BW806" s="32">
        <f t="shared" si="1848"/>
        <v>4.4972411120814083E-3</v>
      </c>
      <c r="BX806" s="32">
        <f t="shared" si="1848"/>
        <v>3.0500830780271476E-3</v>
      </c>
      <c r="BY806" s="32">
        <f t="shared" si="1848"/>
        <v>4.4138957708772441E-3</v>
      </c>
      <c r="BZ806" s="32">
        <f t="shared" si="1848"/>
        <v>2.9935572639772168E-3</v>
      </c>
      <c r="CA806" s="32">
        <f t="shared" si="1848"/>
        <v>2.0302665848699279E-3</v>
      </c>
      <c r="CB806" s="32">
        <f t="shared" si="1848"/>
        <v>1.3197373429774426E-2</v>
      </c>
      <c r="CC806" s="32">
        <f t="shared" ref="CC806:CS806" si="1849">CC805/$O805</f>
        <v>8.9506175829496912E-3</v>
      </c>
      <c r="CD806" s="32">
        <f t="shared" si="1849"/>
        <v>6.070416628165193E-3</v>
      </c>
      <c r="CE806" s="32">
        <f t="shared" si="1849"/>
        <v>8.7847398241533287E-3</v>
      </c>
      <c r="CF806" s="32">
        <f t="shared" si="1849"/>
        <v>5.9579163346481978E-3</v>
      </c>
      <c r="CG806" s="32">
        <f t="shared" si="1849"/>
        <v>4.0407306034346887E-3</v>
      </c>
      <c r="CH806" s="32">
        <f t="shared" si="1849"/>
        <v>5.8475009583315611E-3</v>
      </c>
      <c r="CI806" s="32">
        <f t="shared" si="1849"/>
        <v>3.9658455655938981E-3</v>
      </c>
      <c r="CJ806" s="32">
        <f t="shared" si="1849"/>
        <v>2.6896842193298866E-3</v>
      </c>
      <c r="CK806" s="32">
        <f t="shared" si="1849"/>
        <v>1.9202236296270155E-2</v>
      </c>
      <c r="CL806" s="32">
        <f t="shared" si="1849"/>
        <v>1.302318788961389E-2</v>
      </c>
      <c r="CM806" s="32">
        <f t="shared" si="1849"/>
        <v>8.8324828520691435E-3</v>
      </c>
      <c r="CN806" s="32">
        <f t="shared" si="1849"/>
        <v>1.2781835022116987E-2</v>
      </c>
      <c r="CO806" s="32">
        <f t="shared" si="1849"/>
        <v>8.6687944309595793E-3</v>
      </c>
      <c r="CP806" s="32">
        <f t="shared" si="1849"/>
        <v>5.8792807727688426E-3</v>
      </c>
      <c r="CQ806" s="32">
        <f t="shared" si="1849"/>
        <v>8.5081395735324018E-3</v>
      </c>
      <c r="CR806" s="32">
        <f t="shared" si="1849"/>
        <v>5.7703227138546503E-3</v>
      </c>
      <c r="CS806" s="32">
        <f t="shared" si="1849"/>
        <v>3.9135023508086184E-3</v>
      </c>
    </row>
    <row r="807" spans="2:97" ht="13.15" thickTop="1" x14ac:dyDescent="0.35">
      <c r="H807" s="34">
        <f t="shared" si="1845"/>
        <v>5.8611423770042116E-15</v>
      </c>
      <c r="I807" s="34">
        <f t="shared" ref="I807:J807" si="1850">I802</f>
        <v>-0.38829529361216525</v>
      </c>
      <c r="J807" s="34">
        <f t="shared" si="1850"/>
        <v>-0.25096988117685531</v>
      </c>
      <c r="K807" s="34">
        <f t="shared" si="1841"/>
        <v>-0.38829529361216669</v>
      </c>
      <c r="L807" s="34">
        <f>$CE$6-$CE$7*SUMPRODUCT($B$6:$CD$6,Q806:CS806)</f>
        <v>2.5579538487363607E-13</v>
      </c>
    </row>
    <row r="808" spans="2:97" ht="13.5" thickBot="1" x14ac:dyDescent="0.4">
      <c r="B808" s="39" t="s">
        <v>367</v>
      </c>
      <c r="D808" s="39" t="s">
        <v>368</v>
      </c>
      <c r="E808" s="39" t="s">
        <v>369</v>
      </c>
      <c r="F808" s="39" t="s">
        <v>370</v>
      </c>
      <c r="H808" s="39" t="s">
        <v>347</v>
      </c>
      <c r="I808" s="39" t="s">
        <v>371</v>
      </c>
      <c r="J808" s="39" t="s">
        <v>372</v>
      </c>
      <c r="K808" s="39" t="s">
        <v>349</v>
      </c>
      <c r="L808" s="39" t="s">
        <v>373</v>
      </c>
      <c r="M808" s="39" t="s">
        <v>374</v>
      </c>
      <c r="O808" s="45" t="s">
        <v>336</v>
      </c>
    </row>
    <row r="809" spans="2:97" ht="13.9" thickTop="1" thickBot="1" x14ac:dyDescent="0.4">
      <c r="B809" s="32">
        <f>1+B804</f>
        <v>4</v>
      </c>
      <c r="D809" s="32">
        <f>IF(F804,IF(M809&lt;0,D804,H809),E804)</f>
        <v>2.9305711885021058E-15</v>
      </c>
      <c r="E809" s="32">
        <f>IF(F804,IF(M809&lt;0,H809,E804),H809)</f>
        <v>5.8611423770042116E-15</v>
      </c>
      <c r="F809" s="32" t="b">
        <f>OR(F804,M809*M804&lt;=0)</f>
        <v>1</v>
      </c>
      <c r="H809" s="32">
        <f>IF(F804,(D804+E804)/2,2*H804)</f>
        <v>2.9305711885021058E-15</v>
      </c>
      <c r="I809" s="32">
        <f>I804</f>
        <v>-0.48114022924019773</v>
      </c>
      <c r="J809" s="32">
        <f>J804</f>
        <v>-1</v>
      </c>
      <c r="K809" s="32">
        <f>I809+J809*H809</f>
        <v>-0.48114022924020067</v>
      </c>
      <c r="L809" s="32">
        <f>$CE$3-$CE$7*SUMPRODUCT($B$3:$CD$3,Q811:CS811)</f>
        <v>0</v>
      </c>
      <c r="M809" s="32">
        <f>SUMPRODUCT(L809:L812,J809:J812)</f>
        <v>0</v>
      </c>
      <c r="O809" s="46">
        <f>SUM(Q809:CS809)</f>
        <v>-1.2656551010021457</v>
      </c>
      <c r="P809" s="39" t="s">
        <v>363</v>
      </c>
      <c r="Q809" s="32">
        <f t="shared" ref="Q809:AV809" si="1851">SUMPRODUCT(B$3:B$6,$K809:$K812)</f>
        <v>0.94830444080696319</v>
      </c>
      <c r="R809" s="32">
        <f t="shared" si="1851"/>
        <v>0.56000914719479722</v>
      </c>
      <c r="S809" s="32">
        <f t="shared" si="1851"/>
        <v>0.17171385358263125</v>
      </c>
      <c r="T809" s="32">
        <f t="shared" si="1851"/>
        <v>0.54130271888884729</v>
      </c>
      <c r="U809" s="32">
        <f t="shared" si="1851"/>
        <v>0.15300742527668132</v>
      </c>
      <c r="V809" s="32">
        <f t="shared" si="1851"/>
        <v>-0.23528786833548465</v>
      </c>
      <c r="W809" s="32">
        <f t="shared" si="1851"/>
        <v>0.13430099697073139</v>
      </c>
      <c r="X809" s="32">
        <f t="shared" si="1851"/>
        <v>-0.25399429664143458</v>
      </c>
      <c r="Y809" s="32">
        <f t="shared" si="1851"/>
        <v>-0.64228959025360055</v>
      </c>
      <c r="Z809" s="32">
        <f t="shared" si="1851"/>
        <v>1.2295611299185512</v>
      </c>
      <c r="AA809" s="32">
        <f t="shared" si="1851"/>
        <v>0.84126583630638518</v>
      </c>
      <c r="AB809" s="32">
        <f t="shared" si="1851"/>
        <v>0.45297054269421921</v>
      </c>
      <c r="AC809" s="32">
        <f t="shared" si="1851"/>
        <v>0.82255940800043525</v>
      </c>
      <c r="AD809" s="32">
        <f t="shared" si="1851"/>
        <v>0.43426411438826934</v>
      </c>
      <c r="AE809" s="32">
        <f t="shared" si="1851"/>
        <v>4.596882077610337E-2</v>
      </c>
      <c r="AF809" s="32">
        <f t="shared" si="1851"/>
        <v>0.41555768608231941</v>
      </c>
      <c r="AG809" s="32">
        <f t="shared" si="1851"/>
        <v>2.726239247015344E-2</v>
      </c>
      <c r="AH809" s="32">
        <f t="shared" si="1851"/>
        <v>-0.36103290114201253</v>
      </c>
      <c r="AI809" s="32">
        <f t="shared" si="1851"/>
        <v>1.604570048734002</v>
      </c>
      <c r="AJ809" s="32">
        <f t="shared" si="1851"/>
        <v>1.216274755121836</v>
      </c>
      <c r="AK809" s="32">
        <f t="shared" si="1851"/>
        <v>0.82797946150967006</v>
      </c>
      <c r="AL809" s="32">
        <f t="shared" si="1851"/>
        <v>1.1975683268158859</v>
      </c>
      <c r="AM809" s="32">
        <f t="shared" si="1851"/>
        <v>0.80927303320372002</v>
      </c>
      <c r="AN809" s="32">
        <f t="shared" si="1851"/>
        <v>0.42097773959155405</v>
      </c>
      <c r="AO809" s="32">
        <f t="shared" si="1851"/>
        <v>0.79056660489777009</v>
      </c>
      <c r="AP809" s="32">
        <f t="shared" si="1851"/>
        <v>0.40227131128560412</v>
      </c>
      <c r="AQ809" s="32">
        <f t="shared" si="1851"/>
        <v>1.3976017673438146E-2</v>
      </c>
      <c r="AR809" s="32">
        <f t="shared" si="1851"/>
        <v>0.46716421156676252</v>
      </c>
      <c r="AS809" s="32">
        <f t="shared" si="1851"/>
        <v>7.8868917954596551E-2</v>
      </c>
      <c r="AT809" s="32">
        <f t="shared" si="1851"/>
        <v>-0.30942637565756942</v>
      </c>
      <c r="AU809" s="32">
        <f t="shared" si="1851"/>
        <v>6.0162489648646622E-2</v>
      </c>
      <c r="AV809" s="32">
        <f t="shared" si="1851"/>
        <v>-0.32813280396351935</v>
      </c>
      <c r="AW809" s="32">
        <f t="shared" ref="AW809:CB809" si="1852">SUMPRODUCT(AH$3:AH$6,$K809:$K812)</f>
        <v>-0.71642809757568537</v>
      </c>
      <c r="AX809" s="32">
        <f t="shared" si="1852"/>
        <v>-0.34683923226946933</v>
      </c>
      <c r="AY809" s="32">
        <f t="shared" si="1852"/>
        <v>-0.7351345258816353</v>
      </c>
      <c r="AZ809" s="32">
        <f t="shared" si="1852"/>
        <v>-1.1234298194938013</v>
      </c>
      <c r="BA809" s="32">
        <f t="shared" si="1852"/>
        <v>0.74842090067835054</v>
      </c>
      <c r="BB809" s="32">
        <f t="shared" si="1852"/>
        <v>0.36012560706618457</v>
      </c>
      <c r="BC809" s="32">
        <f t="shared" si="1852"/>
        <v>-2.8169686545981398E-2</v>
      </c>
      <c r="BD809" s="32">
        <f t="shared" si="1852"/>
        <v>0.34141917876023464</v>
      </c>
      <c r="BE809" s="32">
        <f t="shared" si="1852"/>
        <v>-4.6876114851931334E-2</v>
      </c>
      <c r="BF809" s="32">
        <f t="shared" si="1852"/>
        <v>-0.4351714084640973</v>
      </c>
      <c r="BG809" s="32">
        <f t="shared" si="1852"/>
        <v>-6.5582543157881257E-2</v>
      </c>
      <c r="BH809" s="32">
        <f t="shared" si="1852"/>
        <v>-0.45387783677004723</v>
      </c>
      <c r="BI809" s="32">
        <f t="shared" si="1852"/>
        <v>-0.8421731303822132</v>
      </c>
      <c r="BJ809" s="32">
        <f t="shared" si="1852"/>
        <v>1.1234298194938013</v>
      </c>
      <c r="BK809" s="32">
        <f t="shared" si="1852"/>
        <v>0.7351345258816353</v>
      </c>
      <c r="BL809" s="32">
        <f t="shared" si="1852"/>
        <v>0.34683923226946933</v>
      </c>
      <c r="BM809" s="32">
        <f t="shared" si="1852"/>
        <v>0.71642809757568537</v>
      </c>
      <c r="BN809" s="32">
        <f t="shared" si="1852"/>
        <v>0.32813280396351935</v>
      </c>
      <c r="BO809" s="32">
        <f t="shared" si="1852"/>
        <v>-6.0162489648646622E-2</v>
      </c>
      <c r="BP809" s="32">
        <f t="shared" si="1852"/>
        <v>0.30942637565756942</v>
      </c>
      <c r="BQ809" s="32">
        <f t="shared" si="1852"/>
        <v>-7.8868917954596551E-2</v>
      </c>
      <c r="BR809" s="32">
        <f t="shared" si="1852"/>
        <v>-0.46716421156676252</v>
      </c>
      <c r="BS809" s="32">
        <f t="shared" si="1852"/>
        <v>-1.3976017673438146E-2</v>
      </c>
      <c r="BT809" s="32">
        <f t="shared" si="1852"/>
        <v>-0.40227131128560412</v>
      </c>
      <c r="BU809" s="32">
        <f t="shared" si="1852"/>
        <v>-0.79056660489777009</v>
      </c>
      <c r="BV809" s="32">
        <f t="shared" si="1852"/>
        <v>-0.42097773959155405</v>
      </c>
      <c r="BW809" s="32">
        <f t="shared" si="1852"/>
        <v>-0.80927303320372002</v>
      </c>
      <c r="BX809" s="32">
        <f t="shared" si="1852"/>
        <v>-1.1975683268158859</v>
      </c>
      <c r="BY809" s="32">
        <f t="shared" si="1852"/>
        <v>-0.82797946150967006</v>
      </c>
      <c r="BZ809" s="32">
        <f t="shared" si="1852"/>
        <v>-1.216274755121836</v>
      </c>
      <c r="CA809" s="32">
        <f t="shared" si="1852"/>
        <v>-1.604570048734002</v>
      </c>
      <c r="CB809" s="32">
        <f t="shared" si="1852"/>
        <v>0.26728067143814982</v>
      </c>
      <c r="CC809" s="32">
        <f t="shared" ref="CC809:CS809" si="1853">SUMPRODUCT(BN$3:BN$6,$K809:$K812)</f>
        <v>-0.12101462217401615</v>
      </c>
      <c r="CD809" s="32">
        <f t="shared" si="1853"/>
        <v>-0.50930991578618212</v>
      </c>
      <c r="CE809" s="32">
        <f t="shared" si="1853"/>
        <v>-0.13972105047996608</v>
      </c>
      <c r="CF809" s="32">
        <f t="shared" si="1853"/>
        <v>-0.52801634409213205</v>
      </c>
      <c r="CG809" s="32">
        <f t="shared" si="1853"/>
        <v>-0.91631163770429802</v>
      </c>
      <c r="CH809" s="32">
        <f t="shared" si="1853"/>
        <v>-0.54672277239808198</v>
      </c>
      <c r="CI809" s="32">
        <f t="shared" si="1853"/>
        <v>-0.93501806601024795</v>
      </c>
      <c r="CJ809" s="32">
        <f t="shared" si="1853"/>
        <v>-1.3233133596224138</v>
      </c>
      <c r="CK809" s="32">
        <f t="shared" si="1853"/>
        <v>0.64228959025360055</v>
      </c>
      <c r="CL809" s="32">
        <f t="shared" si="1853"/>
        <v>0.25399429664143458</v>
      </c>
      <c r="CM809" s="32">
        <f t="shared" si="1853"/>
        <v>-0.13430099697073139</v>
      </c>
      <c r="CN809" s="32">
        <f t="shared" si="1853"/>
        <v>0.23528786833548465</v>
      </c>
      <c r="CO809" s="32">
        <f t="shared" si="1853"/>
        <v>-0.15300742527668132</v>
      </c>
      <c r="CP809" s="32">
        <f t="shared" si="1853"/>
        <v>-0.54130271888884729</v>
      </c>
      <c r="CQ809" s="32">
        <f t="shared" si="1853"/>
        <v>-0.17171385358263125</v>
      </c>
      <c r="CR809" s="32">
        <f t="shared" si="1853"/>
        <v>-0.56000914719479722</v>
      </c>
      <c r="CS809" s="32">
        <f t="shared" si="1853"/>
        <v>-0.94830444080696319</v>
      </c>
    </row>
    <row r="810" spans="2:97" ht="13.9" thickTop="1" thickBot="1" x14ac:dyDescent="0.4">
      <c r="H810" s="33">
        <f>H809</f>
        <v>2.9305711885021058E-15</v>
      </c>
      <c r="I810" s="33">
        <f t="shared" ref="I810:J810" si="1854">I805</f>
        <v>0.3281328039635214</v>
      </c>
      <c r="J810" s="33">
        <f t="shared" si="1854"/>
        <v>-0.69396306628011539</v>
      </c>
      <c r="K810" s="33">
        <f t="shared" ref="K810:K812" si="1855">I810+J810*H810</f>
        <v>0.32813280396351935</v>
      </c>
      <c r="L810" s="33">
        <f>$CE$4-$CE$7*SUMPRODUCT($B$4:$CD$4,Q811:CS811)</f>
        <v>0</v>
      </c>
      <c r="M810" s="39" t="s">
        <v>375</v>
      </c>
      <c r="O810" s="47">
        <f t="shared" ref="O810:O811" si="1856">SUM(Q810:CS810)</f>
        <v>98.989929547728735</v>
      </c>
      <c r="P810" s="39" t="s">
        <v>365</v>
      </c>
      <c r="Q810" s="33">
        <f>EXP(Q809)</f>
        <v>2.5813291502881133</v>
      </c>
      <c r="R810" s="33">
        <f>EXP(R809)</f>
        <v>1.7506885141117281</v>
      </c>
      <c r="S810" s="33">
        <f t="shared" ref="S810:CD810" si="1857">EXP(S809)</f>
        <v>1.1873380320757012</v>
      </c>
      <c r="T810" s="33">
        <f t="shared" si="1857"/>
        <v>1.718243793467582</v>
      </c>
      <c r="U810" s="33">
        <f t="shared" si="1857"/>
        <v>1.1653336318352552</v>
      </c>
      <c r="V810" s="33">
        <f t="shared" si="1857"/>
        <v>0.7903433020676105</v>
      </c>
      <c r="W810" s="33">
        <f t="shared" si="1857"/>
        <v>1.143737029220137</v>
      </c>
      <c r="X810" s="33">
        <f t="shared" si="1857"/>
        <v>0.77569622610757538</v>
      </c>
      <c r="Y810" s="33">
        <f t="shared" si="1857"/>
        <v>0.52608652148633339</v>
      </c>
      <c r="Z810" s="33">
        <f t="shared" si="1857"/>
        <v>3.4197283904325233</v>
      </c>
      <c r="AA810" s="33">
        <f t="shared" si="1857"/>
        <v>2.3193009747880406</v>
      </c>
      <c r="AB810" s="33">
        <f t="shared" si="1857"/>
        <v>1.572977850142188</v>
      </c>
      <c r="AC810" s="33">
        <f t="shared" si="1857"/>
        <v>2.276318415863289</v>
      </c>
      <c r="AD810" s="33">
        <f t="shared" si="1857"/>
        <v>1.5438265610831023</v>
      </c>
      <c r="AE810" s="33">
        <f t="shared" si="1857"/>
        <v>1.0470417644983898</v>
      </c>
      <c r="AF810" s="33">
        <f t="shared" si="1857"/>
        <v>1.5152155197164614</v>
      </c>
      <c r="AG810" s="33">
        <f t="shared" si="1857"/>
        <v>1.0276374117091442</v>
      </c>
      <c r="AH810" s="33">
        <f t="shared" si="1857"/>
        <v>0.696956067439095</v>
      </c>
      <c r="AI810" s="33">
        <f t="shared" si="1857"/>
        <v>4.975719825734406</v>
      </c>
      <c r="AJ810" s="33">
        <f t="shared" si="1857"/>
        <v>3.3745931034711201</v>
      </c>
      <c r="AK810" s="33">
        <f t="shared" si="1857"/>
        <v>2.2886896796513296</v>
      </c>
      <c r="AL810" s="33">
        <f t="shared" si="1857"/>
        <v>3.3120532914787306</v>
      </c>
      <c r="AM810" s="33">
        <f t="shared" si="1857"/>
        <v>2.2462744260531737</v>
      </c>
      <c r="AN810" s="33">
        <f t="shared" si="1857"/>
        <v>1.5234503654039155</v>
      </c>
      <c r="AO810" s="33">
        <f t="shared" si="1857"/>
        <v>2.2046452352200103</v>
      </c>
      <c r="AP810" s="33">
        <f t="shared" si="1857"/>
        <v>1.4952169468818144</v>
      </c>
      <c r="AQ810" s="33">
        <f t="shared" si="1857"/>
        <v>1.0140741387897123</v>
      </c>
      <c r="AR810" s="33">
        <f t="shared" si="1857"/>
        <v>1.5954633754475875</v>
      </c>
      <c r="AS810" s="33">
        <f t="shared" si="1857"/>
        <v>1.0820624738113163</v>
      </c>
      <c r="AT810" s="33">
        <f t="shared" si="1857"/>
        <v>0.73386779994382234</v>
      </c>
      <c r="AU810" s="33">
        <f t="shared" si="1857"/>
        <v>1.0620090980112618</v>
      </c>
      <c r="AV810" s="33">
        <f t="shared" si="1857"/>
        <v>0.72026735899331318</v>
      </c>
      <c r="AW810" s="33">
        <f t="shared" si="1857"/>
        <v>0.48849399633457841</v>
      </c>
      <c r="AX810" s="33">
        <f t="shared" si="1857"/>
        <v>0.7069189688809282</v>
      </c>
      <c r="AY810" s="33">
        <f t="shared" si="1857"/>
        <v>0.47944095741893816</v>
      </c>
      <c r="AZ810" s="33">
        <f t="shared" si="1857"/>
        <v>0.32516263075337815</v>
      </c>
      <c r="BA810" s="33">
        <f t="shared" si="1857"/>
        <v>2.1136597013613883</v>
      </c>
      <c r="BB810" s="33">
        <f t="shared" si="1857"/>
        <v>1.4335094621703686</v>
      </c>
      <c r="BC810" s="33">
        <f t="shared" si="1857"/>
        <v>0.97222337957638394</v>
      </c>
      <c r="BD810" s="33">
        <f t="shared" si="1857"/>
        <v>1.4069428778431412</v>
      </c>
      <c r="BE810" s="33">
        <f t="shared" si="1857"/>
        <v>0.95420560217063688</v>
      </c>
      <c r="BF810" s="33">
        <f t="shared" si="1857"/>
        <v>0.64715372994363984</v>
      </c>
      <c r="BG810" s="33">
        <f t="shared" si="1857"/>
        <v>0.9365217401072512</v>
      </c>
      <c r="BH810" s="33">
        <f t="shared" si="1857"/>
        <v>0.63516032174304293</v>
      </c>
      <c r="BI810" s="33">
        <f t="shared" si="1857"/>
        <v>0.43077337881182004</v>
      </c>
      <c r="BJ810" s="33">
        <f t="shared" si="1857"/>
        <v>3.0753841475666279</v>
      </c>
      <c r="BK810" s="33">
        <f t="shared" si="1857"/>
        <v>2.0857625626802561</v>
      </c>
      <c r="BL810" s="33">
        <f t="shared" si="1857"/>
        <v>1.4145892867792569</v>
      </c>
      <c r="BM810" s="33">
        <f t="shared" si="1857"/>
        <v>2.0471080658176235</v>
      </c>
      <c r="BN810" s="33">
        <f t="shared" si="1857"/>
        <v>1.3883733415292583</v>
      </c>
      <c r="BO810" s="33">
        <f t="shared" si="1857"/>
        <v>0.94161151902805618</v>
      </c>
      <c r="BP810" s="33">
        <f t="shared" si="1857"/>
        <v>1.3626432445687766</v>
      </c>
      <c r="BQ810" s="33">
        <f t="shared" si="1857"/>
        <v>0.9241610574274236</v>
      </c>
      <c r="BR810" s="33">
        <f t="shared" si="1857"/>
        <v>0.62677715790214383</v>
      </c>
      <c r="BS810" s="33">
        <f t="shared" si="1857"/>
        <v>0.98612119345977045</v>
      </c>
      <c r="BT810" s="33">
        <f t="shared" si="1857"/>
        <v>0.66879926828373659</v>
      </c>
      <c r="BU810" s="33">
        <f t="shared" si="1857"/>
        <v>0.45358771743618248</v>
      </c>
      <c r="BV810" s="33">
        <f t="shared" si="1857"/>
        <v>0.65640471308355874</v>
      </c>
      <c r="BW810" s="33">
        <f t="shared" si="1857"/>
        <v>0.44518158084408876</v>
      </c>
      <c r="BX810" s="33">
        <f t="shared" si="1857"/>
        <v>0.30192750900862786</v>
      </c>
      <c r="BY810" s="33">
        <f t="shared" si="1857"/>
        <v>0.43693123139015733</v>
      </c>
      <c r="BZ810" s="33">
        <f t="shared" si="1857"/>
        <v>0.29633202265819719</v>
      </c>
      <c r="CA810" s="33">
        <f t="shared" si="1857"/>
        <v>0.20097594619938272</v>
      </c>
      <c r="CB810" s="33">
        <f t="shared" si="1857"/>
        <v>1.3064070660284399</v>
      </c>
      <c r="CC810" s="33">
        <f t="shared" si="1857"/>
        <v>0.88602100394485428</v>
      </c>
      <c r="CD810" s="33">
        <f t="shared" si="1857"/>
        <v>0.60091011434743546</v>
      </c>
      <c r="CE810" s="33">
        <f t="shared" ref="CE810:CS810" si="1858">EXP(CE809)</f>
        <v>0.86960077628806742</v>
      </c>
      <c r="CF810" s="33">
        <f t="shared" si="1858"/>
        <v>0.58977371821808944</v>
      </c>
      <c r="CG810" s="33">
        <f t="shared" si="1858"/>
        <v>0.39999163775535296</v>
      </c>
      <c r="CH810" s="33">
        <f t="shared" si="1858"/>
        <v>0.57884370789551987</v>
      </c>
      <c r="CI810" s="33">
        <f t="shared" si="1858"/>
        <v>0.39257877313531431</v>
      </c>
      <c r="CJ810" s="33">
        <f t="shared" si="1858"/>
        <v>0.26625165137710471</v>
      </c>
      <c r="CK810" s="33">
        <f t="shared" si="1858"/>
        <v>1.9008280181266304</v>
      </c>
      <c r="CL810" s="33">
        <f t="shared" si="1858"/>
        <v>1.2891644516797194</v>
      </c>
      <c r="CM810" s="33">
        <f t="shared" si="1858"/>
        <v>0.8743268552578517</v>
      </c>
      <c r="CN810" s="33">
        <f t="shared" si="1858"/>
        <v>1.2652729483300591</v>
      </c>
      <c r="CO810" s="33">
        <f t="shared" si="1858"/>
        <v>0.85812334998443718</v>
      </c>
      <c r="CP810" s="33">
        <f t="shared" si="1858"/>
        <v>0.58198958948770785</v>
      </c>
      <c r="CQ810" s="33">
        <f t="shared" si="1858"/>
        <v>0.84222013696622067</v>
      </c>
      <c r="CR810" s="33">
        <f t="shared" si="1858"/>
        <v>0.57120383891213466</v>
      </c>
      <c r="CS810" s="33">
        <f t="shared" si="1858"/>
        <v>0.38739732199141891</v>
      </c>
    </row>
    <row r="811" spans="2:97" ht="13.9" thickTop="1" thickBot="1" x14ac:dyDescent="0.4">
      <c r="H811" s="32">
        <f t="shared" ref="H811:H812" si="1859">H810</f>
        <v>2.9305711885021058E-15</v>
      </c>
      <c r="I811" s="32">
        <f t="shared" ref="I811:J811" si="1860">I806</f>
        <v>-0.40700172191811473</v>
      </c>
      <c r="J811" s="32">
        <f t="shared" si="1860"/>
        <v>-0.38949399211553065</v>
      </c>
      <c r="K811" s="32">
        <f t="shared" si="1855"/>
        <v>-0.4070017219181159</v>
      </c>
      <c r="L811" s="32">
        <f>$CE$5-$CE$7*SUMPRODUCT($B$5:$CD$5,Q811:CS811)</f>
        <v>0</v>
      </c>
      <c r="M811" s="32">
        <f>SUMPRODUCT($B$7:$CD$7, LN(Q811:CS811))</f>
        <v>-3263.3842564287183</v>
      </c>
      <c r="O811" s="48">
        <f t="shared" si="1856"/>
        <v>1.0000000000000002</v>
      </c>
      <c r="P811" s="39" t="s">
        <v>366</v>
      </c>
      <c r="Q811" s="32">
        <f t="shared" ref="Q811:AV811" si="1861">Q810/$O810</f>
        <v>2.6076684386804275E-2</v>
      </c>
      <c r="R811" s="32">
        <f t="shared" si="1861"/>
        <v>1.7685521366773177E-2</v>
      </c>
      <c r="S811" s="32">
        <f t="shared" si="1861"/>
        <v>1.1994533560135703E-2</v>
      </c>
      <c r="T811" s="32">
        <f t="shared" si="1861"/>
        <v>1.7357763575729365E-2</v>
      </c>
      <c r="U811" s="32">
        <f t="shared" si="1861"/>
        <v>1.1772244279387842E-2</v>
      </c>
      <c r="V811" s="32">
        <f t="shared" si="1861"/>
        <v>7.9840778317408594E-3</v>
      </c>
      <c r="W811" s="32">
        <f t="shared" si="1861"/>
        <v>1.1554074585624142E-2</v>
      </c>
      <c r="X811" s="32">
        <f t="shared" si="1861"/>
        <v>7.8361125182291151E-3</v>
      </c>
      <c r="Y811" s="32">
        <f t="shared" si="1861"/>
        <v>5.3145458723927756E-3</v>
      </c>
      <c r="Z811" s="32">
        <f t="shared" si="1861"/>
        <v>3.4546225116603158E-2</v>
      </c>
      <c r="AA811" s="32">
        <f t="shared" si="1861"/>
        <v>2.3429665880000169E-2</v>
      </c>
      <c r="AB811" s="32">
        <f t="shared" si="1861"/>
        <v>1.5890281540040546E-2</v>
      </c>
      <c r="AC811" s="32">
        <f t="shared" si="1861"/>
        <v>2.2995454449391693E-2</v>
      </c>
      <c r="AD811" s="32">
        <f t="shared" si="1861"/>
        <v>1.5595794119024347E-2</v>
      </c>
      <c r="AE811" s="32">
        <f t="shared" si="1861"/>
        <v>1.0577255376200171E-2</v>
      </c>
      <c r="AF811" s="32">
        <f t="shared" si="1861"/>
        <v>1.5306764300563411E-2</v>
      </c>
      <c r="AG811" s="32">
        <f t="shared" si="1861"/>
        <v>1.038123187282057E-2</v>
      </c>
      <c r="AH811" s="32">
        <f t="shared" si="1861"/>
        <v>7.0406764670243793E-3</v>
      </c>
      <c r="AI811" s="32">
        <f t="shared" si="1861"/>
        <v>5.0264909253575386E-2</v>
      </c>
      <c r="AJ811" s="32">
        <f t="shared" si="1861"/>
        <v>3.4090266746215174E-2</v>
      </c>
      <c r="AK811" s="32">
        <f t="shared" si="1861"/>
        <v>2.3120429422548692E-2</v>
      </c>
      <c r="AL811" s="32">
        <f t="shared" si="1861"/>
        <v>3.3458487207850766E-2</v>
      </c>
      <c r="AM811" s="32">
        <f t="shared" si="1861"/>
        <v>2.2691948931735685E-2</v>
      </c>
      <c r="AN811" s="32">
        <f t="shared" si="1861"/>
        <v>1.538995302213416E-2</v>
      </c>
      <c r="AO811" s="32">
        <f t="shared" si="1861"/>
        <v>2.2271409276607517E-2</v>
      </c>
      <c r="AP811" s="32">
        <f t="shared" si="1861"/>
        <v>1.510473796388434E-2</v>
      </c>
      <c r="AQ811" s="32">
        <f t="shared" si="1861"/>
        <v>1.0244215178482058E-2</v>
      </c>
      <c r="AR811" s="32">
        <f t="shared" si="1861"/>
        <v>1.6117431164331952E-2</v>
      </c>
      <c r="AS811" s="32">
        <f t="shared" si="1861"/>
        <v>1.093103590188527E-2</v>
      </c>
      <c r="AT811" s="32">
        <f t="shared" si="1861"/>
        <v>7.4135601802805861E-3</v>
      </c>
      <c r="AU811" s="32">
        <f t="shared" si="1861"/>
        <v>1.0728455943583697E-2</v>
      </c>
      <c r="AV811" s="32">
        <f t="shared" si="1861"/>
        <v>7.2761680130909766E-3</v>
      </c>
      <c r="AW811" s="32">
        <f t="shared" ref="AW811:CB811" si="1862">AW810/$O810</f>
        <v>4.9347847661518679E-3</v>
      </c>
      <c r="AX811" s="32">
        <f t="shared" si="1862"/>
        <v>7.1413220729698761E-3</v>
      </c>
      <c r="AY811" s="32">
        <f t="shared" si="1862"/>
        <v>4.8433306257458456E-3</v>
      </c>
      <c r="AZ811" s="32">
        <f t="shared" si="1862"/>
        <v>3.2848051538070704E-3</v>
      </c>
      <c r="BA811" s="32">
        <f t="shared" si="1862"/>
        <v>2.1352269983607487E-2</v>
      </c>
      <c r="BB811" s="32">
        <f t="shared" si="1862"/>
        <v>1.4481366627088984E-2</v>
      </c>
      <c r="BC811" s="32">
        <f t="shared" si="1862"/>
        <v>9.8214372312248107E-3</v>
      </c>
      <c r="BD811" s="32">
        <f t="shared" si="1862"/>
        <v>1.4212989990711866E-2</v>
      </c>
      <c r="BE811" s="32">
        <f t="shared" si="1862"/>
        <v>9.6394209646402419E-3</v>
      </c>
      <c r="BF811" s="32">
        <f t="shared" si="1862"/>
        <v>6.5375713762035742E-3</v>
      </c>
      <c r="BG811" s="32">
        <f t="shared" si="1862"/>
        <v>9.4607779234321034E-3</v>
      </c>
      <c r="BH811" s="32">
        <f t="shared" si="1862"/>
        <v>6.4164135144352801E-3</v>
      </c>
      <c r="BI811" s="32">
        <f t="shared" si="1862"/>
        <v>4.3516889119930065E-3</v>
      </c>
      <c r="BJ811" s="32">
        <f t="shared" si="1862"/>
        <v>3.1067646594129642E-2</v>
      </c>
      <c r="BK811" s="32">
        <f t="shared" si="1862"/>
        <v>2.1070452036988166E-2</v>
      </c>
      <c r="BL811" s="32">
        <f t="shared" si="1862"/>
        <v>1.4290234302037786E-2</v>
      </c>
      <c r="BM811" s="32">
        <f t="shared" si="1862"/>
        <v>2.0679962852489908E-2</v>
      </c>
      <c r="BN811" s="32">
        <f t="shared" si="1862"/>
        <v>1.4025399834837176E-2</v>
      </c>
      <c r="BO811" s="32">
        <f t="shared" si="1862"/>
        <v>9.5121950619638657E-3</v>
      </c>
      <c r="BP811" s="32">
        <f t="shared" si="1862"/>
        <v>1.376547342537271E-2</v>
      </c>
      <c r="BQ811" s="32">
        <f t="shared" si="1862"/>
        <v>9.3359098410291559E-3</v>
      </c>
      <c r="BR811" s="32">
        <f t="shared" si="1862"/>
        <v>6.3317264772871518E-3</v>
      </c>
      <c r="BS811" s="32">
        <f t="shared" si="1862"/>
        <v>9.96183347099267E-3</v>
      </c>
      <c r="BT811" s="32">
        <f t="shared" si="1862"/>
        <v>6.7562354205057797E-3</v>
      </c>
      <c r="BU811" s="32">
        <f t="shared" si="1862"/>
        <v>4.5821602208281379E-3</v>
      </c>
      <c r="BV811" s="32">
        <f t="shared" si="1862"/>
        <v>6.6310251566253347E-3</v>
      </c>
      <c r="BW811" s="32">
        <f t="shared" si="1862"/>
        <v>4.4972411120814178E-3</v>
      </c>
      <c r="BX811" s="32">
        <f t="shared" si="1862"/>
        <v>3.0500830780271567E-3</v>
      </c>
      <c r="BY811" s="32">
        <f t="shared" si="1862"/>
        <v>4.4138957708772554E-3</v>
      </c>
      <c r="BZ811" s="32">
        <f t="shared" si="1862"/>
        <v>2.9935572639772259E-3</v>
      </c>
      <c r="CA811" s="32">
        <f t="shared" si="1862"/>
        <v>2.0302665848699352E-3</v>
      </c>
      <c r="CB811" s="32">
        <f t="shared" si="1862"/>
        <v>1.319737342977445E-2</v>
      </c>
      <c r="CC811" s="32">
        <f t="shared" ref="CC811:CS811" si="1863">CC810/$O810</f>
        <v>8.9506175829497138E-3</v>
      </c>
      <c r="CD811" s="32">
        <f t="shared" si="1863"/>
        <v>6.0704166281652129E-3</v>
      </c>
      <c r="CE811" s="32">
        <f t="shared" si="1863"/>
        <v>8.7847398241533547E-3</v>
      </c>
      <c r="CF811" s="32">
        <f t="shared" si="1863"/>
        <v>5.9579163346482195E-3</v>
      </c>
      <c r="CG811" s="32">
        <f t="shared" si="1863"/>
        <v>4.040730603434706E-3</v>
      </c>
      <c r="CH811" s="32">
        <f t="shared" si="1863"/>
        <v>5.8475009583315854E-3</v>
      </c>
      <c r="CI811" s="32">
        <f t="shared" si="1863"/>
        <v>3.9658455655939171E-3</v>
      </c>
      <c r="CJ811" s="32">
        <f t="shared" si="1863"/>
        <v>2.6896842193299014E-3</v>
      </c>
      <c r="CK811" s="32">
        <f t="shared" si="1863"/>
        <v>1.9202236296270239E-2</v>
      </c>
      <c r="CL811" s="32">
        <f t="shared" si="1863"/>
        <v>1.3023187889613954E-2</v>
      </c>
      <c r="CM811" s="32">
        <f t="shared" si="1863"/>
        <v>8.8324828520691939E-3</v>
      </c>
      <c r="CN811" s="32">
        <f t="shared" si="1863"/>
        <v>1.2781835022117055E-2</v>
      </c>
      <c r="CO811" s="32">
        <f t="shared" si="1863"/>
        <v>8.6687944309596313E-3</v>
      </c>
      <c r="CP811" s="32">
        <f t="shared" si="1863"/>
        <v>5.8792807727688825E-3</v>
      </c>
      <c r="CQ811" s="32">
        <f t="shared" si="1863"/>
        <v>8.5081395735324573E-3</v>
      </c>
      <c r="CR811" s="32">
        <f t="shared" si="1863"/>
        <v>5.7703227138546902E-3</v>
      </c>
      <c r="CS811" s="32">
        <f t="shared" si="1863"/>
        <v>3.9135023508086487E-3</v>
      </c>
    </row>
    <row r="812" spans="2:97" ht="13.15" thickTop="1" x14ac:dyDescent="0.35">
      <c r="H812" s="34">
        <f t="shared" si="1859"/>
        <v>2.9305711885021058E-15</v>
      </c>
      <c r="I812" s="34">
        <f t="shared" ref="I812:J812" si="1864">I807</f>
        <v>-0.38829529361216525</v>
      </c>
      <c r="J812" s="34">
        <f t="shared" si="1864"/>
        <v>-0.25096988117685531</v>
      </c>
      <c r="K812" s="34">
        <f t="shared" si="1855"/>
        <v>-0.38829529361216597</v>
      </c>
      <c r="L812" s="34">
        <f>$CE$6-$CE$7*SUMPRODUCT($B$6:$CD$6,Q811:CS811)</f>
        <v>0</v>
      </c>
    </row>
    <row r="813" spans="2:97" ht="13.5" thickBot="1" x14ac:dyDescent="0.4">
      <c r="B813" s="39" t="s">
        <v>367</v>
      </c>
      <c r="D813" s="39" t="s">
        <v>368</v>
      </c>
      <c r="E813" s="39" t="s">
        <v>369</v>
      </c>
      <c r="F813" s="39" t="s">
        <v>370</v>
      </c>
      <c r="H813" s="39" t="s">
        <v>347</v>
      </c>
      <c r="I813" s="39" t="s">
        <v>371</v>
      </c>
      <c r="J813" s="39" t="s">
        <v>372</v>
      </c>
      <c r="K813" s="39" t="s">
        <v>349</v>
      </c>
      <c r="L813" s="39" t="s">
        <v>373</v>
      </c>
      <c r="M813" s="39" t="s">
        <v>374</v>
      </c>
      <c r="O813" s="45" t="s">
        <v>336</v>
      </c>
    </row>
    <row r="814" spans="2:97" ht="13.9" thickTop="1" thickBot="1" x14ac:dyDescent="0.4">
      <c r="B814" s="32">
        <f>1+B809</f>
        <v>5</v>
      </c>
      <c r="D814" s="32">
        <f>IF(F809,IF(M814&lt;0,D809,H814),E809)</f>
        <v>2.9305711885021058E-15</v>
      </c>
      <c r="E814" s="32">
        <f>IF(F809,IF(M814&lt;0,H814,E809),H814)</f>
        <v>4.3958567827531587E-15</v>
      </c>
      <c r="F814" s="32" t="b">
        <f>OR(F809,M814*M809&lt;=0)</f>
        <v>1</v>
      </c>
      <c r="H814" s="32">
        <f>IF(F809,(D809+E809)/2,2*H809)</f>
        <v>4.3958567827531587E-15</v>
      </c>
      <c r="I814" s="32">
        <f>I809</f>
        <v>-0.48114022924019773</v>
      </c>
      <c r="J814" s="32">
        <f>J809</f>
        <v>-1</v>
      </c>
      <c r="K814" s="32">
        <f>I814+J814*H814</f>
        <v>-0.48114022924020211</v>
      </c>
      <c r="L814" s="32">
        <f>$CE$3-$CE$7*SUMPRODUCT($B$3:$CD$3,Q816:CS816)</f>
        <v>5.4001247917767614E-13</v>
      </c>
      <c r="M814" s="32">
        <f>SUMPRODUCT(L814:L817,J814:J817)</f>
        <v>-9.9587400699108796E-13</v>
      </c>
      <c r="O814" s="46">
        <f>SUM(Q814:CS814)</f>
        <v>-1.2656551010021402</v>
      </c>
      <c r="P814" s="39" t="s">
        <v>363</v>
      </c>
      <c r="Q814" s="32">
        <f t="shared" ref="Q814:AV814" si="1865">SUMPRODUCT(B$3:B$6,$K814:$K817)</f>
        <v>0.94830444080696652</v>
      </c>
      <c r="R814" s="32">
        <f t="shared" si="1865"/>
        <v>0.56000914719480022</v>
      </c>
      <c r="S814" s="32">
        <f t="shared" si="1865"/>
        <v>0.17171385358263386</v>
      </c>
      <c r="T814" s="32">
        <f t="shared" si="1865"/>
        <v>0.54130271888885018</v>
      </c>
      <c r="U814" s="32">
        <f t="shared" si="1865"/>
        <v>0.15300742527668376</v>
      </c>
      <c r="V814" s="32">
        <f t="shared" si="1865"/>
        <v>-0.2352878683354826</v>
      </c>
      <c r="W814" s="32">
        <f t="shared" si="1865"/>
        <v>0.13430099697073367</v>
      </c>
      <c r="X814" s="32">
        <f t="shared" si="1865"/>
        <v>-0.25399429664143269</v>
      </c>
      <c r="Y814" s="32">
        <f t="shared" si="1865"/>
        <v>-0.642289590253599</v>
      </c>
      <c r="Z814" s="32">
        <f t="shared" si="1865"/>
        <v>1.2295611299185538</v>
      </c>
      <c r="AA814" s="32">
        <f t="shared" si="1865"/>
        <v>0.8412658363063874</v>
      </c>
      <c r="AB814" s="32">
        <f t="shared" si="1865"/>
        <v>0.45297054269422105</v>
      </c>
      <c r="AC814" s="32">
        <f t="shared" si="1865"/>
        <v>0.82255940800043725</v>
      </c>
      <c r="AD814" s="32">
        <f t="shared" si="1865"/>
        <v>0.43426411438827095</v>
      </c>
      <c r="AE814" s="32">
        <f t="shared" si="1865"/>
        <v>4.5968820776104591E-2</v>
      </c>
      <c r="AF814" s="32">
        <f t="shared" si="1865"/>
        <v>0.41555768608232085</v>
      </c>
      <c r="AG814" s="32">
        <f t="shared" si="1865"/>
        <v>2.7262392470154495E-2</v>
      </c>
      <c r="AH814" s="32">
        <f t="shared" si="1865"/>
        <v>-0.36103290114201186</v>
      </c>
      <c r="AI814" s="32">
        <f t="shared" si="1865"/>
        <v>1.6045700487340033</v>
      </c>
      <c r="AJ814" s="32">
        <f t="shared" si="1865"/>
        <v>1.2162747551218369</v>
      </c>
      <c r="AK814" s="32">
        <f t="shared" si="1865"/>
        <v>0.8279794615096705</v>
      </c>
      <c r="AL814" s="32">
        <f t="shared" si="1865"/>
        <v>1.1975683268158868</v>
      </c>
      <c r="AM814" s="32">
        <f t="shared" si="1865"/>
        <v>0.80927303320372046</v>
      </c>
      <c r="AN814" s="32">
        <f t="shared" si="1865"/>
        <v>0.4209777395915541</v>
      </c>
      <c r="AO814" s="32">
        <f t="shared" si="1865"/>
        <v>0.79056660489777042</v>
      </c>
      <c r="AP814" s="32">
        <f t="shared" si="1865"/>
        <v>0.40227131128560401</v>
      </c>
      <c r="AQ814" s="32">
        <f t="shared" si="1865"/>
        <v>1.3976017673437646E-2</v>
      </c>
      <c r="AR814" s="32">
        <f t="shared" si="1865"/>
        <v>0.46716421156676446</v>
      </c>
      <c r="AS814" s="32">
        <f t="shared" si="1865"/>
        <v>7.8868917954598106E-2</v>
      </c>
      <c r="AT814" s="32">
        <f t="shared" si="1865"/>
        <v>-0.30942637565756825</v>
      </c>
      <c r="AU814" s="32">
        <f t="shared" si="1865"/>
        <v>6.016248964864801E-2</v>
      </c>
      <c r="AV814" s="32">
        <f t="shared" si="1865"/>
        <v>-0.32813280396351835</v>
      </c>
      <c r="AW814" s="32">
        <f t="shared" ref="AW814:CB814" si="1866">SUMPRODUCT(AH$3:AH$6,$K814:$K817)</f>
        <v>-0.71642809757568471</v>
      </c>
      <c r="AX814" s="32">
        <f t="shared" si="1866"/>
        <v>-0.3468392322694685</v>
      </c>
      <c r="AY814" s="32">
        <f t="shared" si="1866"/>
        <v>-0.73513452588163486</v>
      </c>
      <c r="AZ814" s="32">
        <f t="shared" si="1866"/>
        <v>-1.1234298194938013</v>
      </c>
      <c r="BA814" s="32">
        <f t="shared" si="1866"/>
        <v>0.74842090067835154</v>
      </c>
      <c r="BB814" s="32">
        <f t="shared" si="1866"/>
        <v>0.36012560706618524</v>
      </c>
      <c r="BC814" s="32">
        <f t="shared" si="1866"/>
        <v>-2.8169686545981121E-2</v>
      </c>
      <c r="BD814" s="32">
        <f t="shared" si="1866"/>
        <v>0.3414191787602352</v>
      </c>
      <c r="BE814" s="32">
        <f t="shared" si="1866"/>
        <v>-4.6876114851931189E-2</v>
      </c>
      <c r="BF814" s="32">
        <f t="shared" si="1866"/>
        <v>-0.43517140846409752</v>
      </c>
      <c r="BG814" s="32">
        <f t="shared" si="1866"/>
        <v>-6.5582543157881312E-2</v>
      </c>
      <c r="BH814" s="32">
        <f t="shared" si="1866"/>
        <v>-0.45387783677004767</v>
      </c>
      <c r="BI814" s="32">
        <f t="shared" si="1866"/>
        <v>-0.84217313038221397</v>
      </c>
      <c r="BJ814" s="32">
        <f t="shared" si="1866"/>
        <v>1.1234298194938013</v>
      </c>
      <c r="BK814" s="32">
        <f t="shared" si="1866"/>
        <v>0.73513452588163486</v>
      </c>
      <c r="BL814" s="32">
        <f t="shared" si="1866"/>
        <v>0.3468392322694685</v>
      </c>
      <c r="BM814" s="32">
        <f t="shared" si="1866"/>
        <v>0.71642809757568471</v>
      </c>
      <c r="BN814" s="32">
        <f t="shared" si="1866"/>
        <v>0.32813280396351835</v>
      </c>
      <c r="BO814" s="32">
        <f t="shared" si="1866"/>
        <v>-6.016248964864801E-2</v>
      </c>
      <c r="BP814" s="32">
        <f t="shared" si="1866"/>
        <v>0.30942637565756825</v>
      </c>
      <c r="BQ814" s="32">
        <f t="shared" si="1866"/>
        <v>-7.8868917954598106E-2</v>
      </c>
      <c r="BR814" s="32">
        <f t="shared" si="1866"/>
        <v>-0.46716421156676446</v>
      </c>
      <c r="BS814" s="32">
        <f t="shared" si="1866"/>
        <v>-1.3976017673437646E-2</v>
      </c>
      <c r="BT814" s="32">
        <f t="shared" si="1866"/>
        <v>-0.40227131128560401</v>
      </c>
      <c r="BU814" s="32">
        <f t="shared" si="1866"/>
        <v>-0.79056660489777042</v>
      </c>
      <c r="BV814" s="32">
        <f t="shared" si="1866"/>
        <v>-0.4209777395915541</v>
      </c>
      <c r="BW814" s="32">
        <f t="shared" si="1866"/>
        <v>-0.80927303320372046</v>
      </c>
      <c r="BX814" s="32">
        <f t="shared" si="1866"/>
        <v>-1.1975683268158868</v>
      </c>
      <c r="BY814" s="32">
        <f t="shared" si="1866"/>
        <v>-0.8279794615096705</v>
      </c>
      <c r="BZ814" s="32">
        <f t="shared" si="1866"/>
        <v>-1.2162747551218369</v>
      </c>
      <c r="CA814" s="32">
        <f t="shared" si="1866"/>
        <v>-1.6045700487340033</v>
      </c>
      <c r="CB814" s="32">
        <f t="shared" si="1866"/>
        <v>0.26728067143814954</v>
      </c>
      <c r="CC814" s="32">
        <f t="shared" ref="CC814:CS814" si="1867">SUMPRODUCT(BN$3:BN$6,$K814:$K817)</f>
        <v>-0.12101462217401682</v>
      </c>
      <c r="CD814" s="32">
        <f t="shared" si="1867"/>
        <v>-0.50930991578618312</v>
      </c>
      <c r="CE814" s="32">
        <f t="shared" si="1867"/>
        <v>-0.13972105047996691</v>
      </c>
      <c r="CF814" s="32">
        <f t="shared" si="1867"/>
        <v>-0.52801634409213327</v>
      </c>
      <c r="CG814" s="32">
        <f t="shared" si="1867"/>
        <v>-0.91631163770429969</v>
      </c>
      <c r="CH814" s="32">
        <f t="shared" si="1867"/>
        <v>-0.54672277239808342</v>
      </c>
      <c r="CI814" s="32">
        <f t="shared" si="1867"/>
        <v>-0.93501806601024973</v>
      </c>
      <c r="CJ814" s="32">
        <f t="shared" si="1867"/>
        <v>-1.323313359622416</v>
      </c>
      <c r="CK814" s="32">
        <f t="shared" si="1867"/>
        <v>0.642289590253599</v>
      </c>
      <c r="CL814" s="32">
        <f t="shared" si="1867"/>
        <v>0.25399429664143269</v>
      </c>
      <c r="CM814" s="32">
        <f t="shared" si="1867"/>
        <v>-0.13430099697073367</v>
      </c>
      <c r="CN814" s="32">
        <f t="shared" si="1867"/>
        <v>0.2352878683354826</v>
      </c>
      <c r="CO814" s="32">
        <f t="shared" si="1867"/>
        <v>-0.15300742527668376</v>
      </c>
      <c r="CP814" s="32">
        <f t="shared" si="1867"/>
        <v>-0.54130271888885018</v>
      </c>
      <c r="CQ814" s="32">
        <f t="shared" si="1867"/>
        <v>-0.17171385358263386</v>
      </c>
      <c r="CR814" s="32">
        <f t="shared" si="1867"/>
        <v>-0.56000914719480022</v>
      </c>
      <c r="CS814" s="32">
        <f t="shared" si="1867"/>
        <v>-0.94830444080696652</v>
      </c>
    </row>
    <row r="815" spans="2:97" ht="13.9" thickTop="1" thickBot="1" x14ac:dyDescent="0.4">
      <c r="H815" s="33">
        <f>H814</f>
        <v>4.3958567827531587E-15</v>
      </c>
      <c r="I815" s="33">
        <f t="shared" ref="I815:J815" si="1868">I810</f>
        <v>0.3281328039635214</v>
      </c>
      <c r="J815" s="33">
        <f t="shared" si="1868"/>
        <v>-0.69396306628011539</v>
      </c>
      <c r="K815" s="33">
        <f t="shared" ref="K815:K817" si="1869">I815+J815*H815</f>
        <v>0.32813280396351835</v>
      </c>
      <c r="L815" s="33">
        <f>$CE$4-$CE$7*SUMPRODUCT($B$4:$CD$4,Q816:CS816)</f>
        <v>3.4106051316484809E-13</v>
      </c>
      <c r="M815" s="39" t="s">
        <v>375</v>
      </c>
      <c r="O815" s="47">
        <f t="shared" ref="O815:O816" si="1870">SUM(Q815:CS815)</f>
        <v>98.989929547728778</v>
      </c>
      <c r="P815" s="39" t="s">
        <v>365</v>
      </c>
      <c r="Q815" s="33">
        <f>EXP(Q814)</f>
        <v>2.5813291502881217</v>
      </c>
      <c r="R815" s="33">
        <f>EXP(R814)</f>
        <v>1.7506885141117332</v>
      </c>
      <c r="S815" s="33">
        <f t="shared" ref="S815:CD815" si="1871">EXP(S814)</f>
        <v>1.1873380320757043</v>
      </c>
      <c r="T815" s="33">
        <f t="shared" si="1871"/>
        <v>1.7182437934675872</v>
      </c>
      <c r="U815" s="33">
        <f t="shared" si="1871"/>
        <v>1.1653336318352581</v>
      </c>
      <c r="V815" s="33">
        <f t="shared" si="1871"/>
        <v>0.79034330206761205</v>
      </c>
      <c r="W815" s="33">
        <f t="shared" si="1871"/>
        <v>1.1437370292201396</v>
      </c>
      <c r="X815" s="33">
        <f t="shared" si="1871"/>
        <v>0.77569622610757683</v>
      </c>
      <c r="Y815" s="33">
        <f t="shared" si="1871"/>
        <v>0.52608652148633417</v>
      </c>
      <c r="Z815" s="33">
        <f t="shared" si="1871"/>
        <v>3.4197283904325326</v>
      </c>
      <c r="AA815" s="33">
        <f t="shared" si="1871"/>
        <v>2.319300974788046</v>
      </c>
      <c r="AB815" s="33">
        <f t="shared" si="1871"/>
        <v>1.5729778501421909</v>
      </c>
      <c r="AC815" s="33">
        <f t="shared" si="1871"/>
        <v>2.2763184158632934</v>
      </c>
      <c r="AD815" s="33">
        <f t="shared" si="1871"/>
        <v>1.5438265610831048</v>
      </c>
      <c r="AE815" s="33">
        <f t="shared" si="1871"/>
        <v>1.0470417644983911</v>
      </c>
      <c r="AF815" s="33">
        <f t="shared" si="1871"/>
        <v>1.5152155197164636</v>
      </c>
      <c r="AG815" s="33">
        <f t="shared" si="1871"/>
        <v>1.0276374117091454</v>
      </c>
      <c r="AH815" s="33">
        <f t="shared" si="1871"/>
        <v>0.69695606743909544</v>
      </c>
      <c r="AI815" s="33">
        <f t="shared" si="1871"/>
        <v>4.9757198257344131</v>
      </c>
      <c r="AJ815" s="33">
        <f t="shared" si="1871"/>
        <v>3.3745931034711232</v>
      </c>
      <c r="AK815" s="33">
        <f t="shared" si="1871"/>
        <v>2.2886896796513305</v>
      </c>
      <c r="AL815" s="33">
        <f t="shared" si="1871"/>
        <v>3.3120532914787337</v>
      </c>
      <c r="AM815" s="33">
        <f t="shared" si="1871"/>
        <v>2.2462744260531746</v>
      </c>
      <c r="AN815" s="33">
        <f t="shared" si="1871"/>
        <v>1.5234503654039158</v>
      </c>
      <c r="AO815" s="33">
        <f t="shared" si="1871"/>
        <v>2.2046452352200108</v>
      </c>
      <c r="AP815" s="33">
        <f t="shared" si="1871"/>
        <v>1.4952169468818142</v>
      </c>
      <c r="AQ815" s="33">
        <f t="shared" si="1871"/>
        <v>1.0140741387897116</v>
      </c>
      <c r="AR815" s="33">
        <f t="shared" si="1871"/>
        <v>1.5954633754475906</v>
      </c>
      <c r="AS815" s="33">
        <f t="shared" si="1871"/>
        <v>1.082062473811318</v>
      </c>
      <c r="AT815" s="33">
        <f t="shared" si="1871"/>
        <v>0.73386779994382323</v>
      </c>
      <c r="AU815" s="33">
        <f t="shared" si="1871"/>
        <v>1.0620090980112633</v>
      </c>
      <c r="AV815" s="33">
        <f t="shared" si="1871"/>
        <v>0.72026735899331384</v>
      </c>
      <c r="AW815" s="33">
        <f t="shared" si="1871"/>
        <v>0.48849399633457874</v>
      </c>
      <c r="AX815" s="33">
        <f t="shared" si="1871"/>
        <v>0.70691896888092876</v>
      </c>
      <c r="AY815" s="33">
        <f t="shared" si="1871"/>
        <v>0.47944095741893838</v>
      </c>
      <c r="AZ815" s="33">
        <f t="shared" si="1871"/>
        <v>0.32516263075337815</v>
      </c>
      <c r="BA815" s="33">
        <f t="shared" si="1871"/>
        <v>2.1136597013613905</v>
      </c>
      <c r="BB815" s="33">
        <f t="shared" si="1871"/>
        <v>1.4335094621703695</v>
      </c>
      <c r="BC815" s="33">
        <f t="shared" si="1871"/>
        <v>0.97222337957638416</v>
      </c>
      <c r="BD815" s="33">
        <f t="shared" si="1871"/>
        <v>1.4069428778431421</v>
      </c>
      <c r="BE815" s="33">
        <f t="shared" si="1871"/>
        <v>0.95420560217063699</v>
      </c>
      <c r="BF815" s="33">
        <f t="shared" si="1871"/>
        <v>0.64715372994363973</v>
      </c>
      <c r="BG815" s="33">
        <f t="shared" si="1871"/>
        <v>0.9365217401072512</v>
      </c>
      <c r="BH815" s="33">
        <f t="shared" si="1871"/>
        <v>0.6351603217430426</v>
      </c>
      <c r="BI815" s="33">
        <f t="shared" si="1871"/>
        <v>0.43077337881181971</v>
      </c>
      <c r="BJ815" s="33">
        <f t="shared" si="1871"/>
        <v>3.0753841475666279</v>
      </c>
      <c r="BK815" s="33">
        <f t="shared" si="1871"/>
        <v>2.0857625626802552</v>
      </c>
      <c r="BL815" s="33">
        <f t="shared" si="1871"/>
        <v>1.4145892867792558</v>
      </c>
      <c r="BM815" s="33">
        <f t="shared" si="1871"/>
        <v>2.0471080658176222</v>
      </c>
      <c r="BN815" s="33">
        <f t="shared" si="1871"/>
        <v>1.3883733415292567</v>
      </c>
      <c r="BO815" s="33">
        <f t="shared" si="1871"/>
        <v>0.94161151902805484</v>
      </c>
      <c r="BP815" s="33">
        <f t="shared" si="1871"/>
        <v>1.3626432445687751</v>
      </c>
      <c r="BQ815" s="33">
        <f t="shared" si="1871"/>
        <v>0.92416105742742216</v>
      </c>
      <c r="BR815" s="33">
        <f t="shared" si="1871"/>
        <v>0.62677715790214261</v>
      </c>
      <c r="BS815" s="33">
        <f t="shared" si="1871"/>
        <v>0.98612119345977101</v>
      </c>
      <c r="BT815" s="33">
        <f t="shared" si="1871"/>
        <v>0.66879926828373659</v>
      </c>
      <c r="BU815" s="33">
        <f t="shared" si="1871"/>
        <v>0.45358771743618231</v>
      </c>
      <c r="BV815" s="33">
        <f t="shared" si="1871"/>
        <v>0.65640471308355874</v>
      </c>
      <c r="BW815" s="33">
        <f t="shared" si="1871"/>
        <v>0.4451815808440886</v>
      </c>
      <c r="BX815" s="33">
        <f t="shared" si="1871"/>
        <v>0.30192750900862758</v>
      </c>
      <c r="BY815" s="33">
        <f t="shared" si="1871"/>
        <v>0.4369312313901571</v>
      </c>
      <c r="BZ815" s="33">
        <f t="shared" si="1871"/>
        <v>0.29633202265819691</v>
      </c>
      <c r="CA815" s="33">
        <f t="shared" si="1871"/>
        <v>0.20097594619938247</v>
      </c>
      <c r="CB815" s="33">
        <f t="shared" si="1871"/>
        <v>1.3064070660284397</v>
      </c>
      <c r="CC815" s="33">
        <f t="shared" si="1871"/>
        <v>0.88602100394485372</v>
      </c>
      <c r="CD815" s="33">
        <f t="shared" si="1871"/>
        <v>0.6009101143474348</v>
      </c>
      <c r="CE815" s="33">
        <f t="shared" ref="CE815:CS815" si="1872">EXP(CE814)</f>
        <v>0.86960077628806676</v>
      </c>
      <c r="CF815" s="33">
        <f t="shared" si="1872"/>
        <v>0.58977371821808877</v>
      </c>
      <c r="CG815" s="33">
        <f t="shared" si="1872"/>
        <v>0.39999163775535229</v>
      </c>
      <c r="CH815" s="33">
        <f t="shared" si="1872"/>
        <v>0.57884370789551909</v>
      </c>
      <c r="CI815" s="33">
        <f t="shared" si="1872"/>
        <v>0.39257877313531364</v>
      </c>
      <c r="CJ815" s="33">
        <f t="shared" si="1872"/>
        <v>0.2662516513771041</v>
      </c>
      <c r="CK815" s="33">
        <f t="shared" si="1872"/>
        <v>1.9008280181266275</v>
      </c>
      <c r="CL815" s="33">
        <f t="shared" si="1872"/>
        <v>1.2891644516797169</v>
      </c>
      <c r="CM815" s="33">
        <f t="shared" si="1872"/>
        <v>0.8743268552578497</v>
      </c>
      <c r="CN815" s="33">
        <f t="shared" si="1872"/>
        <v>1.2652729483300567</v>
      </c>
      <c r="CO815" s="33">
        <f t="shared" si="1872"/>
        <v>0.85812334998443507</v>
      </c>
      <c r="CP815" s="33">
        <f t="shared" si="1872"/>
        <v>0.58198958948770618</v>
      </c>
      <c r="CQ815" s="33">
        <f t="shared" si="1872"/>
        <v>0.84222013696621856</v>
      </c>
      <c r="CR815" s="33">
        <f t="shared" si="1872"/>
        <v>0.571203838912133</v>
      </c>
      <c r="CS815" s="33">
        <f t="shared" si="1872"/>
        <v>0.38739732199141763</v>
      </c>
    </row>
    <row r="816" spans="2:97" ht="13.9" thickTop="1" thickBot="1" x14ac:dyDescent="0.4">
      <c r="H816" s="32">
        <f t="shared" ref="H816:H817" si="1873">H815</f>
        <v>4.3958567827531587E-15</v>
      </c>
      <c r="I816" s="32">
        <f t="shared" ref="I816:J816" si="1874">I811</f>
        <v>-0.40700172191811473</v>
      </c>
      <c r="J816" s="32">
        <f t="shared" si="1874"/>
        <v>-0.38949399211553065</v>
      </c>
      <c r="K816" s="32">
        <f t="shared" si="1869"/>
        <v>-0.40700172191811645</v>
      </c>
      <c r="L816" s="32">
        <f>$CE$5-$CE$7*SUMPRODUCT($B$5:$CD$5,Q816:CS816)</f>
        <v>3.979039320256561E-13</v>
      </c>
      <c r="M816" s="32">
        <f>SUMPRODUCT($B$7:$CD$7, LN(Q816:CS816))</f>
        <v>-3263.3842564287179</v>
      </c>
      <c r="O816" s="48">
        <f t="shared" si="1870"/>
        <v>1.0000000000000002</v>
      </c>
      <c r="P816" s="39" t="s">
        <v>366</v>
      </c>
      <c r="Q816" s="32">
        <f t="shared" ref="Q816:AV816" si="1875">Q815/$O815</f>
        <v>2.6076684386804352E-2</v>
      </c>
      <c r="R816" s="32">
        <f t="shared" si="1875"/>
        <v>1.7685521366773222E-2</v>
      </c>
      <c r="S816" s="32">
        <f t="shared" si="1875"/>
        <v>1.1994533560135729E-2</v>
      </c>
      <c r="T816" s="32">
        <f t="shared" si="1875"/>
        <v>1.735776357572941E-2</v>
      </c>
      <c r="U816" s="32">
        <f t="shared" si="1875"/>
        <v>1.1772244279387866E-2</v>
      </c>
      <c r="V816" s="32">
        <f t="shared" si="1875"/>
        <v>7.9840778317408715E-3</v>
      </c>
      <c r="W816" s="32">
        <f t="shared" si="1875"/>
        <v>1.1554074585624165E-2</v>
      </c>
      <c r="X816" s="32">
        <f t="shared" si="1875"/>
        <v>7.8361125182291273E-3</v>
      </c>
      <c r="Y816" s="32">
        <f t="shared" si="1875"/>
        <v>5.3145458723927808E-3</v>
      </c>
      <c r="Z816" s="32">
        <f t="shared" si="1875"/>
        <v>3.4546225116603234E-2</v>
      </c>
      <c r="AA816" s="32">
        <f t="shared" si="1875"/>
        <v>2.3429665880000214E-2</v>
      </c>
      <c r="AB816" s="32">
        <f t="shared" si="1875"/>
        <v>1.5890281540040567E-2</v>
      </c>
      <c r="AC816" s="32">
        <f t="shared" si="1875"/>
        <v>2.2995454449391727E-2</v>
      </c>
      <c r="AD816" s="32">
        <f t="shared" si="1875"/>
        <v>1.5595794119024366E-2</v>
      </c>
      <c r="AE816" s="32">
        <f t="shared" si="1875"/>
        <v>1.0577255376200179E-2</v>
      </c>
      <c r="AF816" s="32">
        <f t="shared" si="1875"/>
        <v>1.5306764300563427E-2</v>
      </c>
      <c r="AG816" s="32">
        <f t="shared" si="1875"/>
        <v>1.0381231872820577E-2</v>
      </c>
      <c r="AH816" s="32">
        <f t="shared" si="1875"/>
        <v>7.040676467024381E-3</v>
      </c>
      <c r="AI816" s="32">
        <f t="shared" si="1875"/>
        <v>5.0264909253575442E-2</v>
      </c>
      <c r="AJ816" s="32">
        <f t="shared" si="1875"/>
        <v>3.4090266746215195E-2</v>
      </c>
      <c r="AK816" s="32">
        <f t="shared" si="1875"/>
        <v>2.3120429422548692E-2</v>
      </c>
      <c r="AL816" s="32">
        <f t="shared" si="1875"/>
        <v>3.3458487207850787E-2</v>
      </c>
      <c r="AM816" s="32">
        <f t="shared" si="1875"/>
        <v>2.2691948931735685E-2</v>
      </c>
      <c r="AN816" s="32">
        <f t="shared" si="1875"/>
        <v>1.5389953022134157E-2</v>
      </c>
      <c r="AO816" s="32">
        <f t="shared" si="1875"/>
        <v>2.2271409276607514E-2</v>
      </c>
      <c r="AP816" s="32">
        <f t="shared" si="1875"/>
        <v>1.5104737963884332E-2</v>
      </c>
      <c r="AQ816" s="32">
        <f t="shared" si="1875"/>
        <v>1.0244215178482048E-2</v>
      </c>
      <c r="AR816" s="32">
        <f t="shared" si="1875"/>
        <v>1.6117431164331977E-2</v>
      </c>
      <c r="AS816" s="32">
        <f t="shared" si="1875"/>
        <v>1.0931035901885282E-2</v>
      </c>
      <c r="AT816" s="32">
        <f t="shared" si="1875"/>
        <v>7.4135601802805913E-3</v>
      </c>
      <c r="AU816" s="32">
        <f t="shared" si="1875"/>
        <v>1.0728455943583707E-2</v>
      </c>
      <c r="AV816" s="32">
        <f t="shared" si="1875"/>
        <v>7.2761680130909801E-3</v>
      </c>
      <c r="AW816" s="32">
        <f t="shared" ref="AW816:CB816" si="1876">AW815/$O815</f>
        <v>4.9347847661518687E-3</v>
      </c>
      <c r="AX816" s="32">
        <f t="shared" si="1876"/>
        <v>7.1413220729698787E-3</v>
      </c>
      <c r="AY816" s="32">
        <f t="shared" si="1876"/>
        <v>4.8433306257458456E-3</v>
      </c>
      <c r="AZ816" s="32">
        <f t="shared" si="1876"/>
        <v>3.2848051538070691E-3</v>
      </c>
      <c r="BA816" s="32">
        <f t="shared" si="1876"/>
        <v>2.1352269983607501E-2</v>
      </c>
      <c r="BB816" s="32">
        <f t="shared" si="1876"/>
        <v>1.4481366627088986E-2</v>
      </c>
      <c r="BC816" s="32">
        <f t="shared" si="1876"/>
        <v>9.821437231224809E-3</v>
      </c>
      <c r="BD816" s="32">
        <f t="shared" si="1876"/>
        <v>1.4212989990711867E-2</v>
      </c>
      <c r="BE816" s="32">
        <f t="shared" si="1876"/>
        <v>9.6394209646402385E-3</v>
      </c>
      <c r="BF816" s="32">
        <f t="shared" si="1876"/>
        <v>6.5375713762035707E-3</v>
      </c>
      <c r="BG816" s="32">
        <f t="shared" si="1876"/>
        <v>9.4607779234320982E-3</v>
      </c>
      <c r="BH816" s="32">
        <f t="shared" si="1876"/>
        <v>6.416413514435274E-3</v>
      </c>
      <c r="BI816" s="32">
        <f t="shared" si="1876"/>
        <v>4.3516889119930013E-3</v>
      </c>
      <c r="BJ816" s="32">
        <f t="shared" si="1876"/>
        <v>3.1067646594129628E-2</v>
      </c>
      <c r="BK816" s="32">
        <f t="shared" si="1876"/>
        <v>2.1070452036988149E-2</v>
      </c>
      <c r="BL816" s="32">
        <f t="shared" si="1876"/>
        <v>1.4290234302037769E-2</v>
      </c>
      <c r="BM816" s="32">
        <f t="shared" si="1876"/>
        <v>2.0679962852489887E-2</v>
      </c>
      <c r="BN816" s="32">
        <f t="shared" si="1876"/>
        <v>1.4025399834837153E-2</v>
      </c>
      <c r="BO816" s="32">
        <f t="shared" si="1876"/>
        <v>9.5121950619638483E-3</v>
      </c>
      <c r="BP816" s="32">
        <f t="shared" si="1876"/>
        <v>1.3765473425372687E-2</v>
      </c>
      <c r="BQ816" s="32">
        <f t="shared" si="1876"/>
        <v>9.3359098410291386E-3</v>
      </c>
      <c r="BR816" s="32">
        <f t="shared" si="1876"/>
        <v>6.3317264772871371E-3</v>
      </c>
      <c r="BS816" s="32">
        <f t="shared" si="1876"/>
        <v>9.9618334709926717E-3</v>
      </c>
      <c r="BT816" s="32">
        <f t="shared" si="1876"/>
        <v>6.7562354205057771E-3</v>
      </c>
      <c r="BU816" s="32">
        <f t="shared" si="1876"/>
        <v>4.5821602208281336E-3</v>
      </c>
      <c r="BV816" s="32">
        <f t="shared" si="1876"/>
        <v>6.6310251566253312E-3</v>
      </c>
      <c r="BW816" s="32">
        <f t="shared" si="1876"/>
        <v>4.4972411120814144E-3</v>
      </c>
      <c r="BX816" s="32">
        <f t="shared" si="1876"/>
        <v>3.0500830780271528E-3</v>
      </c>
      <c r="BY816" s="32">
        <f t="shared" si="1876"/>
        <v>4.4138957708772511E-3</v>
      </c>
      <c r="BZ816" s="32">
        <f t="shared" si="1876"/>
        <v>2.993557263977222E-3</v>
      </c>
      <c r="CA816" s="32">
        <f t="shared" si="1876"/>
        <v>2.0302665848699318E-3</v>
      </c>
      <c r="CB816" s="32">
        <f t="shared" si="1876"/>
        <v>1.3197373429774442E-2</v>
      </c>
      <c r="CC816" s="32">
        <f t="shared" ref="CC816:CS816" si="1877">CC815/$O815</f>
        <v>8.9506175829497051E-3</v>
      </c>
      <c r="CD816" s="32">
        <f t="shared" si="1877"/>
        <v>6.0704166281652034E-3</v>
      </c>
      <c r="CE816" s="32">
        <f t="shared" si="1877"/>
        <v>8.7847398241533425E-3</v>
      </c>
      <c r="CF816" s="32">
        <f t="shared" si="1877"/>
        <v>5.9579163346482099E-3</v>
      </c>
      <c r="CG816" s="32">
        <f t="shared" si="1877"/>
        <v>4.0407306034346974E-3</v>
      </c>
      <c r="CH816" s="32">
        <f t="shared" si="1877"/>
        <v>5.847500958331575E-3</v>
      </c>
      <c r="CI816" s="32">
        <f t="shared" si="1877"/>
        <v>3.9658455655939093E-3</v>
      </c>
      <c r="CJ816" s="32">
        <f t="shared" si="1877"/>
        <v>2.689684219329894E-3</v>
      </c>
      <c r="CK816" s="32">
        <f t="shared" si="1877"/>
        <v>1.92022362962702E-2</v>
      </c>
      <c r="CL816" s="32">
        <f t="shared" si="1877"/>
        <v>1.3023187889613924E-2</v>
      </c>
      <c r="CM816" s="32">
        <f t="shared" si="1877"/>
        <v>8.8324828520691696E-3</v>
      </c>
      <c r="CN816" s="32">
        <f t="shared" si="1877"/>
        <v>1.2781835022117025E-2</v>
      </c>
      <c r="CO816" s="32">
        <f t="shared" si="1877"/>
        <v>8.668794430959607E-3</v>
      </c>
      <c r="CP816" s="32">
        <f t="shared" si="1877"/>
        <v>5.8792807727688634E-3</v>
      </c>
      <c r="CQ816" s="32">
        <f t="shared" si="1877"/>
        <v>8.5081395735324312E-3</v>
      </c>
      <c r="CR816" s="32">
        <f t="shared" si="1877"/>
        <v>5.7703227138546712E-3</v>
      </c>
      <c r="CS816" s="32">
        <f t="shared" si="1877"/>
        <v>3.913502350808634E-3</v>
      </c>
    </row>
    <row r="817" spans="2:97" ht="13.15" thickTop="1" x14ac:dyDescent="0.35">
      <c r="H817" s="34">
        <f t="shared" si="1873"/>
        <v>4.3958567827531587E-15</v>
      </c>
      <c r="I817" s="34">
        <f t="shared" ref="I817:J817" si="1878">I812</f>
        <v>-0.38829529361216525</v>
      </c>
      <c r="J817" s="34">
        <f t="shared" si="1878"/>
        <v>-0.25096988117685531</v>
      </c>
      <c r="K817" s="34">
        <f t="shared" si="1869"/>
        <v>-0.38829529361216636</v>
      </c>
      <c r="L817" s="34">
        <f>$CE$6-$CE$7*SUMPRODUCT($B$6:$CD$6,Q816:CS816)</f>
        <v>2.5579538487363607E-13</v>
      </c>
    </row>
    <row r="818" spans="2:97" ht="13.5" thickBot="1" x14ac:dyDescent="0.4">
      <c r="B818" s="39" t="s">
        <v>367</v>
      </c>
      <c r="D818" s="39" t="s">
        <v>368</v>
      </c>
      <c r="E818" s="39" t="s">
        <v>369</v>
      </c>
      <c r="F818" s="39" t="s">
        <v>370</v>
      </c>
      <c r="H818" s="39" t="s">
        <v>347</v>
      </c>
      <c r="I818" s="39" t="s">
        <v>371</v>
      </c>
      <c r="J818" s="39" t="s">
        <v>372</v>
      </c>
      <c r="K818" s="39" t="s">
        <v>349</v>
      </c>
      <c r="L818" s="39" t="s">
        <v>373</v>
      </c>
      <c r="M818" s="39" t="s">
        <v>374</v>
      </c>
      <c r="O818" s="45" t="s">
        <v>336</v>
      </c>
    </row>
    <row r="819" spans="2:97" ht="13.9" thickTop="1" thickBot="1" x14ac:dyDescent="0.4">
      <c r="B819" s="32">
        <f>1+B814</f>
        <v>6</v>
      </c>
      <c r="D819" s="32">
        <f>IF(F814,IF(M819&lt;0,D814,H819),E814)</f>
        <v>3.6632139856276318E-15</v>
      </c>
      <c r="E819" s="32">
        <f>IF(F814,IF(M819&lt;0,H819,E814),H819)</f>
        <v>4.3958567827531587E-15</v>
      </c>
      <c r="F819" s="32" t="b">
        <f>OR(F814,M819*M814&lt;=0)</f>
        <v>1</v>
      </c>
      <c r="H819" s="32">
        <f>IF(F814,(D814+E814)/2,2*H814)</f>
        <v>3.6632139856276318E-15</v>
      </c>
      <c r="I819" s="32">
        <f>I814</f>
        <v>-0.48114022924019773</v>
      </c>
      <c r="J819" s="32">
        <f>J814</f>
        <v>-1</v>
      </c>
      <c r="K819" s="32">
        <f>I819+J819*H819</f>
        <v>-0.48114022924020139</v>
      </c>
      <c r="L819" s="32">
        <f>$CE$3-$CE$7*SUMPRODUCT($B$3:$CD$3,Q821:CS821)</f>
        <v>0</v>
      </c>
      <c r="M819" s="32">
        <f>SUMPRODUCT(L819:L822,J819:J822)</f>
        <v>0</v>
      </c>
      <c r="O819" s="46">
        <f>SUM(Q819:CS819)</f>
        <v>-1.2656551010021395</v>
      </c>
      <c r="P819" s="39" t="s">
        <v>363</v>
      </c>
      <c r="Q819" s="32">
        <f t="shared" ref="Q819:AV819" si="1879">SUMPRODUCT(B$3:B$6,$K819:$K822)</f>
        <v>0.94830444080696497</v>
      </c>
      <c r="R819" s="32">
        <f t="shared" si="1879"/>
        <v>0.56000914719479877</v>
      </c>
      <c r="S819" s="32">
        <f t="shared" si="1879"/>
        <v>0.17171385358263258</v>
      </c>
      <c r="T819" s="32">
        <f t="shared" si="1879"/>
        <v>0.54130271888884873</v>
      </c>
      <c r="U819" s="32">
        <f t="shared" si="1879"/>
        <v>0.15300742527668254</v>
      </c>
      <c r="V819" s="32">
        <f t="shared" si="1879"/>
        <v>-0.23528786833548365</v>
      </c>
      <c r="W819" s="32">
        <f t="shared" si="1879"/>
        <v>0.13430099697073256</v>
      </c>
      <c r="X819" s="32">
        <f t="shared" si="1879"/>
        <v>-0.25399429664143364</v>
      </c>
      <c r="Y819" s="32">
        <f t="shared" si="1879"/>
        <v>-0.64228959025359988</v>
      </c>
      <c r="Z819" s="32">
        <f t="shared" si="1879"/>
        <v>1.2295611299185525</v>
      </c>
      <c r="AA819" s="32">
        <f t="shared" si="1879"/>
        <v>0.84126583630638629</v>
      </c>
      <c r="AB819" s="32">
        <f t="shared" si="1879"/>
        <v>0.4529705426942201</v>
      </c>
      <c r="AC819" s="32">
        <f t="shared" si="1879"/>
        <v>0.82255940800043637</v>
      </c>
      <c r="AD819" s="32">
        <f t="shared" si="1879"/>
        <v>0.43426411438827012</v>
      </c>
      <c r="AE819" s="32">
        <f t="shared" si="1879"/>
        <v>4.5968820776103925E-2</v>
      </c>
      <c r="AF819" s="32">
        <f t="shared" si="1879"/>
        <v>0.41555768608232013</v>
      </c>
      <c r="AG819" s="32">
        <f t="shared" si="1879"/>
        <v>2.726239247015394E-2</v>
      </c>
      <c r="AH819" s="32">
        <f t="shared" si="1879"/>
        <v>-0.36103290114201225</v>
      </c>
      <c r="AI819" s="32">
        <f t="shared" si="1879"/>
        <v>1.6045700487340027</v>
      </c>
      <c r="AJ819" s="32">
        <f t="shared" si="1879"/>
        <v>1.2162747551218365</v>
      </c>
      <c r="AK819" s="32">
        <f t="shared" si="1879"/>
        <v>0.82797946150967028</v>
      </c>
      <c r="AL819" s="32">
        <f t="shared" si="1879"/>
        <v>1.1975683268158863</v>
      </c>
      <c r="AM819" s="32">
        <f t="shared" si="1879"/>
        <v>0.80927303320372024</v>
      </c>
      <c r="AN819" s="32">
        <f t="shared" si="1879"/>
        <v>0.42097773959155405</v>
      </c>
      <c r="AO819" s="32">
        <f t="shared" si="1879"/>
        <v>0.7905666048977702</v>
      </c>
      <c r="AP819" s="32">
        <f t="shared" si="1879"/>
        <v>0.40227131128560406</v>
      </c>
      <c r="AQ819" s="32">
        <f t="shared" si="1879"/>
        <v>1.3976017673437868E-2</v>
      </c>
      <c r="AR819" s="32">
        <f t="shared" si="1879"/>
        <v>0.46716421156676352</v>
      </c>
      <c r="AS819" s="32">
        <f t="shared" si="1879"/>
        <v>7.8868917954597328E-2</v>
      </c>
      <c r="AT819" s="32">
        <f t="shared" si="1879"/>
        <v>-0.30942637565756886</v>
      </c>
      <c r="AU819" s="32">
        <f t="shared" si="1879"/>
        <v>6.0162489648647344E-2</v>
      </c>
      <c r="AV819" s="32">
        <f t="shared" si="1879"/>
        <v>-0.32813280396351885</v>
      </c>
      <c r="AW819" s="32">
        <f t="shared" ref="AW819:CB819" si="1880">SUMPRODUCT(AH$3:AH$6,$K819:$K822)</f>
        <v>-0.71642809757568504</v>
      </c>
      <c r="AX819" s="32">
        <f t="shared" si="1880"/>
        <v>-0.34683923226946889</v>
      </c>
      <c r="AY819" s="32">
        <f t="shared" si="1880"/>
        <v>-0.73513452588163508</v>
      </c>
      <c r="AZ819" s="32">
        <f t="shared" si="1880"/>
        <v>-1.1234298194938013</v>
      </c>
      <c r="BA819" s="32">
        <f t="shared" si="1880"/>
        <v>0.7484209006783511</v>
      </c>
      <c r="BB819" s="32">
        <f t="shared" si="1880"/>
        <v>0.36012560706618491</v>
      </c>
      <c r="BC819" s="32">
        <f t="shared" si="1880"/>
        <v>-2.8169686545981287E-2</v>
      </c>
      <c r="BD819" s="32">
        <f t="shared" si="1880"/>
        <v>0.34141917876023492</v>
      </c>
      <c r="BE819" s="32">
        <f t="shared" si="1880"/>
        <v>-4.6876114851931258E-2</v>
      </c>
      <c r="BF819" s="32">
        <f t="shared" si="1880"/>
        <v>-0.43517140846409746</v>
      </c>
      <c r="BG819" s="32">
        <f t="shared" si="1880"/>
        <v>-6.5582543157881257E-2</v>
      </c>
      <c r="BH819" s="32">
        <f t="shared" si="1880"/>
        <v>-0.45387783677004745</v>
      </c>
      <c r="BI819" s="32">
        <f t="shared" si="1880"/>
        <v>-0.84217313038221364</v>
      </c>
      <c r="BJ819" s="32">
        <f t="shared" si="1880"/>
        <v>1.1234298194938013</v>
      </c>
      <c r="BK819" s="32">
        <f t="shared" si="1880"/>
        <v>0.73513452588163508</v>
      </c>
      <c r="BL819" s="32">
        <f t="shared" si="1880"/>
        <v>0.34683923226946889</v>
      </c>
      <c r="BM819" s="32">
        <f t="shared" si="1880"/>
        <v>0.71642809757568504</v>
      </c>
      <c r="BN819" s="32">
        <f t="shared" si="1880"/>
        <v>0.32813280396351885</v>
      </c>
      <c r="BO819" s="32">
        <f t="shared" si="1880"/>
        <v>-6.0162489648647344E-2</v>
      </c>
      <c r="BP819" s="32">
        <f t="shared" si="1880"/>
        <v>0.30942637565756886</v>
      </c>
      <c r="BQ819" s="32">
        <f t="shared" si="1880"/>
        <v>-7.8868917954597328E-2</v>
      </c>
      <c r="BR819" s="32">
        <f t="shared" si="1880"/>
        <v>-0.46716421156676352</v>
      </c>
      <c r="BS819" s="32">
        <f t="shared" si="1880"/>
        <v>-1.3976017673437868E-2</v>
      </c>
      <c r="BT819" s="32">
        <f t="shared" si="1880"/>
        <v>-0.40227131128560406</v>
      </c>
      <c r="BU819" s="32">
        <f t="shared" si="1880"/>
        <v>-0.7905666048977702</v>
      </c>
      <c r="BV819" s="32">
        <f t="shared" si="1880"/>
        <v>-0.42097773959155405</v>
      </c>
      <c r="BW819" s="32">
        <f t="shared" si="1880"/>
        <v>-0.80927303320372024</v>
      </c>
      <c r="BX819" s="32">
        <f t="shared" si="1880"/>
        <v>-1.1975683268158863</v>
      </c>
      <c r="BY819" s="32">
        <f t="shared" si="1880"/>
        <v>-0.82797946150967028</v>
      </c>
      <c r="BZ819" s="32">
        <f t="shared" si="1880"/>
        <v>-1.2162747551218365</v>
      </c>
      <c r="CA819" s="32">
        <f t="shared" si="1880"/>
        <v>-1.6045700487340027</v>
      </c>
      <c r="CB819" s="32">
        <f t="shared" si="1880"/>
        <v>0.26728067143814976</v>
      </c>
      <c r="CC819" s="32">
        <f t="shared" ref="CC819:CS819" si="1881">SUMPRODUCT(BN$3:BN$6,$K819:$K822)</f>
        <v>-0.12101462217401643</v>
      </c>
      <c r="CD819" s="32">
        <f t="shared" si="1881"/>
        <v>-0.50930991578618268</v>
      </c>
      <c r="CE819" s="32">
        <f t="shared" si="1881"/>
        <v>-0.13972105047996641</v>
      </c>
      <c r="CF819" s="32">
        <f t="shared" si="1881"/>
        <v>-0.52801634409213261</v>
      </c>
      <c r="CG819" s="32">
        <f t="shared" si="1881"/>
        <v>-0.9163116377042988</v>
      </c>
      <c r="CH819" s="32">
        <f t="shared" si="1881"/>
        <v>-0.54672277239808253</v>
      </c>
      <c r="CI819" s="32">
        <f t="shared" si="1881"/>
        <v>-0.93501806601024873</v>
      </c>
      <c r="CJ819" s="32">
        <f t="shared" si="1881"/>
        <v>-1.3233133596224149</v>
      </c>
      <c r="CK819" s="32">
        <f t="shared" si="1881"/>
        <v>0.64228959025359988</v>
      </c>
      <c r="CL819" s="32">
        <f t="shared" si="1881"/>
        <v>0.25399429664143364</v>
      </c>
      <c r="CM819" s="32">
        <f t="shared" si="1881"/>
        <v>-0.13430099697073256</v>
      </c>
      <c r="CN819" s="32">
        <f t="shared" si="1881"/>
        <v>0.23528786833548365</v>
      </c>
      <c r="CO819" s="32">
        <f t="shared" si="1881"/>
        <v>-0.15300742527668254</v>
      </c>
      <c r="CP819" s="32">
        <f t="shared" si="1881"/>
        <v>-0.54130271888884873</v>
      </c>
      <c r="CQ819" s="32">
        <f t="shared" si="1881"/>
        <v>-0.17171385358263258</v>
      </c>
      <c r="CR819" s="32">
        <f t="shared" si="1881"/>
        <v>-0.56000914719479877</v>
      </c>
      <c r="CS819" s="32">
        <f t="shared" si="1881"/>
        <v>-0.94830444080696497</v>
      </c>
    </row>
    <row r="820" spans="2:97" ht="13.9" thickTop="1" thickBot="1" x14ac:dyDescent="0.4">
      <c r="H820" s="33">
        <f>H819</f>
        <v>3.6632139856276318E-15</v>
      </c>
      <c r="I820" s="33">
        <f t="shared" ref="I820:J820" si="1882">I815</f>
        <v>0.3281328039635214</v>
      </c>
      <c r="J820" s="33">
        <f t="shared" si="1882"/>
        <v>-0.69396306628011539</v>
      </c>
      <c r="K820" s="33">
        <f t="shared" ref="K820:K822" si="1883">I820+J820*H820</f>
        <v>0.32813280396351885</v>
      </c>
      <c r="L820" s="33">
        <f>$CE$4-$CE$7*SUMPRODUCT($B$4:$CD$4,Q821:CS821)</f>
        <v>0</v>
      </c>
      <c r="M820" s="39" t="s">
        <v>375</v>
      </c>
      <c r="O820" s="47">
        <f t="shared" ref="O820:O821" si="1884">SUM(Q820:CS820)</f>
        <v>98.989929547728778</v>
      </c>
      <c r="P820" s="39" t="s">
        <v>365</v>
      </c>
      <c r="Q820" s="33">
        <f>EXP(Q819)</f>
        <v>2.5813291502881177</v>
      </c>
      <c r="R820" s="33">
        <f>EXP(R819)</f>
        <v>1.7506885141117308</v>
      </c>
      <c r="S820" s="33">
        <f t="shared" ref="S820:CD820" si="1885">EXP(S819)</f>
        <v>1.1873380320757028</v>
      </c>
      <c r="T820" s="33">
        <f t="shared" si="1885"/>
        <v>1.7182437934675847</v>
      </c>
      <c r="U820" s="33">
        <f t="shared" si="1885"/>
        <v>1.1653336318352567</v>
      </c>
      <c r="V820" s="33">
        <f t="shared" si="1885"/>
        <v>0.79034330206761128</v>
      </c>
      <c r="W820" s="33">
        <f t="shared" si="1885"/>
        <v>1.1437370292201383</v>
      </c>
      <c r="X820" s="33">
        <f t="shared" si="1885"/>
        <v>0.77569622610757605</v>
      </c>
      <c r="Y820" s="33">
        <f t="shared" si="1885"/>
        <v>0.52608652148633372</v>
      </c>
      <c r="Z820" s="33">
        <f t="shared" si="1885"/>
        <v>3.4197283904325282</v>
      </c>
      <c r="AA820" s="33">
        <f t="shared" si="1885"/>
        <v>2.3193009747880433</v>
      </c>
      <c r="AB820" s="33">
        <f t="shared" si="1885"/>
        <v>1.5729778501421894</v>
      </c>
      <c r="AC820" s="33">
        <f t="shared" si="1885"/>
        <v>2.2763184158632916</v>
      </c>
      <c r="AD820" s="33">
        <f t="shared" si="1885"/>
        <v>1.5438265610831035</v>
      </c>
      <c r="AE820" s="33">
        <f t="shared" si="1885"/>
        <v>1.0470417644983905</v>
      </c>
      <c r="AF820" s="33">
        <f t="shared" si="1885"/>
        <v>1.5152155197164625</v>
      </c>
      <c r="AG820" s="33">
        <f t="shared" si="1885"/>
        <v>1.0276374117091449</v>
      </c>
      <c r="AH820" s="33">
        <f t="shared" si="1885"/>
        <v>0.69695606743909522</v>
      </c>
      <c r="AI820" s="33">
        <f t="shared" si="1885"/>
        <v>4.9757198257344095</v>
      </c>
      <c r="AJ820" s="33">
        <f t="shared" si="1885"/>
        <v>3.3745931034711218</v>
      </c>
      <c r="AK820" s="33">
        <f t="shared" si="1885"/>
        <v>2.2886896796513301</v>
      </c>
      <c r="AL820" s="33">
        <f t="shared" si="1885"/>
        <v>3.3120532914787324</v>
      </c>
      <c r="AM820" s="33">
        <f t="shared" si="1885"/>
        <v>2.2462744260531742</v>
      </c>
      <c r="AN820" s="33">
        <f t="shared" si="1885"/>
        <v>1.5234503654039155</v>
      </c>
      <c r="AO820" s="33">
        <f t="shared" si="1885"/>
        <v>2.2046452352200103</v>
      </c>
      <c r="AP820" s="33">
        <f t="shared" si="1885"/>
        <v>1.4952169468818142</v>
      </c>
      <c r="AQ820" s="33">
        <f t="shared" si="1885"/>
        <v>1.0140741387897119</v>
      </c>
      <c r="AR820" s="33">
        <f t="shared" si="1885"/>
        <v>1.5954633754475891</v>
      </c>
      <c r="AS820" s="33">
        <f t="shared" si="1885"/>
        <v>1.0820624738113171</v>
      </c>
      <c r="AT820" s="33">
        <f t="shared" si="1885"/>
        <v>0.73386779994382279</v>
      </c>
      <c r="AU820" s="33">
        <f t="shared" si="1885"/>
        <v>1.0620090980112626</v>
      </c>
      <c r="AV820" s="33">
        <f t="shared" si="1885"/>
        <v>0.72026735899331351</v>
      </c>
      <c r="AW820" s="33">
        <f t="shared" si="1885"/>
        <v>0.48849399633457857</v>
      </c>
      <c r="AX820" s="33">
        <f t="shared" si="1885"/>
        <v>0.70691896888092853</v>
      </c>
      <c r="AY820" s="33">
        <f t="shared" si="1885"/>
        <v>0.47944095741893827</v>
      </c>
      <c r="AZ820" s="33">
        <f t="shared" si="1885"/>
        <v>0.32516263075337815</v>
      </c>
      <c r="BA820" s="33">
        <f t="shared" si="1885"/>
        <v>2.1136597013613896</v>
      </c>
      <c r="BB820" s="33">
        <f t="shared" si="1885"/>
        <v>1.433509462170369</v>
      </c>
      <c r="BC820" s="33">
        <f t="shared" si="1885"/>
        <v>0.97222337957638405</v>
      </c>
      <c r="BD820" s="33">
        <f t="shared" si="1885"/>
        <v>1.4069428778431416</v>
      </c>
      <c r="BE820" s="33">
        <f t="shared" si="1885"/>
        <v>0.95420560217063688</v>
      </c>
      <c r="BF820" s="33">
        <f t="shared" si="1885"/>
        <v>0.64715372994363973</v>
      </c>
      <c r="BG820" s="33">
        <f t="shared" si="1885"/>
        <v>0.9365217401072512</v>
      </c>
      <c r="BH820" s="33">
        <f t="shared" si="1885"/>
        <v>0.63516032174304282</v>
      </c>
      <c r="BI820" s="33">
        <f t="shared" si="1885"/>
        <v>0.43077337881181982</v>
      </c>
      <c r="BJ820" s="33">
        <f t="shared" si="1885"/>
        <v>3.0753841475666279</v>
      </c>
      <c r="BK820" s="33">
        <f t="shared" si="1885"/>
        <v>2.0857625626802556</v>
      </c>
      <c r="BL820" s="33">
        <f t="shared" si="1885"/>
        <v>1.4145892867792564</v>
      </c>
      <c r="BM820" s="33">
        <f t="shared" si="1885"/>
        <v>2.0471080658176226</v>
      </c>
      <c r="BN820" s="33">
        <f t="shared" si="1885"/>
        <v>1.3883733415292576</v>
      </c>
      <c r="BO820" s="33">
        <f t="shared" si="1885"/>
        <v>0.94161151902805551</v>
      </c>
      <c r="BP820" s="33">
        <f t="shared" si="1885"/>
        <v>1.3626432445687759</v>
      </c>
      <c r="BQ820" s="33">
        <f t="shared" si="1885"/>
        <v>0.92416105742742294</v>
      </c>
      <c r="BR820" s="33">
        <f t="shared" si="1885"/>
        <v>0.62677715790214328</v>
      </c>
      <c r="BS820" s="33">
        <f t="shared" si="1885"/>
        <v>0.98612119345977078</v>
      </c>
      <c r="BT820" s="33">
        <f t="shared" si="1885"/>
        <v>0.66879926828373659</v>
      </c>
      <c r="BU820" s="33">
        <f t="shared" si="1885"/>
        <v>0.45358771743618242</v>
      </c>
      <c r="BV820" s="33">
        <f t="shared" si="1885"/>
        <v>0.65640471308355874</v>
      </c>
      <c r="BW820" s="33">
        <f t="shared" si="1885"/>
        <v>0.44518158084408865</v>
      </c>
      <c r="BX820" s="33">
        <f t="shared" si="1885"/>
        <v>0.30192750900862769</v>
      </c>
      <c r="BY820" s="33">
        <f t="shared" si="1885"/>
        <v>0.43693123139015722</v>
      </c>
      <c r="BZ820" s="33">
        <f t="shared" si="1885"/>
        <v>0.29633202265819708</v>
      </c>
      <c r="CA820" s="33">
        <f t="shared" si="1885"/>
        <v>0.20097594619938261</v>
      </c>
      <c r="CB820" s="33">
        <f t="shared" si="1885"/>
        <v>1.3064070660284399</v>
      </c>
      <c r="CC820" s="33">
        <f t="shared" si="1885"/>
        <v>0.88602100394485406</v>
      </c>
      <c r="CD820" s="33">
        <f t="shared" si="1885"/>
        <v>0.60091011434743513</v>
      </c>
      <c r="CE820" s="33">
        <f t="shared" ref="CE820:CS820" si="1886">EXP(CE819)</f>
        <v>0.8696007762880672</v>
      </c>
      <c r="CF820" s="33">
        <f t="shared" si="1886"/>
        <v>0.5897737182180891</v>
      </c>
      <c r="CG820" s="33">
        <f t="shared" si="1886"/>
        <v>0.39999163775535262</v>
      </c>
      <c r="CH820" s="33">
        <f t="shared" si="1886"/>
        <v>0.57884370789551964</v>
      </c>
      <c r="CI820" s="33">
        <f t="shared" si="1886"/>
        <v>0.39257877313531403</v>
      </c>
      <c r="CJ820" s="33">
        <f t="shared" si="1886"/>
        <v>0.26625165137710444</v>
      </c>
      <c r="CK820" s="33">
        <f t="shared" si="1886"/>
        <v>1.900828018126629</v>
      </c>
      <c r="CL820" s="33">
        <f t="shared" si="1886"/>
        <v>1.289164451679718</v>
      </c>
      <c r="CM820" s="33">
        <f t="shared" si="1886"/>
        <v>0.8743268552578507</v>
      </c>
      <c r="CN820" s="33">
        <f t="shared" si="1886"/>
        <v>1.265272948330058</v>
      </c>
      <c r="CO820" s="33">
        <f t="shared" si="1886"/>
        <v>0.85812334998443618</v>
      </c>
      <c r="CP820" s="33">
        <f t="shared" si="1886"/>
        <v>0.58198958948770696</v>
      </c>
      <c r="CQ820" s="33">
        <f t="shared" si="1886"/>
        <v>0.84222013696621956</v>
      </c>
      <c r="CR820" s="33">
        <f t="shared" si="1886"/>
        <v>0.57120383891213378</v>
      </c>
      <c r="CS820" s="33">
        <f t="shared" si="1886"/>
        <v>0.38739732199141824</v>
      </c>
    </row>
    <row r="821" spans="2:97" ht="13.9" thickTop="1" thickBot="1" x14ac:dyDescent="0.4">
      <c r="H821" s="32">
        <f t="shared" ref="H821:H822" si="1887">H820</f>
        <v>3.6632139856276318E-15</v>
      </c>
      <c r="I821" s="32">
        <f t="shared" ref="I821:J821" si="1888">I816</f>
        <v>-0.40700172191811473</v>
      </c>
      <c r="J821" s="32">
        <f t="shared" si="1888"/>
        <v>-0.38949399211553065</v>
      </c>
      <c r="K821" s="32">
        <f t="shared" si="1883"/>
        <v>-0.40700172191811618</v>
      </c>
      <c r="L821" s="32">
        <f>$CE$5-$CE$7*SUMPRODUCT($B$5:$CD$5,Q821:CS821)</f>
        <v>0</v>
      </c>
      <c r="M821" s="32">
        <f>SUMPRODUCT($B$7:$CD$7, LN(Q821:CS821))</f>
        <v>-3263.3842564287179</v>
      </c>
      <c r="O821" s="48">
        <f t="shared" si="1884"/>
        <v>1</v>
      </c>
      <c r="P821" s="39" t="s">
        <v>366</v>
      </c>
      <c r="Q821" s="32">
        <f t="shared" ref="Q821:AV821" si="1889">Q820/$O820</f>
        <v>2.607668438680431E-2</v>
      </c>
      <c r="R821" s="32">
        <f t="shared" si="1889"/>
        <v>1.7685521366773198E-2</v>
      </c>
      <c r="S821" s="32">
        <f t="shared" si="1889"/>
        <v>1.1994533560135714E-2</v>
      </c>
      <c r="T821" s="32">
        <f t="shared" si="1889"/>
        <v>1.7357763575729386E-2</v>
      </c>
      <c r="U821" s="32">
        <f t="shared" si="1889"/>
        <v>1.1772244279387853E-2</v>
      </c>
      <c r="V821" s="32">
        <f t="shared" si="1889"/>
        <v>7.9840778317408646E-3</v>
      </c>
      <c r="W821" s="32">
        <f t="shared" si="1889"/>
        <v>1.1554074585624151E-2</v>
      </c>
      <c r="X821" s="32">
        <f t="shared" si="1889"/>
        <v>7.8361125182291186E-3</v>
      </c>
      <c r="Y821" s="32">
        <f t="shared" si="1889"/>
        <v>5.3145458723927765E-3</v>
      </c>
      <c r="Z821" s="32">
        <f t="shared" si="1889"/>
        <v>3.4546225116603192E-2</v>
      </c>
      <c r="AA821" s="32">
        <f t="shared" si="1889"/>
        <v>2.3429665880000186E-2</v>
      </c>
      <c r="AB821" s="32">
        <f t="shared" si="1889"/>
        <v>1.5890281540040553E-2</v>
      </c>
      <c r="AC821" s="32">
        <f t="shared" si="1889"/>
        <v>2.299545444939171E-2</v>
      </c>
      <c r="AD821" s="32">
        <f t="shared" si="1889"/>
        <v>1.5595794119024353E-2</v>
      </c>
      <c r="AE821" s="32">
        <f t="shared" si="1889"/>
        <v>1.0577255376200172E-2</v>
      </c>
      <c r="AF821" s="32">
        <f t="shared" si="1889"/>
        <v>1.5306764300563417E-2</v>
      </c>
      <c r="AG821" s="32">
        <f t="shared" si="1889"/>
        <v>1.0381231872820572E-2</v>
      </c>
      <c r="AH821" s="32">
        <f t="shared" si="1889"/>
        <v>7.0406764670243784E-3</v>
      </c>
      <c r="AI821" s="32">
        <f t="shared" si="1889"/>
        <v>5.02649092535754E-2</v>
      </c>
      <c r="AJ821" s="32">
        <f t="shared" si="1889"/>
        <v>3.4090266746215181E-2</v>
      </c>
      <c r="AK821" s="32">
        <f t="shared" si="1889"/>
        <v>2.3120429422548688E-2</v>
      </c>
      <c r="AL821" s="32">
        <f t="shared" si="1889"/>
        <v>3.3458487207850773E-2</v>
      </c>
      <c r="AM821" s="32">
        <f t="shared" si="1889"/>
        <v>2.2691948931735678E-2</v>
      </c>
      <c r="AN821" s="32">
        <f t="shared" si="1889"/>
        <v>1.5389953022134155E-2</v>
      </c>
      <c r="AO821" s="32">
        <f t="shared" si="1889"/>
        <v>2.2271409276607507E-2</v>
      </c>
      <c r="AP821" s="32">
        <f t="shared" si="1889"/>
        <v>1.5104737963884332E-2</v>
      </c>
      <c r="AQ821" s="32">
        <f t="shared" si="1889"/>
        <v>1.024421517848205E-2</v>
      </c>
      <c r="AR821" s="32">
        <f t="shared" si="1889"/>
        <v>1.6117431164331963E-2</v>
      </c>
      <c r="AS821" s="32">
        <f t="shared" si="1889"/>
        <v>1.0931035901885273E-2</v>
      </c>
      <c r="AT821" s="32">
        <f t="shared" si="1889"/>
        <v>7.4135601802805869E-3</v>
      </c>
      <c r="AU821" s="32">
        <f t="shared" si="1889"/>
        <v>1.07284559435837E-2</v>
      </c>
      <c r="AV821" s="32">
        <f t="shared" si="1889"/>
        <v>7.2761680130909775E-3</v>
      </c>
      <c r="AW821" s="32">
        <f t="shared" ref="AW821:CB821" si="1890">AW820/$O820</f>
        <v>4.934784766151867E-3</v>
      </c>
      <c r="AX821" s="32">
        <f t="shared" si="1890"/>
        <v>7.141322072969877E-3</v>
      </c>
      <c r="AY821" s="32">
        <f t="shared" si="1890"/>
        <v>4.8433306257458448E-3</v>
      </c>
      <c r="AZ821" s="32">
        <f t="shared" si="1890"/>
        <v>3.2848051538070691E-3</v>
      </c>
      <c r="BA821" s="32">
        <f t="shared" si="1890"/>
        <v>2.1352269983607494E-2</v>
      </c>
      <c r="BB821" s="32">
        <f t="shared" si="1890"/>
        <v>1.4481366627088982E-2</v>
      </c>
      <c r="BC821" s="32">
        <f t="shared" si="1890"/>
        <v>9.8214372312248072E-3</v>
      </c>
      <c r="BD821" s="32">
        <f t="shared" si="1890"/>
        <v>1.4212989990711864E-2</v>
      </c>
      <c r="BE821" s="32">
        <f t="shared" si="1890"/>
        <v>9.6394209646402367E-3</v>
      </c>
      <c r="BF821" s="32">
        <f t="shared" si="1890"/>
        <v>6.5375713762035707E-3</v>
      </c>
      <c r="BG821" s="32">
        <f t="shared" si="1890"/>
        <v>9.4607779234320982E-3</v>
      </c>
      <c r="BH821" s="32">
        <f t="shared" si="1890"/>
        <v>6.4164135144352766E-3</v>
      </c>
      <c r="BI821" s="32">
        <f t="shared" si="1890"/>
        <v>4.3516889119930022E-3</v>
      </c>
      <c r="BJ821" s="32">
        <f t="shared" si="1890"/>
        <v>3.1067646594129628E-2</v>
      </c>
      <c r="BK821" s="32">
        <f t="shared" si="1890"/>
        <v>2.1070452036988152E-2</v>
      </c>
      <c r="BL821" s="32">
        <f t="shared" si="1890"/>
        <v>1.4290234302037774E-2</v>
      </c>
      <c r="BM821" s="32">
        <f t="shared" si="1890"/>
        <v>2.0679962852489891E-2</v>
      </c>
      <c r="BN821" s="32">
        <f t="shared" si="1890"/>
        <v>1.4025399834837164E-2</v>
      </c>
      <c r="BO821" s="32">
        <f t="shared" si="1890"/>
        <v>9.5121950619638535E-3</v>
      </c>
      <c r="BP821" s="32">
        <f t="shared" si="1890"/>
        <v>1.3765473425372696E-2</v>
      </c>
      <c r="BQ821" s="32">
        <f t="shared" si="1890"/>
        <v>9.3359098410291455E-3</v>
      </c>
      <c r="BR821" s="32">
        <f t="shared" si="1890"/>
        <v>6.331726477287144E-3</v>
      </c>
      <c r="BS821" s="32">
        <f t="shared" si="1890"/>
        <v>9.96183347099267E-3</v>
      </c>
      <c r="BT821" s="32">
        <f t="shared" si="1890"/>
        <v>6.7562354205057771E-3</v>
      </c>
      <c r="BU821" s="32">
        <f t="shared" si="1890"/>
        <v>4.5821602208281353E-3</v>
      </c>
      <c r="BV821" s="32">
        <f t="shared" si="1890"/>
        <v>6.6310251566253312E-3</v>
      </c>
      <c r="BW821" s="32">
        <f t="shared" si="1890"/>
        <v>4.4972411120814144E-3</v>
      </c>
      <c r="BX821" s="32">
        <f t="shared" si="1890"/>
        <v>3.0500830780271536E-3</v>
      </c>
      <c r="BY821" s="32">
        <f t="shared" si="1890"/>
        <v>4.4138957708772519E-3</v>
      </c>
      <c r="BZ821" s="32">
        <f t="shared" si="1890"/>
        <v>2.9935572639772237E-3</v>
      </c>
      <c r="CA821" s="32">
        <f t="shared" si="1890"/>
        <v>2.0302665848699335E-3</v>
      </c>
      <c r="CB821" s="32">
        <f t="shared" si="1890"/>
        <v>1.3197373429774444E-2</v>
      </c>
      <c r="CC821" s="32">
        <f t="shared" ref="CC821:CS821" si="1891">CC820/$O820</f>
        <v>8.9506175829497086E-3</v>
      </c>
      <c r="CD821" s="32">
        <f t="shared" si="1891"/>
        <v>6.0704166281652068E-3</v>
      </c>
      <c r="CE821" s="32">
        <f t="shared" si="1891"/>
        <v>8.7847398241533477E-3</v>
      </c>
      <c r="CF821" s="32">
        <f t="shared" si="1891"/>
        <v>5.9579163346482134E-3</v>
      </c>
      <c r="CG821" s="32">
        <f t="shared" si="1891"/>
        <v>4.0407306034347008E-3</v>
      </c>
      <c r="CH821" s="32">
        <f t="shared" si="1891"/>
        <v>5.8475009583315802E-3</v>
      </c>
      <c r="CI821" s="32">
        <f t="shared" si="1891"/>
        <v>3.9658455655939128E-3</v>
      </c>
      <c r="CJ821" s="32">
        <f t="shared" si="1891"/>
        <v>2.6896842193298975E-3</v>
      </c>
      <c r="CK821" s="32">
        <f t="shared" si="1891"/>
        <v>1.9202236296270214E-2</v>
      </c>
      <c r="CL821" s="32">
        <f t="shared" si="1891"/>
        <v>1.3023187889613935E-2</v>
      </c>
      <c r="CM821" s="32">
        <f t="shared" si="1891"/>
        <v>8.83248285206918E-3</v>
      </c>
      <c r="CN821" s="32">
        <f t="shared" si="1891"/>
        <v>1.2781835022117039E-2</v>
      </c>
      <c r="CO821" s="32">
        <f t="shared" si="1891"/>
        <v>8.6687944309596175E-3</v>
      </c>
      <c r="CP821" s="32">
        <f t="shared" si="1891"/>
        <v>5.8792807727688712E-3</v>
      </c>
      <c r="CQ821" s="32">
        <f t="shared" si="1891"/>
        <v>8.5081395735324417E-3</v>
      </c>
      <c r="CR821" s="32">
        <f t="shared" si="1891"/>
        <v>5.770322713854679E-3</v>
      </c>
      <c r="CS821" s="32">
        <f t="shared" si="1891"/>
        <v>3.9135023508086401E-3</v>
      </c>
    </row>
    <row r="822" spans="2:97" ht="13.15" thickTop="1" x14ac:dyDescent="0.35">
      <c r="H822" s="34">
        <f t="shared" si="1887"/>
        <v>3.6632139856276318E-15</v>
      </c>
      <c r="I822" s="34">
        <f t="shared" ref="I822:J822" si="1892">I817</f>
        <v>-0.38829529361216525</v>
      </c>
      <c r="J822" s="34">
        <f t="shared" si="1892"/>
        <v>-0.25096988117685531</v>
      </c>
      <c r="K822" s="34">
        <f t="shared" si="1883"/>
        <v>-0.38829529361216619</v>
      </c>
      <c r="L822" s="34">
        <f>$CE$6-$CE$7*SUMPRODUCT($B$6:$CD$6,Q821:CS821)</f>
        <v>0</v>
      </c>
    </row>
    <row r="823" spans="2:97" ht="13.5" thickBot="1" x14ac:dyDescent="0.4">
      <c r="B823" s="39" t="s">
        <v>367</v>
      </c>
      <c r="D823" s="39" t="s">
        <v>368</v>
      </c>
      <c r="E823" s="39" t="s">
        <v>369</v>
      </c>
      <c r="F823" s="39" t="s">
        <v>370</v>
      </c>
      <c r="H823" s="39" t="s">
        <v>347</v>
      </c>
      <c r="I823" s="39" t="s">
        <v>371</v>
      </c>
      <c r="J823" s="39" t="s">
        <v>372</v>
      </c>
      <c r="K823" s="39" t="s">
        <v>349</v>
      </c>
      <c r="L823" s="39" t="s">
        <v>373</v>
      </c>
      <c r="M823" s="39" t="s">
        <v>374</v>
      </c>
      <c r="O823" s="45" t="s">
        <v>336</v>
      </c>
    </row>
    <row r="824" spans="2:97" ht="13.9" thickTop="1" thickBot="1" x14ac:dyDescent="0.4">
      <c r="B824" s="32">
        <f>1+B819</f>
        <v>7</v>
      </c>
      <c r="D824" s="32">
        <f>IF(F819,IF(M824&lt;0,D819,H824),E819)</f>
        <v>3.6632139856276318E-15</v>
      </c>
      <c r="E824" s="32">
        <f>IF(F819,IF(M824&lt;0,H824,E819),H824)</f>
        <v>4.0295353841903956E-15</v>
      </c>
      <c r="F824" s="32" t="b">
        <f>OR(F819,M824*M819&lt;=0)</f>
        <v>1</v>
      </c>
      <c r="H824" s="32">
        <f>IF(F819,(D819+E819)/2,2*H819)</f>
        <v>4.0295353841903956E-15</v>
      </c>
      <c r="I824" s="32">
        <f>I819</f>
        <v>-0.48114022924019773</v>
      </c>
      <c r="J824" s="32">
        <f>J819</f>
        <v>-1</v>
      </c>
      <c r="K824" s="32">
        <f>I824+J824*H824</f>
        <v>-0.48114022924020178</v>
      </c>
      <c r="L824" s="32">
        <f>$CE$3-$CE$7*SUMPRODUCT($B$3:$CD$3,Q826:CS826)</f>
        <v>2.5579538487363607E-13</v>
      </c>
      <c r="M824" s="32">
        <f>SUMPRODUCT(L824:L827,J824:J827)</f>
        <v>-5.0214499842596655E-13</v>
      </c>
      <c r="O824" s="46">
        <f>SUM(Q824:CS824)</f>
        <v>-1.2656551010021417</v>
      </c>
      <c r="P824" s="39" t="s">
        <v>363</v>
      </c>
      <c r="Q824" s="32">
        <f t="shared" ref="Q824:AV824" si="1893">SUMPRODUCT(B$3:B$6,$K824:$K827)</f>
        <v>0.94830444080696563</v>
      </c>
      <c r="R824" s="32">
        <f t="shared" si="1893"/>
        <v>0.56000914719479944</v>
      </c>
      <c r="S824" s="32">
        <f t="shared" si="1893"/>
        <v>0.17171385358263319</v>
      </c>
      <c r="T824" s="32">
        <f t="shared" si="1893"/>
        <v>0.5413027188888494</v>
      </c>
      <c r="U824" s="32">
        <f t="shared" si="1893"/>
        <v>0.15300742527668315</v>
      </c>
      <c r="V824" s="32">
        <f t="shared" si="1893"/>
        <v>-0.2352878683354831</v>
      </c>
      <c r="W824" s="32">
        <f t="shared" si="1893"/>
        <v>0.13430099697073311</v>
      </c>
      <c r="X824" s="32">
        <f t="shared" si="1893"/>
        <v>-0.25399429664143314</v>
      </c>
      <c r="Y824" s="32">
        <f t="shared" si="1893"/>
        <v>-0.64228959025359944</v>
      </c>
      <c r="Z824" s="32">
        <f t="shared" si="1893"/>
        <v>1.2295611299185532</v>
      </c>
      <c r="AA824" s="32">
        <f t="shared" si="1893"/>
        <v>0.84126583630638685</v>
      </c>
      <c r="AB824" s="32">
        <f t="shared" si="1893"/>
        <v>0.4529705426942206</v>
      </c>
      <c r="AC824" s="32">
        <f t="shared" si="1893"/>
        <v>0.82255940800043681</v>
      </c>
      <c r="AD824" s="32">
        <f t="shared" si="1893"/>
        <v>0.43426411438827056</v>
      </c>
      <c r="AE824" s="32">
        <f t="shared" si="1893"/>
        <v>4.5968820776104313E-2</v>
      </c>
      <c r="AF824" s="32">
        <f t="shared" si="1893"/>
        <v>0.41555768608232052</v>
      </c>
      <c r="AG824" s="32">
        <f t="shared" si="1893"/>
        <v>2.7262392470154273E-2</v>
      </c>
      <c r="AH824" s="32">
        <f t="shared" si="1893"/>
        <v>-0.36103290114201197</v>
      </c>
      <c r="AI824" s="32">
        <f t="shared" si="1893"/>
        <v>1.6045700487340029</v>
      </c>
      <c r="AJ824" s="32">
        <f t="shared" si="1893"/>
        <v>1.2162747551218367</v>
      </c>
      <c r="AK824" s="32">
        <f t="shared" si="1893"/>
        <v>0.8279794615096705</v>
      </c>
      <c r="AL824" s="32">
        <f t="shared" si="1893"/>
        <v>1.1975683268158865</v>
      </c>
      <c r="AM824" s="32">
        <f t="shared" si="1893"/>
        <v>0.80927303320372035</v>
      </c>
      <c r="AN824" s="32">
        <f t="shared" si="1893"/>
        <v>0.4209777395915541</v>
      </c>
      <c r="AO824" s="32">
        <f t="shared" si="1893"/>
        <v>0.79056660489777031</v>
      </c>
      <c r="AP824" s="32">
        <f t="shared" si="1893"/>
        <v>0.40227131128560406</v>
      </c>
      <c r="AQ824" s="32">
        <f t="shared" si="1893"/>
        <v>1.3976017673437813E-2</v>
      </c>
      <c r="AR824" s="32">
        <f t="shared" si="1893"/>
        <v>0.46716421156676391</v>
      </c>
      <c r="AS824" s="32">
        <f t="shared" si="1893"/>
        <v>7.8868917954597662E-2</v>
      </c>
      <c r="AT824" s="32">
        <f t="shared" si="1893"/>
        <v>-0.30942637565756859</v>
      </c>
      <c r="AU824" s="32">
        <f t="shared" si="1893"/>
        <v>6.0162489648647621E-2</v>
      </c>
      <c r="AV824" s="32">
        <f t="shared" si="1893"/>
        <v>-0.32813280396351863</v>
      </c>
      <c r="AW824" s="32">
        <f t="shared" ref="AW824:CB824" si="1894">SUMPRODUCT(AH$3:AH$6,$K824:$K827)</f>
        <v>-0.71642809757568493</v>
      </c>
      <c r="AX824" s="32">
        <f t="shared" si="1894"/>
        <v>-0.34683923226946861</v>
      </c>
      <c r="AY824" s="32">
        <f t="shared" si="1894"/>
        <v>-0.73513452588163486</v>
      </c>
      <c r="AZ824" s="32">
        <f t="shared" si="1894"/>
        <v>-1.1234298194938011</v>
      </c>
      <c r="BA824" s="32">
        <f t="shared" si="1894"/>
        <v>0.74842090067835132</v>
      </c>
      <c r="BB824" s="32">
        <f t="shared" si="1894"/>
        <v>0.36012560706618507</v>
      </c>
      <c r="BC824" s="32">
        <f t="shared" si="1894"/>
        <v>-2.8169686545981176E-2</v>
      </c>
      <c r="BD824" s="32">
        <f t="shared" si="1894"/>
        <v>0.34141917876023503</v>
      </c>
      <c r="BE824" s="32">
        <f t="shared" si="1894"/>
        <v>-4.687611485193123E-2</v>
      </c>
      <c r="BF824" s="32">
        <f t="shared" si="1894"/>
        <v>-0.43517140846409746</v>
      </c>
      <c r="BG824" s="32">
        <f t="shared" si="1894"/>
        <v>-6.5582543157881257E-2</v>
      </c>
      <c r="BH824" s="32">
        <f t="shared" si="1894"/>
        <v>-0.4538778367700475</v>
      </c>
      <c r="BI824" s="32">
        <f t="shared" si="1894"/>
        <v>-0.84217313038221375</v>
      </c>
      <c r="BJ824" s="32">
        <f t="shared" si="1894"/>
        <v>1.1234298194938011</v>
      </c>
      <c r="BK824" s="32">
        <f t="shared" si="1894"/>
        <v>0.73513452588163486</v>
      </c>
      <c r="BL824" s="32">
        <f t="shared" si="1894"/>
        <v>0.34683923226946861</v>
      </c>
      <c r="BM824" s="32">
        <f t="shared" si="1894"/>
        <v>0.71642809757568493</v>
      </c>
      <c r="BN824" s="32">
        <f t="shared" si="1894"/>
        <v>0.32813280396351863</v>
      </c>
      <c r="BO824" s="32">
        <f t="shared" si="1894"/>
        <v>-6.0162489648647621E-2</v>
      </c>
      <c r="BP824" s="32">
        <f t="shared" si="1894"/>
        <v>0.30942637565756859</v>
      </c>
      <c r="BQ824" s="32">
        <f t="shared" si="1894"/>
        <v>-7.8868917954597662E-2</v>
      </c>
      <c r="BR824" s="32">
        <f t="shared" si="1894"/>
        <v>-0.46716421156676391</v>
      </c>
      <c r="BS824" s="32">
        <f t="shared" si="1894"/>
        <v>-1.3976017673437813E-2</v>
      </c>
      <c r="BT824" s="32">
        <f t="shared" si="1894"/>
        <v>-0.40227131128560406</v>
      </c>
      <c r="BU824" s="32">
        <f t="shared" si="1894"/>
        <v>-0.79056660489777031</v>
      </c>
      <c r="BV824" s="32">
        <f t="shared" si="1894"/>
        <v>-0.4209777395915541</v>
      </c>
      <c r="BW824" s="32">
        <f t="shared" si="1894"/>
        <v>-0.80927303320372035</v>
      </c>
      <c r="BX824" s="32">
        <f t="shared" si="1894"/>
        <v>-1.1975683268158865</v>
      </c>
      <c r="BY824" s="32">
        <f t="shared" si="1894"/>
        <v>-0.8279794615096705</v>
      </c>
      <c r="BZ824" s="32">
        <f t="shared" si="1894"/>
        <v>-1.2162747551218367</v>
      </c>
      <c r="CA824" s="32">
        <f t="shared" si="1894"/>
        <v>-1.6045700487340029</v>
      </c>
      <c r="CB824" s="32">
        <f t="shared" si="1894"/>
        <v>0.26728067143814949</v>
      </c>
      <c r="CC824" s="32">
        <f t="shared" ref="CC824:CS824" si="1895">SUMPRODUCT(BN$3:BN$6,$K824:$K827)</f>
        <v>-0.12101462217401676</v>
      </c>
      <c r="CD824" s="32">
        <f t="shared" si="1895"/>
        <v>-0.50930991578618301</v>
      </c>
      <c r="CE824" s="32">
        <f t="shared" si="1895"/>
        <v>-0.1397210504799668</v>
      </c>
      <c r="CF824" s="32">
        <f t="shared" si="1895"/>
        <v>-0.52801634409213305</v>
      </c>
      <c r="CG824" s="32">
        <f t="shared" si="1895"/>
        <v>-0.91631163770429924</v>
      </c>
      <c r="CH824" s="32">
        <f t="shared" si="1895"/>
        <v>-0.5467227723980832</v>
      </c>
      <c r="CI824" s="32">
        <f t="shared" si="1895"/>
        <v>-0.93501806601024939</v>
      </c>
      <c r="CJ824" s="32">
        <f t="shared" si="1895"/>
        <v>-1.3233133596224156</v>
      </c>
      <c r="CK824" s="32">
        <f t="shared" si="1895"/>
        <v>0.64228959025359944</v>
      </c>
      <c r="CL824" s="32">
        <f t="shared" si="1895"/>
        <v>0.25399429664143314</v>
      </c>
      <c r="CM824" s="32">
        <f t="shared" si="1895"/>
        <v>-0.13430099697073311</v>
      </c>
      <c r="CN824" s="32">
        <f t="shared" si="1895"/>
        <v>0.2352878683354831</v>
      </c>
      <c r="CO824" s="32">
        <f t="shared" si="1895"/>
        <v>-0.15300742527668315</v>
      </c>
      <c r="CP824" s="32">
        <f t="shared" si="1895"/>
        <v>-0.5413027188888494</v>
      </c>
      <c r="CQ824" s="32">
        <f t="shared" si="1895"/>
        <v>-0.17171385358263319</v>
      </c>
      <c r="CR824" s="32">
        <f t="shared" si="1895"/>
        <v>-0.56000914719479944</v>
      </c>
      <c r="CS824" s="32">
        <f t="shared" si="1895"/>
        <v>-0.94830444080696563</v>
      </c>
    </row>
    <row r="825" spans="2:97" ht="13.9" thickTop="1" thickBot="1" x14ac:dyDescent="0.4">
      <c r="H825" s="33">
        <f>H824</f>
        <v>4.0295353841903956E-15</v>
      </c>
      <c r="I825" s="33">
        <f t="shared" ref="I825:J825" si="1896">I820</f>
        <v>0.3281328039635214</v>
      </c>
      <c r="J825" s="33">
        <f t="shared" si="1896"/>
        <v>-0.69396306628011539</v>
      </c>
      <c r="K825" s="33">
        <f t="shared" ref="K825:K827" si="1897">I825+J825*H825</f>
        <v>0.32813280396351863</v>
      </c>
      <c r="L825" s="33">
        <f>$CE$4-$CE$7*SUMPRODUCT($B$4:$CD$4,Q826:CS826)</f>
        <v>2.2737367544323206E-13</v>
      </c>
      <c r="M825" s="39" t="s">
        <v>375</v>
      </c>
      <c r="O825" s="47">
        <f t="shared" ref="O825:O826" si="1898">SUM(Q825:CS825)</f>
        <v>98.989929547728778</v>
      </c>
      <c r="P825" s="39" t="s">
        <v>365</v>
      </c>
      <c r="Q825" s="33">
        <f>EXP(Q824)</f>
        <v>2.5813291502881195</v>
      </c>
      <c r="R825" s="33">
        <f>EXP(R824)</f>
        <v>1.7506885141117319</v>
      </c>
      <c r="S825" s="33">
        <f t="shared" ref="S825:CD825" si="1899">EXP(S824)</f>
        <v>1.1873380320757034</v>
      </c>
      <c r="T825" s="33">
        <f t="shared" si="1899"/>
        <v>1.7182437934675858</v>
      </c>
      <c r="U825" s="33">
        <f t="shared" si="1899"/>
        <v>1.1653336318352574</v>
      </c>
      <c r="V825" s="33">
        <f t="shared" si="1899"/>
        <v>0.79034330206761172</v>
      </c>
      <c r="W825" s="33">
        <f t="shared" si="1899"/>
        <v>1.143737029220139</v>
      </c>
      <c r="X825" s="33">
        <f t="shared" si="1899"/>
        <v>0.77569622610757649</v>
      </c>
      <c r="Y825" s="33">
        <f t="shared" si="1899"/>
        <v>0.52608652148633395</v>
      </c>
      <c r="Z825" s="33">
        <f t="shared" si="1899"/>
        <v>3.4197283904325304</v>
      </c>
      <c r="AA825" s="33">
        <f t="shared" si="1899"/>
        <v>2.3193009747880446</v>
      </c>
      <c r="AB825" s="33">
        <f t="shared" si="1899"/>
        <v>1.5729778501421903</v>
      </c>
      <c r="AC825" s="33">
        <f t="shared" si="1899"/>
        <v>2.2763184158632925</v>
      </c>
      <c r="AD825" s="33">
        <f t="shared" si="1899"/>
        <v>1.5438265610831041</v>
      </c>
      <c r="AE825" s="33">
        <f t="shared" si="1899"/>
        <v>1.0470417644983907</v>
      </c>
      <c r="AF825" s="33">
        <f t="shared" si="1899"/>
        <v>1.5152155197164632</v>
      </c>
      <c r="AG825" s="33">
        <f t="shared" si="1899"/>
        <v>1.0276374117091451</v>
      </c>
      <c r="AH825" s="33">
        <f t="shared" si="1899"/>
        <v>0.69695606743909544</v>
      </c>
      <c r="AI825" s="33">
        <f t="shared" si="1899"/>
        <v>4.9757198257344104</v>
      </c>
      <c r="AJ825" s="33">
        <f t="shared" si="1899"/>
        <v>3.3745931034711223</v>
      </c>
      <c r="AK825" s="33">
        <f t="shared" si="1899"/>
        <v>2.2886896796513305</v>
      </c>
      <c r="AL825" s="33">
        <f t="shared" si="1899"/>
        <v>3.3120532914787328</v>
      </c>
      <c r="AM825" s="33">
        <f t="shared" si="1899"/>
        <v>2.2462744260531742</v>
      </c>
      <c r="AN825" s="33">
        <f t="shared" si="1899"/>
        <v>1.5234503654039158</v>
      </c>
      <c r="AO825" s="33">
        <f t="shared" si="1899"/>
        <v>2.2046452352200108</v>
      </c>
      <c r="AP825" s="33">
        <f t="shared" si="1899"/>
        <v>1.4952169468818142</v>
      </c>
      <c r="AQ825" s="33">
        <f t="shared" si="1899"/>
        <v>1.0140741387897119</v>
      </c>
      <c r="AR825" s="33">
        <f t="shared" si="1899"/>
        <v>1.5954633754475898</v>
      </c>
      <c r="AS825" s="33">
        <f t="shared" si="1899"/>
        <v>1.0820624738113176</v>
      </c>
      <c r="AT825" s="33">
        <f t="shared" si="1899"/>
        <v>0.73386779994382301</v>
      </c>
      <c r="AU825" s="33">
        <f t="shared" si="1899"/>
        <v>1.0620090980112629</v>
      </c>
      <c r="AV825" s="33">
        <f t="shared" si="1899"/>
        <v>0.72026735899331362</v>
      </c>
      <c r="AW825" s="33">
        <f t="shared" si="1899"/>
        <v>0.48849399633457863</v>
      </c>
      <c r="AX825" s="33">
        <f t="shared" si="1899"/>
        <v>0.70691896888092876</v>
      </c>
      <c r="AY825" s="33">
        <f t="shared" si="1899"/>
        <v>0.47944095741893838</v>
      </c>
      <c r="AZ825" s="33">
        <f t="shared" si="1899"/>
        <v>0.3251626307533782</v>
      </c>
      <c r="BA825" s="33">
        <f t="shared" si="1899"/>
        <v>2.11365970136139</v>
      </c>
      <c r="BB825" s="33">
        <f t="shared" si="1899"/>
        <v>1.4335094621703692</v>
      </c>
      <c r="BC825" s="33">
        <f t="shared" si="1899"/>
        <v>0.97222337957638416</v>
      </c>
      <c r="BD825" s="33">
        <f t="shared" si="1899"/>
        <v>1.4069428778431419</v>
      </c>
      <c r="BE825" s="33">
        <f t="shared" si="1899"/>
        <v>0.95420560217063699</v>
      </c>
      <c r="BF825" s="33">
        <f t="shared" si="1899"/>
        <v>0.64715372994363973</v>
      </c>
      <c r="BG825" s="33">
        <f t="shared" si="1899"/>
        <v>0.9365217401072512</v>
      </c>
      <c r="BH825" s="33">
        <f t="shared" si="1899"/>
        <v>0.63516032174304271</v>
      </c>
      <c r="BI825" s="33">
        <f t="shared" si="1899"/>
        <v>0.43077337881181982</v>
      </c>
      <c r="BJ825" s="33">
        <f t="shared" si="1899"/>
        <v>3.075384147566627</v>
      </c>
      <c r="BK825" s="33">
        <f t="shared" si="1899"/>
        <v>2.0857625626802552</v>
      </c>
      <c r="BL825" s="33">
        <f t="shared" si="1899"/>
        <v>1.414589286779256</v>
      </c>
      <c r="BM825" s="33">
        <f t="shared" si="1899"/>
        <v>2.0471080658176226</v>
      </c>
      <c r="BN825" s="33">
        <f t="shared" si="1899"/>
        <v>1.3883733415292572</v>
      </c>
      <c r="BO825" s="33">
        <f t="shared" si="1899"/>
        <v>0.94161151902805518</v>
      </c>
      <c r="BP825" s="33">
        <f t="shared" si="1899"/>
        <v>1.3626432445687755</v>
      </c>
      <c r="BQ825" s="33">
        <f t="shared" si="1899"/>
        <v>0.92416105742742261</v>
      </c>
      <c r="BR825" s="33">
        <f t="shared" si="1899"/>
        <v>0.62677715790214295</v>
      </c>
      <c r="BS825" s="33">
        <f t="shared" si="1899"/>
        <v>0.98612119345977078</v>
      </c>
      <c r="BT825" s="33">
        <f t="shared" si="1899"/>
        <v>0.66879926828373659</v>
      </c>
      <c r="BU825" s="33">
        <f t="shared" si="1899"/>
        <v>0.45358771743618237</v>
      </c>
      <c r="BV825" s="33">
        <f t="shared" si="1899"/>
        <v>0.65640471308355874</v>
      </c>
      <c r="BW825" s="33">
        <f t="shared" si="1899"/>
        <v>0.44518158084408865</v>
      </c>
      <c r="BX825" s="33">
        <f t="shared" si="1899"/>
        <v>0.30192750900862764</v>
      </c>
      <c r="BY825" s="33">
        <f t="shared" si="1899"/>
        <v>0.4369312313901571</v>
      </c>
      <c r="BZ825" s="33">
        <f t="shared" si="1899"/>
        <v>0.29633202265819703</v>
      </c>
      <c r="CA825" s="33">
        <f t="shared" si="1899"/>
        <v>0.20097594619938255</v>
      </c>
      <c r="CB825" s="33">
        <f t="shared" si="1899"/>
        <v>1.3064070660284395</v>
      </c>
      <c r="CC825" s="33">
        <f t="shared" si="1899"/>
        <v>0.88602100394485372</v>
      </c>
      <c r="CD825" s="33">
        <f t="shared" si="1899"/>
        <v>0.60091011434743491</v>
      </c>
      <c r="CE825" s="33">
        <f t="shared" ref="CE825:CS825" si="1900">EXP(CE824)</f>
        <v>0.86960077628806687</v>
      </c>
      <c r="CF825" s="33">
        <f t="shared" si="1900"/>
        <v>0.58977371821808888</v>
      </c>
      <c r="CG825" s="33">
        <f t="shared" si="1900"/>
        <v>0.39999163775535246</v>
      </c>
      <c r="CH825" s="33">
        <f t="shared" si="1900"/>
        <v>0.5788437078955192</v>
      </c>
      <c r="CI825" s="33">
        <f t="shared" si="1900"/>
        <v>0.39257877313531375</v>
      </c>
      <c r="CJ825" s="33">
        <f t="shared" si="1900"/>
        <v>0.26625165137710427</v>
      </c>
      <c r="CK825" s="33">
        <f t="shared" si="1900"/>
        <v>1.9008280181266284</v>
      </c>
      <c r="CL825" s="33">
        <f t="shared" si="1900"/>
        <v>1.2891644516797176</v>
      </c>
      <c r="CM825" s="33">
        <f t="shared" si="1900"/>
        <v>0.87432685525785026</v>
      </c>
      <c r="CN825" s="33">
        <f t="shared" si="1900"/>
        <v>1.2652729483300571</v>
      </c>
      <c r="CO825" s="33">
        <f t="shared" si="1900"/>
        <v>0.85812334998443562</v>
      </c>
      <c r="CP825" s="33">
        <f t="shared" si="1900"/>
        <v>0.58198958948770663</v>
      </c>
      <c r="CQ825" s="33">
        <f t="shared" si="1900"/>
        <v>0.84222013696621911</v>
      </c>
      <c r="CR825" s="33">
        <f t="shared" si="1900"/>
        <v>0.57120383891213344</v>
      </c>
      <c r="CS825" s="33">
        <f t="shared" si="1900"/>
        <v>0.38739732199141796</v>
      </c>
    </row>
    <row r="826" spans="2:97" ht="13.9" thickTop="1" thickBot="1" x14ac:dyDescent="0.4">
      <c r="H826" s="32">
        <f t="shared" ref="H826:H827" si="1901">H825</f>
        <v>4.0295353841903956E-15</v>
      </c>
      <c r="I826" s="32">
        <f t="shared" ref="I826:J826" si="1902">I821</f>
        <v>-0.40700172191811473</v>
      </c>
      <c r="J826" s="32">
        <f t="shared" si="1902"/>
        <v>-0.38949399211553065</v>
      </c>
      <c r="K826" s="32">
        <f t="shared" si="1897"/>
        <v>-0.40700172191811629</v>
      </c>
      <c r="L826" s="32">
        <f>$CE$5-$CE$7*SUMPRODUCT($B$5:$CD$5,Q826:CS826)</f>
        <v>2.2737367544323206E-13</v>
      </c>
      <c r="M826" s="32">
        <f>SUMPRODUCT($B$7:$CD$7, LN(Q826:CS826))</f>
        <v>-3263.3842564287179</v>
      </c>
      <c r="O826" s="48">
        <f t="shared" si="1898"/>
        <v>1.0000000000000002</v>
      </c>
      <c r="P826" s="39" t="s">
        <v>366</v>
      </c>
      <c r="Q826" s="32">
        <f t="shared" ref="Q826:AV826" si="1903">Q825/$O825</f>
        <v>2.6076684386804327E-2</v>
      </c>
      <c r="R826" s="32">
        <f t="shared" si="1903"/>
        <v>1.7685521366773208E-2</v>
      </c>
      <c r="S826" s="32">
        <f t="shared" si="1903"/>
        <v>1.1994533560135721E-2</v>
      </c>
      <c r="T826" s="32">
        <f t="shared" si="1903"/>
        <v>1.7357763575729396E-2</v>
      </c>
      <c r="U826" s="32">
        <f t="shared" si="1903"/>
        <v>1.1772244279387859E-2</v>
      </c>
      <c r="V826" s="32">
        <f t="shared" si="1903"/>
        <v>7.984077831740868E-3</v>
      </c>
      <c r="W826" s="32">
        <f t="shared" si="1903"/>
        <v>1.1554074585624158E-2</v>
      </c>
      <c r="X826" s="32">
        <f t="shared" si="1903"/>
        <v>7.8361125182291238E-3</v>
      </c>
      <c r="Y826" s="32">
        <f t="shared" si="1903"/>
        <v>5.3145458723927791E-3</v>
      </c>
      <c r="Z826" s="32">
        <f t="shared" si="1903"/>
        <v>3.4546225116603213E-2</v>
      </c>
      <c r="AA826" s="32">
        <f t="shared" si="1903"/>
        <v>2.34296658800002E-2</v>
      </c>
      <c r="AB826" s="32">
        <f t="shared" si="1903"/>
        <v>1.589028154004056E-2</v>
      </c>
      <c r="AC826" s="32">
        <f t="shared" si="1903"/>
        <v>2.299545444939172E-2</v>
      </c>
      <c r="AD826" s="32">
        <f t="shared" si="1903"/>
        <v>1.5595794119024359E-2</v>
      </c>
      <c r="AE826" s="32">
        <f t="shared" si="1903"/>
        <v>1.0577255376200174E-2</v>
      </c>
      <c r="AF826" s="32">
        <f t="shared" si="1903"/>
        <v>1.5306764300563422E-2</v>
      </c>
      <c r="AG826" s="32">
        <f t="shared" si="1903"/>
        <v>1.0381231872820574E-2</v>
      </c>
      <c r="AH826" s="32">
        <f t="shared" si="1903"/>
        <v>7.040676467024381E-3</v>
      </c>
      <c r="AI826" s="32">
        <f t="shared" si="1903"/>
        <v>5.0264909253575414E-2</v>
      </c>
      <c r="AJ826" s="32">
        <f t="shared" si="1903"/>
        <v>3.4090266746215188E-2</v>
      </c>
      <c r="AK826" s="32">
        <f t="shared" si="1903"/>
        <v>2.3120429422548692E-2</v>
      </c>
      <c r="AL826" s="32">
        <f t="shared" si="1903"/>
        <v>3.3458487207850773E-2</v>
      </c>
      <c r="AM826" s="32">
        <f t="shared" si="1903"/>
        <v>2.2691948931735678E-2</v>
      </c>
      <c r="AN826" s="32">
        <f t="shared" si="1903"/>
        <v>1.5389953022134157E-2</v>
      </c>
      <c r="AO826" s="32">
        <f t="shared" si="1903"/>
        <v>2.2271409276607514E-2</v>
      </c>
      <c r="AP826" s="32">
        <f t="shared" si="1903"/>
        <v>1.5104737963884332E-2</v>
      </c>
      <c r="AQ826" s="32">
        <f t="shared" si="1903"/>
        <v>1.024421517848205E-2</v>
      </c>
      <c r="AR826" s="32">
        <f t="shared" si="1903"/>
        <v>1.611743116433197E-2</v>
      </c>
      <c r="AS826" s="32">
        <f t="shared" si="1903"/>
        <v>1.0931035901885279E-2</v>
      </c>
      <c r="AT826" s="32">
        <f t="shared" si="1903"/>
        <v>7.4135601802805895E-3</v>
      </c>
      <c r="AU826" s="32">
        <f t="shared" si="1903"/>
        <v>1.0728455943583704E-2</v>
      </c>
      <c r="AV826" s="32">
        <f t="shared" si="1903"/>
        <v>7.2761680130909783E-3</v>
      </c>
      <c r="AW826" s="32">
        <f t="shared" ref="AW826:CB826" si="1904">AW825/$O825</f>
        <v>4.9347847661518679E-3</v>
      </c>
      <c r="AX826" s="32">
        <f t="shared" si="1904"/>
        <v>7.1413220729698787E-3</v>
      </c>
      <c r="AY826" s="32">
        <f t="shared" si="1904"/>
        <v>4.8433306257458456E-3</v>
      </c>
      <c r="AZ826" s="32">
        <f t="shared" si="1904"/>
        <v>3.2848051538070695E-3</v>
      </c>
      <c r="BA826" s="32">
        <f t="shared" si="1904"/>
        <v>2.1352269983607498E-2</v>
      </c>
      <c r="BB826" s="32">
        <f t="shared" si="1904"/>
        <v>1.4481366627088984E-2</v>
      </c>
      <c r="BC826" s="32">
        <f t="shared" si="1904"/>
        <v>9.821437231224809E-3</v>
      </c>
      <c r="BD826" s="32">
        <f t="shared" si="1904"/>
        <v>1.4212989990711866E-2</v>
      </c>
      <c r="BE826" s="32">
        <f t="shared" si="1904"/>
        <v>9.6394209646402385E-3</v>
      </c>
      <c r="BF826" s="32">
        <f t="shared" si="1904"/>
        <v>6.5375713762035707E-3</v>
      </c>
      <c r="BG826" s="32">
        <f t="shared" si="1904"/>
        <v>9.4607779234320982E-3</v>
      </c>
      <c r="BH826" s="32">
        <f t="shared" si="1904"/>
        <v>6.4164135144352749E-3</v>
      </c>
      <c r="BI826" s="32">
        <f t="shared" si="1904"/>
        <v>4.3516889119930022E-3</v>
      </c>
      <c r="BJ826" s="32">
        <f t="shared" si="1904"/>
        <v>3.1067646594129621E-2</v>
      </c>
      <c r="BK826" s="32">
        <f t="shared" si="1904"/>
        <v>2.1070452036988149E-2</v>
      </c>
      <c r="BL826" s="32">
        <f t="shared" si="1904"/>
        <v>1.429023430203777E-2</v>
      </c>
      <c r="BM826" s="32">
        <f t="shared" si="1904"/>
        <v>2.0679962852489891E-2</v>
      </c>
      <c r="BN826" s="32">
        <f t="shared" si="1904"/>
        <v>1.4025399834837159E-2</v>
      </c>
      <c r="BO826" s="32">
        <f t="shared" si="1904"/>
        <v>9.51219506196385E-3</v>
      </c>
      <c r="BP826" s="32">
        <f t="shared" si="1904"/>
        <v>1.3765473425372692E-2</v>
      </c>
      <c r="BQ826" s="32">
        <f t="shared" si="1904"/>
        <v>9.335909841029142E-3</v>
      </c>
      <c r="BR826" s="32">
        <f t="shared" si="1904"/>
        <v>6.3317264772871406E-3</v>
      </c>
      <c r="BS826" s="32">
        <f t="shared" si="1904"/>
        <v>9.96183347099267E-3</v>
      </c>
      <c r="BT826" s="32">
        <f t="shared" si="1904"/>
        <v>6.7562354205057771E-3</v>
      </c>
      <c r="BU826" s="32">
        <f t="shared" si="1904"/>
        <v>4.5821602208281345E-3</v>
      </c>
      <c r="BV826" s="32">
        <f t="shared" si="1904"/>
        <v>6.6310251566253312E-3</v>
      </c>
      <c r="BW826" s="32">
        <f t="shared" si="1904"/>
        <v>4.4972411120814144E-3</v>
      </c>
      <c r="BX826" s="32">
        <f t="shared" si="1904"/>
        <v>3.0500830780271532E-3</v>
      </c>
      <c r="BY826" s="32">
        <f t="shared" si="1904"/>
        <v>4.4138957708772511E-3</v>
      </c>
      <c r="BZ826" s="32">
        <f t="shared" si="1904"/>
        <v>2.9935572639772229E-3</v>
      </c>
      <c r="CA826" s="32">
        <f t="shared" si="1904"/>
        <v>2.0302665848699326E-3</v>
      </c>
      <c r="CB826" s="32">
        <f t="shared" si="1904"/>
        <v>1.319737342977444E-2</v>
      </c>
      <c r="CC826" s="32">
        <f t="shared" ref="CC826:CS826" si="1905">CC825/$O825</f>
        <v>8.9506175829497051E-3</v>
      </c>
      <c r="CD826" s="32">
        <f t="shared" si="1905"/>
        <v>6.0704166281652051E-3</v>
      </c>
      <c r="CE826" s="32">
        <f t="shared" si="1905"/>
        <v>8.7847398241533443E-3</v>
      </c>
      <c r="CF826" s="32">
        <f t="shared" si="1905"/>
        <v>5.9579163346482108E-3</v>
      </c>
      <c r="CG826" s="32">
        <f t="shared" si="1905"/>
        <v>4.0407306034346991E-3</v>
      </c>
      <c r="CH826" s="32">
        <f t="shared" si="1905"/>
        <v>5.8475009583315758E-3</v>
      </c>
      <c r="CI826" s="32">
        <f t="shared" si="1905"/>
        <v>3.9658455655939102E-3</v>
      </c>
      <c r="CJ826" s="32">
        <f t="shared" si="1905"/>
        <v>2.6896842193298957E-3</v>
      </c>
      <c r="CK826" s="32">
        <f t="shared" si="1905"/>
        <v>1.9202236296270211E-2</v>
      </c>
      <c r="CL826" s="32">
        <f t="shared" si="1905"/>
        <v>1.302318788961393E-2</v>
      </c>
      <c r="CM826" s="32">
        <f t="shared" si="1905"/>
        <v>8.8324828520691765E-3</v>
      </c>
      <c r="CN826" s="32">
        <f t="shared" si="1905"/>
        <v>1.2781835022117031E-2</v>
      </c>
      <c r="CO826" s="32">
        <f t="shared" si="1905"/>
        <v>8.6687944309596122E-3</v>
      </c>
      <c r="CP826" s="32">
        <f t="shared" si="1905"/>
        <v>5.8792807727688677E-3</v>
      </c>
      <c r="CQ826" s="32">
        <f t="shared" si="1905"/>
        <v>8.5081395735324365E-3</v>
      </c>
      <c r="CR826" s="32">
        <f t="shared" si="1905"/>
        <v>5.7703227138546755E-3</v>
      </c>
      <c r="CS826" s="32">
        <f t="shared" si="1905"/>
        <v>3.9135023508086375E-3</v>
      </c>
    </row>
    <row r="827" spans="2:97" ht="13.15" thickTop="1" x14ac:dyDescent="0.35">
      <c r="H827" s="34">
        <f t="shared" si="1901"/>
        <v>4.0295353841903956E-15</v>
      </c>
      <c r="I827" s="34">
        <f t="shared" ref="I827:J827" si="1906">I822</f>
        <v>-0.38829529361216525</v>
      </c>
      <c r="J827" s="34">
        <f t="shared" si="1906"/>
        <v>-0.25096988117685531</v>
      </c>
      <c r="K827" s="34">
        <f t="shared" si="1897"/>
        <v>-0.38829529361216625</v>
      </c>
      <c r="L827" s="34">
        <f>$CE$6-$CE$7*SUMPRODUCT($B$6:$CD$6,Q826:CS826)</f>
        <v>0</v>
      </c>
    </row>
    <row r="828" spans="2:97" ht="13.5" thickBot="1" x14ac:dyDescent="0.4">
      <c r="B828" s="39" t="s">
        <v>367</v>
      </c>
      <c r="D828" s="39" t="s">
        <v>368</v>
      </c>
      <c r="E828" s="39" t="s">
        <v>369</v>
      </c>
      <c r="F828" s="39" t="s">
        <v>370</v>
      </c>
      <c r="H828" s="39" t="s">
        <v>347</v>
      </c>
      <c r="I828" s="39" t="s">
        <v>371</v>
      </c>
      <c r="J828" s="39" t="s">
        <v>372</v>
      </c>
      <c r="K828" s="39" t="s">
        <v>349</v>
      </c>
      <c r="L828" s="39" t="s">
        <v>373</v>
      </c>
      <c r="M828" s="39" t="s">
        <v>374</v>
      </c>
      <c r="O828" s="45" t="s">
        <v>336</v>
      </c>
    </row>
    <row r="829" spans="2:97" ht="13.9" thickTop="1" thickBot="1" x14ac:dyDescent="0.4">
      <c r="B829" s="32">
        <f>1+B824</f>
        <v>8</v>
      </c>
      <c r="D829" s="32">
        <f>IF(F824,IF(M829&lt;0,D824,H829),E824)</f>
        <v>3.6632139856276318E-15</v>
      </c>
      <c r="E829" s="32">
        <f>IF(F824,IF(M829&lt;0,H829,E824),H829)</f>
        <v>3.8463746849090137E-15</v>
      </c>
      <c r="F829" s="32" t="b">
        <f>OR(F824,M829*M824&lt;=0)</f>
        <v>1</v>
      </c>
      <c r="H829" s="32">
        <f>IF(F824,(D824+E824)/2,2*H824)</f>
        <v>3.8463746849090137E-15</v>
      </c>
      <c r="I829" s="32">
        <f>I824</f>
        <v>-0.48114022924019773</v>
      </c>
      <c r="J829" s="32">
        <f>J824</f>
        <v>-1</v>
      </c>
      <c r="K829" s="32">
        <f>I829+J829*H829</f>
        <v>-0.48114022924020156</v>
      </c>
      <c r="L829" s="32">
        <f>$CE$3-$CE$7*SUMPRODUCT($B$3:$CD$3,Q831:CS831)</f>
        <v>2.2737367544323206E-13</v>
      </c>
      <c r="M829" s="32">
        <f>SUMPRODUCT(L829:L832,J829:J832)</f>
        <v>-3.8516260844519713E-13</v>
      </c>
      <c r="O829" s="46">
        <f>SUM(Q829:CS829)</f>
        <v>-1.2656551010021426</v>
      </c>
      <c r="P829" s="39" t="s">
        <v>363</v>
      </c>
      <c r="Q829" s="32">
        <f t="shared" ref="Q829:AV829" si="1907">SUMPRODUCT(B$3:B$6,$K829:$K832)</f>
        <v>0.94830444080696519</v>
      </c>
      <c r="R829" s="32">
        <f t="shared" si="1907"/>
        <v>0.560009147194799</v>
      </c>
      <c r="S829" s="32">
        <f t="shared" si="1907"/>
        <v>0.1717138535826328</v>
      </c>
      <c r="T829" s="32">
        <f t="shared" si="1907"/>
        <v>0.54130271888884907</v>
      </c>
      <c r="U829" s="32">
        <f t="shared" si="1907"/>
        <v>0.15300742527668282</v>
      </c>
      <c r="V829" s="32">
        <f t="shared" si="1907"/>
        <v>-0.23528786833548337</v>
      </c>
      <c r="W829" s="32">
        <f t="shared" si="1907"/>
        <v>0.13430099697073278</v>
      </c>
      <c r="X829" s="32">
        <f t="shared" si="1907"/>
        <v>-0.25399429664143341</v>
      </c>
      <c r="Y829" s="32">
        <f t="shared" si="1907"/>
        <v>-0.64228959025359966</v>
      </c>
      <c r="Z829" s="32">
        <f t="shared" si="1907"/>
        <v>1.2295611299185527</v>
      </c>
      <c r="AA829" s="32">
        <f t="shared" si="1907"/>
        <v>0.84126583630638652</v>
      </c>
      <c r="AB829" s="32">
        <f t="shared" si="1907"/>
        <v>0.45297054269422032</v>
      </c>
      <c r="AC829" s="32">
        <f t="shared" si="1907"/>
        <v>0.82255940800043648</v>
      </c>
      <c r="AD829" s="32">
        <f t="shared" si="1907"/>
        <v>0.43426411438827028</v>
      </c>
      <c r="AE829" s="32">
        <f t="shared" si="1907"/>
        <v>4.5968820776104091E-2</v>
      </c>
      <c r="AF829" s="32">
        <f t="shared" si="1907"/>
        <v>0.41555768608232024</v>
      </c>
      <c r="AG829" s="32">
        <f t="shared" si="1907"/>
        <v>2.7262392470154051E-2</v>
      </c>
      <c r="AH829" s="32">
        <f t="shared" si="1907"/>
        <v>-0.36103290114201214</v>
      </c>
      <c r="AI829" s="32">
        <f t="shared" si="1907"/>
        <v>1.6045700487340027</v>
      </c>
      <c r="AJ829" s="32">
        <f t="shared" si="1907"/>
        <v>1.2162747551218365</v>
      </c>
      <c r="AK829" s="32">
        <f t="shared" si="1907"/>
        <v>0.82797946150967028</v>
      </c>
      <c r="AL829" s="32">
        <f t="shared" si="1907"/>
        <v>1.1975683268158865</v>
      </c>
      <c r="AM829" s="32">
        <f t="shared" si="1907"/>
        <v>0.80927303320372035</v>
      </c>
      <c r="AN829" s="32">
        <f t="shared" si="1907"/>
        <v>0.42097773959155416</v>
      </c>
      <c r="AO829" s="32">
        <f t="shared" si="1907"/>
        <v>0.79056660489777031</v>
      </c>
      <c r="AP829" s="32">
        <f t="shared" si="1907"/>
        <v>0.40227131128560412</v>
      </c>
      <c r="AQ829" s="32">
        <f t="shared" si="1907"/>
        <v>1.3976017673437924E-2</v>
      </c>
      <c r="AR829" s="32">
        <f t="shared" si="1907"/>
        <v>0.46716421156676369</v>
      </c>
      <c r="AS829" s="32">
        <f t="shared" si="1907"/>
        <v>7.8868917954597495E-2</v>
      </c>
      <c r="AT829" s="32">
        <f t="shared" si="1907"/>
        <v>-0.3094263756575687</v>
      </c>
      <c r="AU829" s="32">
        <f t="shared" si="1907"/>
        <v>6.0162489648647455E-2</v>
      </c>
      <c r="AV829" s="32">
        <f t="shared" si="1907"/>
        <v>-0.32813280396351874</v>
      </c>
      <c r="AW829" s="32">
        <f t="shared" ref="AW829:CB829" si="1908">SUMPRODUCT(AH$3:AH$6,$K829:$K832)</f>
        <v>-0.71642809757568493</v>
      </c>
      <c r="AX829" s="32">
        <f t="shared" si="1908"/>
        <v>-0.34683923226946878</v>
      </c>
      <c r="AY829" s="32">
        <f t="shared" si="1908"/>
        <v>-0.73513452588163497</v>
      </c>
      <c r="AZ829" s="32">
        <f t="shared" si="1908"/>
        <v>-1.1234298194938011</v>
      </c>
      <c r="BA829" s="32">
        <f t="shared" si="1908"/>
        <v>0.74842090067835121</v>
      </c>
      <c r="BB829" s="32">
        <f t="shared" si="1908"/>
        <v>0.36012560706618502</v>
      </c>
      <c r="BC829" s="32">
        <f t="shared" si="1908"/>
        <v>-2.8169686545981176E-2</v>
      </c>
      <c r="BD829" s="32">
        <f t="shared" si="1908"/>
        <v>0.34141917876023498</v>
      </c>
      <c r="BE829" s="32">
        <f t="shared" si="1908"/>
        <v>-4.6876114851931244E-2</v>
      </c>
      <c r="BF829" s="32">
        <f t="shared" si="1908"/>
        <v>-0.43517140846409741</v>
      </c>
      <c r="BG829" s="32">
        <f t="shared" si="1908"/>
        <v>-6.5582543157881257E-2</v>
      </c>
      <c r="BH829" s="32">
        <f t="shared" si="1908"/>
        <v>-0.45387783677004745</v>
      </c>
      <c r="BI829" s="32">
        <f t="shared" si="1908"/>
        <v>-0.84217313038221364</v>
      </c>
      <c r="BJ829" s="32">
        <f t="shared" si="1908"/>
        <v>1.1234298194938011</v>
      </c>
      <c r="BK829" s="32">
        <f t="shared" si="1908"/>
        <v>0.73513452588163497</v>
      </c>
      <c r="BL829" s="32">
        <f t="shared" si="1908"/>
        <v>0.34683923226946878</v>
      </c>
      <c r="BM829" s="32">
        <f t="shared" si="1908"/>
        <v>0.71642809757568493</v>
      </c>
      <c r="BN829" s="32">
        <f t="shared" si="1908"/>
        <v>0.32813280396351874</v>
      </c>
      <c r="BO829" s="32">
        <f t="shared" si="1908"/>
        <v>-6.0162489648647455E-2</v>
      </c>
      <c r="BP829" s="32">
        <f t="shared" si="1908"/>
        <v>0.3094263756575687</v>
      </c>
      <c r="BQ829" s="32">
        <f t="shared" si="1908"/>
        <v>-7.8868917954597495E-2</v>
      </c>
      <c r="BR829" s="32">
        <f t="shared" si="1908"/>
        <v>-0.46716421156676369</v>
      </c>
      <c r="BS829" s="32">
        <f t="shared" si="1908"/>
        <v>-1.3976017673437924E-2</v>
      </c>
      <c r="BT829" s="32">
        <f t="shared" si="1908"/>
        <v>-0.40227131128560412</v>
      </c>
      <c r="BU829" s="32">
        <f t="shared" si="1908"/>
        <v>-0.79056660489777031</v>
      </c>
      <c r="BV829" s="32">
        <f t="shared" si="1908"/>
        <v>-0.42097773959155416</v>
      </c>
      <c r="BW829" s="32">
        <f t="shared" si="1908"/>
        <v>-0.80927303320372035</v>
      </c>
      <c r="BX829" s="32">
        <f t="shared" si="1908"/>
        <v>-1.1975683268158865</v>
      </c>
      <c r="BY829" s="32">
        <f t="shared" si="1908"/>
        <v>-0.82797946150967028</v>
      </c>
      <c r="BZ829" s="32">
        <f t="shared" si="1908"/>
        <v>-1.2162747551218365</v>
      </c>
      <c r="CA829" s="32">
        <f t="shared" si="1908"/>
        <v>-1.6045700487340027</v>
      </c>
      <c r="CB829" s="32">
        <f t="shared" si="1908"/>
        <v>0.2672806714381496</v>
      </c>
      <c r="CC829" s="32">
        <f t="shared" ref="CC829:CS829" si="1909">SUMPRODUCT(BN$3:BN$6,$K829:$K832)</f>
        <v>-0.1210146221740166</v>
      </c>
      <c r="CD829" s="32">
        <f t="shared" si="1909"/>
        <v>-0.50930991578618279</v>
      </c>
      <c r="CE829" s="32">
        <f t="shared" si="1909"/>
        <v>-0.13972105047996664</v>
      </c>
      <c r="CF829" s="32">
        <f t="shared" si="1909"/>
        <v>-0.52801634409213283</v>
      </c>
      <c r="CG829" s="32">
        <f t="shared" si="1909"/>
        <v>-0.91631163770429902</v>
      </c>
      <c r="CH829" s="32">
        <f t="shared" si="1909"/>
        <v>-0.54672277239808287</v>
      </c>
      <c r="CI829" s="32">
        <f t="shared" si="1909"/>
        <v>-0.93501806601024906</v>
      </c>
      <c r="CJ829" s="32">
        <f t="shared" si="1909"/>
        <v>-1.3233133596224151</v>
      </c>
      <c r="CK829" s="32">
        <f t="shared" si="1909"/>
        <v>0.64228959025359966</v>
      </c>
      <c r="CL829" s="32">
        <f t="shared" si="1909"/>
        <v>0.25399429664143341</v>
      </c>
      <c r="CM829" s="32">
        <f t="shared" si="1909"/>
        <v>-0.13430099697073278</v>
      </c>
      <c r="CN829" s="32">
        <f t="shared" si="1909"/>
        <v>0.23528786833548337</v>
      </c>
      <c r="CO829" s="32">
        <f t="shared" si="1909"/>
        <v>-0.15300742527668282</v>
      </c>
      <c r="CP829" s="32">
        <f t="shared" si="1909"/>
        <v>-0.54130271888884907</v>
      </c>
      <c r="CQ829" s="32">
        <f t="shared" si="1909"/>
        <v>-0.1717138535826328</v>
      </c>
      <c r="CR829" s="32">
        <f t="shared" si="1909"/>
        <v>-0.560009147194799</v>
      </c>
      <c r="CS829" s="32">
        <f t="shared" si="1909"/>
        <v>-0.94830444080696519</v>
      </c>
    </row>
    <row r="830" spans="2:97" ht="13.9" thickTop="1" thickBot="1" x14ac:dyDescent="0.4">
      <c r="H830" s="33">
        <f>H829</f>
        <v>3.8463746849090137E-15</v>
      </c>
      <c r="I830" s="33">
        <f t="shared" ref="I830:J830" si="1910">I825</f>
        <v>0.3281328039635214</v>
      </c>
      <c r="J830" s="33">
        <f t="shared" si="1910"/>
        <v>-0.69396306628011539</v>
      </c>
      <c r="K830" s="33">
        <f t="shared" ref="K830:K832" si="1911">I830+J830*H830</f>
        <v>0.32813280396351874</v>
      </c>
      <c r="L830" s="33">
        <f>$CE$4-$CE$7*SUMPRODUCT($B$4:$CD$4,Q831:CS831)</f>
        <v>2.2737367544323206E-13</v>
      </c>
      <c r="M830" s="39" t="s">
        <v>375</v>
      </c>
      <c r="O830" s="47">
        <f t="shared" ref="O830:O831" si="1912">SUM(Q830:CS830)</f>
        <v>98.989929547728764</v>
      </c>
      <c r="P830" s="39" t="s">
        <v>365</v>
      </c>
      <c r="Q830" s="33">
        <f>EXP(Q829)</f>
        <v>2.5813291502881186</v>
      </c>
      <c r="R830" s="33">
        <f>EXP(R829)</f>
        <v>1.7506885141117312</v>
      </c>
      <c r="S830" s="33">
        <f t="shared" ref="S830:CD830" si="1913">EXP(S829)</f>
        <v>1.187338032075703</v>
      </c>
      <c r="T830" s="33">
        <f t="shared" si="1913"/>
        <v>1.7182437934675852</v>
      </c>
      <c r="U830" s="33">
        <f t="shared" si="1913"/>
        <v>1.165333631835257</v>
      </c>
      <c r="V830" s="33">
        <f t="shared" si="1913"/>
        <v>0.7903433020676115</v>
      </c>
      <c r="W830" s="33">
        <f t="shared" si="1913"/>
        <v>1.1437370292201385</v>
      </c>
      <c r="X830" s="33">
        <f t="shared" si="1913"/>
        <v>0.77569622610757627</v>
      </c>
      <c r="Y830" s="33">
        <f t="shared" si="1913"/>
        <v>0.52608652148633384</v>
      </c>
      <c r="Z830" s="33">
        <f t="shared" si="1913"/>
        <v>3.4197283904325286</v>
      </c>
      <c r="AA830" s="33">
        <f t="shared" si="1913"/>
        <v>2.3193009747880438</v>
      </c>
      <c r="AB830" s="33">
        <f t="shared" si="1913"/>
        <v>1.5729778501421898</v>
      </c>
      <c r="AC830" s="33">
        <f t="shared" si="1913"/>
        <v>2.2763184158632916</v>
      </c>
      <c r="AD830" s="33">
        <f t="shared" si="1913"/>
        <v>1.5438265610831037</v>
      </c>
      <c r="AE830" s="33">
        <f t="shared" si="1913"/>
        <v>1.0470417644983905</v>
      </c>
      <c r="AF830" s="33">
        <f t="shared" si="1913"/>
        <v>1.5152155197164627</v>
      </c>
      <c r="AG830" s="33">
        <f t="shared" si="1913"/>
        <v>1.0276374117091449</v>
      </c>
      <c r="AH830" s="33">
        <f t="shared" si="1913"/>
        <v>0.69695606743909522</v>
      </c>
      <c r="AI830" s="33">
        <f t="shared" si="1913"/>
        <v>4.9757198257344095</v>
      </c>
      <c r="AJ830" s="33">
        <f t="shared" si="1913"/>
        <v>3.3745931034711218</v>
      </c>
      <c r="AK830" s="33">
        <f t="shared" si="1913"/>
        <v>2.2886896796513301</v>
      </c>
      <c r="AL830" s="33">
        <f t="shared" si="1913"/>
        <v>3.3120532914787328</v>
      </c>
      <c r="AM830" s="33">
        <f t="shared" si="1913"/>
        <v>2.2462744260531742</v>
      </c>
      <c r="AN830" s="33">
        <f t="shared" si="1913"/>
        <v>1.5234503654039158</v>
      </c>
      <c r="AO830" s="33">
        <f t="shared" si="1913"/>
        <v>2.2046452352200108</v>
      </c>
      <c r="AP830" s="33">
        <f t="shared" si="1913"/>
        <v>1.4952169468818144</v>
      </c>
      <c r="AQ830" s="33">
        <f t="shared" si="1913"/>
        <v>1.0140741387897121</v>
      </c>
      <c r="AR830" s="33">
        <f t="shared" si="1913"/>
        <v>1.5954633754475893</v>
      </c>
      <c r="AS830" s="33">
        <f t="shared" si="1913"/>
        <v>1.0820624738113174</v>
      </c>
      <c r="AT830" s="33">
        <f t="shared" si="1913"/>
        <v>0.7338677999438229</v>
      </c>
      <c r="AU830" s="33">
        <f t="shared" si="1913"/>
        <v>1.0620090980112626</v>
      </c>
      <c r="AV830" s="33">
        <f t="shared" si="1913"/>
        <v>0.72026735899331362</v>
      </c>
      <c r="AW830" s="33">
        <f t="shared" si="1913"/>
        <v>0.48849399633457863</v>
      </c>
      <c r="AX830" s="33">
        <f t="shared" si="1913"/>
        <v>0.70691896888092864</v>
      </c>
      <c r="AY830" s="33">
        <f t="shared" si="1913"/>
        <v>0.47944095741893833</v>
      </c>
      <c r="AZ830" s="33">
        <f t="shared" si="1913"/>
        <v>0.3251626307533782</v>
      </c>
      <c r="BA830" s="33">
        <f t="shared" si="1913"/>
        <v>2.1136597013613896</v>
      </c>
      <c r="BB830" s="33">
        <f t="shared" si="1913"/>
        <v>1.4335094621703692</v>
      </c>
      <c r="BC830" s="33">
        <f t="shared" si="1913"/>
        <v>0.97222337957638416</v>
      </c>
      <c r="BD830" s="33">
        <f t="shared" si="1913"/>
        <v>1.4069428778431416</v>
      </c>
      <c r="BE830" s="33">
        <f t="shared" si="1913"/>
        <v>0.95420560217063699</v>
      </c>
      <c r="BF830" s="33">
        <f t="shared" si="1913"/>
        <v>0.64715372994363973</v>
      </c>
      <c r="BG830" s="33">
        <f t="shared" si="1913"/>
        <v>0.9365217401072512</v>
      </c>
      <c r="BH830" s="33">
        <f t="shared" si="1913"/>
        <v>0.63516032174304282</v>
      </c>
      <c r="BI830" s="33">
        <f t="shared" si="1913"/>
        <v>0.43077337881181982</v>
      </c>
      <c r="BJ830" s="33">
        <f t="shared" si="1913"/>
        <v>3.075384147566627</v>
      </c>
      <c r="BK830" s="33">
        <f t="shared" si="1913"/>
        <v>2.0857625626802552</v>
      </c>
      <c r="BL830" s="33">
        <f t="shared" si="1913"/>
        <v>1.4145892867792562</v>
      </c>
      <c r="BM830" s="33">
        <f t="shared" si="1913"/>
        <v>2.0471080658176226</v>
      </c>
      <c r="BN830" s="33">
        <f t="shared" si="1913"/>
        <v>1.3883733415292574</v>
      </c>
      <c r="BO830" s="33">
        <f t="shared" si="1913"/>
        <v>0.9416115190280554</v>
      </c>
      <c r="BP830" s="33">
        <f t="shared" si="1913"/>
        <v>1.3626432445687757</v>
      </c>
      <c r="BQ830" s="33">
        <f t="shared" si="1913"/>
        <v>0.92416105742742272</v>
      </c>
      <c r="BR830" s="33">
        <f t="shared" si="1913"/>
        <v>0.62677715790214317</v>
      </c>
      <c r="BS830" s="33">
        <f t="shared" si="1913"/>
        <v>0.98612119345977067</v>
      </c>
      <c r="BT830" s="33">
        <f t="shared" si="1913"/>
        <v>0.66879926828373659</v>
      </c>
      <c r="BU830" s="33">
        <f t="shared" si="1913"/>
        <v>0.45358771743618237</v>
      </c>
      <c r="BV830" s="33">
        <f t="shared" si="1913"/>
        <v>0.65640471308355874</v>
      </c>
      <c r="BW830" s="33">
        <f t="shared" si="1913"/>
        <v>0.44518158084408865</v>
      </c>
      <c r="BX830" s="33">
        <f t="shared" si="1913"/>
        <v>0.30192750900862764</v>
      </c>
      <c r="BY830" s="33">
        <f t="shared" si="1913"/>
        <v>0.43693123139015722</v>
      </c>
      <c r="BZ830" s="33">
        <f t="shared" si="1913"/>
        <v>0.29633202265819708</v>
      </c>
      <c r="CA830" s="33">
        <f t="shared" si="1913"/>
        <v>0.20097594619938261</v>
      </c>
      <c r="CB830" s="33">
        <f t="shared" si="1913"/>
        <v>1.3064070660284397</v>
      </c>
      <c r="CC830" s="33">
        <f t="shared" si="1913"/>
        <v>0.88602100394485395</v>
      </c>
      <c r="CD830" s="33">
        <f t="shared" si="1913"/>
        <v>0.60091011434743502</v>
      </c>
      <c r="CE830" s="33">
        <f t="shared" ref="CE830:CS830" si="1914">EXP(CE829)</f>
        <v>0.86960077628806698</v>
      </c>
      <c r="CF830" s="33">
        <f t="shared" si="1914"/>
        <v>0.58977371821808899</v>
      </c>
      <c r="CG830" s="33">
        <f t="shared" si="1914"/>
        <v>0.39999163775535257</v>
      </c>
      <c r="CH830" s="33">
        <f t="shared" si="1914"/>
        <v>0.57884370789551942</v>
      </c>
      <c r="CI830" s="33">
        <f t="shared" si="1914"/>
        <v>0.39257877313531386</v>
      </c>
      <c r="CJ830" s="33">
        <f t="shared" si="1914"/>
        <v>0.26625165137710438</v>
      </c>
      <c r="CK830" s="33">
        <f t="shared" si="1914"/>
        <v>1.9008280181266286</v>
      </c>
      <c r="CL830" s="33">
        <f t="shared" si="1914"/>
        <v>1.2891644516797178</v>
      </c>
      <c r="CM830" s="33">
        <f t="shared" si="1914"/>
        <v>0.87432685525785048</v>
      </c>
      <c r="CN830" s="33">
        <f t="shared" si="1914"/>
        <v>1.2652729483300575</v>
      </c>
      <c r="CO830" s="33">
        <f t="shared" si="1914"/>
        <v>0.85812334998443596</v>
      </c>
      <c r="CP830" s="33">
        <f t="shared" si="1914"/>
        <v>0.58198958948770685</v>
      </c>
      <c r="CQ830" s="33">
        <f t="shared" si="1914"/>
        <v>0.84222013696621945</v>
      </c>
      <c r="CR830" s="33">
        <f t="shared" si="1914"/>
        <v>0.57120383891213367</v>
      </c>
      <c r="CS830" s="33">
        <f t="shared" si="1914"/>
        <v>0.38739732199141813</v>
      </c>
    </row>
    <row r="831" spans="2:97" ht="13.9" thickTop="1" thickBot="1" x14ac:dyDescent="0.4">
      <c r="H831" s="32">
        <f t="shared" ref="H831:H832" si="1915">H830</f>
        <v>3.8463746849090137E-15</v>
      </c>
      <c r="I831" s="32">
        <f t="shared" ref="I831:J831" si="1916">I826</f>
        <v>-0.40700172191811473</v>
      </c>
      <c r="J831" s="32">
        <f t="shared" si="1916"/>
        <v>-0.38949399211553065</v>
      </c>
      <c r="K831" s="32">
        <f t="shared" si="1911"/>
        <v>-0.40700172191811623</v>
      </c>
      <c r="L831" s="32">
        <f>$CE$5-$CE$7*SUMPRODUCT($B$5:$CD$5,Q831:CS831)</f>
        <v>0</v>
      </c>
      <c r="M831" s="32">
        <f>SUMPRODUCT($B$7:$CD$7, LN(Q831:CS831))</f>
        <v>-3263.3842564287179</v>
      </c>
      <c r="O831" s="48">
        <f t="shared" si="1912"/>
        <v>1.0000000000000002</v>
      </c>
      <c r="P831" s="39" t="s">
        <v>366</v>
      </c>
      <c r="Q831" s="32">
        <f t="shared" ref="Q831:AV831" si="1917">Q830/$O830</f>
        <v>2.6076684386804324E-2</v>
      </c>
      <c r="R831" s="32">
        <f t="shared" si="1917"/>
        <v>1.7685521366773205E-2</v>
      </c>
      <c r="S831" s="32">
        <f t="shared" si="1917"/>
        <v>1.1994533560135717E-2</v>
      </c>
      <c r="T831" s="32">
        <f t="shared" si="1917"/>
        <v>1.7357763575729393E-2</v>
      </c>
      <c r="U831" s="32">
        <f t="shared" si="1917"/>
        <v>1.1772244279387858E-2</v>
      </c>
      <c r="V831" s="32">
        <f t="shared" si="1917"/>
        <v>7.984077831740868E-3</v>
      </c>
      <c r="W831" s="32">
        <f t="shared" si="1917"/>
        <v>1.1554074585624156E-2</v>
      </c>
      <c r="X831" s="32">
        <f t="shared" si="1917"/>
        <v>7.8361125182291221E-3</v>
      </c>
      <c r="Y831" s="32">
        <f t="shared" si="1917"/>
        <v>5.3145458723927782E-3</v>
      </c>
      <c r="Z831" s="32">
        <f t="shared" si="1917"/>
        <v>3.4546225116603199E-2</v>
      </c>
      <c r="AA831" s="32">
        <f t="shared" si="1917"/>
        <v>2.3429665880000197E-2</v>
      </c>
      <c r="AB831" s="32">
        <f t="shared" si="1917"/>
        <v>1.589028154004056E-2</v>
      </c>
      <c r="AC831" s="32">
        <f t="shared" si="1917"/>
        <v>2.2995454449391713E-2</v>
      </c>
      <c r="AD831" s="32">
        <f t="shared" si="1917"/>
        <v>1.5595794119024358E-2</v>
      </c>
      <c r="AE831" s="32">
        <f t="shared" si="1917"/>
        <v>1.0577255376200174E-2</v>
      </c>
      <c r="AF831" s="32">
        <f t="shared" si="1917"/>
        <v>1.530676430056342E-2</v>
      </c>
      <c r="AG831" s="32">
        <f t="shared" si="1917"/>
        <v>1.0381231872820574E-2</v>
      </c>
      <c r="AH831" s="32">
        <f t="shared" si="1917"/>
        <v>7.0406764670243802E-3</v>
      </c>
      <c r="AI831" s="32">
        <f t="shared" si="1917"/>
        <v>5.0264909253575414E-2</v>
      </c>
      <c r="AJ831" s="32">
        <f t="shared" si="1917"/>
        <v>3.4090266746215188E-2</v>
      </c>
      <c r="AK831" s="32">
        <f t="shared" si="1917"/>
        <v>2.3120429422548692E-2</v>
      </c>
      <c r="AL831" s="32">
        <f t="shared" si="1917"/>
        <v>3.345848720785078E-2</v>
      </c>
      <c r="AM831" s="32">
        <f t="shared" si="1917"/>
        <v>2.2691948931735682E-2</v>
      </c>
      <c r="AN831" s="32">
        <f t="shared" si="1917"/>
        <v>1.5389953022134159E-2</v>
      </c>
      <c r="AO831" s="32">
        <f t="shared" si="1917"/>
        <v>2.2271409276607514E-2</v>
      </c>
      <c r="AP831" s="32">
        <f t="shared" si="1917"/>
        <v>1.5104737963884335E-2</v>
      </c>
      <c r="AQ831" s="32">
        <f t="shared" si="1917"/>
        <v>1.0244215178482053E-2</v>
      </c>
      <c r="AR831" s="32">
        <f t="shared" si="1917"/>
        <v>1.6117431164331966E-2</v>
      </c>
      <c r="AS831" s="32">
        <f t="shared" si="1917"/>
        <v>1.0931035901885277E-2</v>
      </c>
      <c r="AT831" s="32">
        <f t="shared" si="1917"/>
        <v>7.4135601802805895E-3</v>
      </c>
      <c r="AU831" s="32">
        <f t="shared" si="1917"/>
        <v>1.0728455943583702E-2</v>
      </c>
      <c r="AV831" s="32">
        <f t="shared" si="1917"/>
        <v>7.2761680130909792E-3</v>
      </c>
      <c r="AW831" s="32">
        <f t="shared" ref="AW831:CB831" si="1918">AW830/$O830</f>
        <v>4.9347847661518687E-3</v>
      </c>
      <c r="AX831" s="32">
        <f t="shared" si="1918"/>
        <v>7.1413220729698787E-3</v>
      </c>
      <c r="AY831" s="32">
        <f t="shared" si="1918"/>
        <v>4.8433306257458456E-3</v>
      </c>
      <c r="AZ831" s="32">
        <f t="shared" si="1918"/>
        <v>3.28480515380707E-3</v>
      </c>
      <c r="BA831" s="32">
        <f t="shared" si="1918"/>
        <v>2.1352269983607494E-2</v>
      </c>
      <c r="BB831" s="32">
        <f t="shared" si="1918"/>
        <v>1.4481366627088986E-2</v>
      </c>
      <c r="BC831" s="32">
        <f t="shared" si="1918"/>
        <v>9.821437231224809E-3</v>
      </c>
      <c r="BD831" s="32">
        <f t="shared" si="1918"/>
        <v>1.4212989990711866E-2</v>
      </c>
      <c r="BE831" s="32">
        <f t="shared" si="1918"/>
        <v>9.6394209646402402E-3</v>
      </c>
      <c r="BF831" s="32">
        <f t="shared" si="1918"/>
        <v>6.5375713762035716E-3</v>
      </c>
      <c r="BG831" s="32">
        <f t="shared" si="1918"/>
        <v>9.4607779234321E-3</v>
      </c>
      <c r="BH831" s="32">
        <f t="shared" si="1918"/>
        <v>6.4164135144352775E-3</v>
      </c>
      <c r="BI831" s="32">
        <f t="shared" si="1918"/>
        <v>4.3516889119930031E-3</v>
      </c>
      <c r="BJ831" s="32">
        <f t="shared" si="1918"/>
        <v>3.1067646594129625E-2</v>
      </c>
      <c r="BK831" s="32">
        <f t="shared" si="1918"/>
        <v>2.1070452036988152E-2</v>
      </c>
      <c r="BL831" s="32">
        <f t="shared" si="1918"/>
        <v>1.4290234302037774E-2</v>
      </c>
      <c r="BM831" s="32">
        <f t="shared" si="1918"/>
        <v>2.0679962852489894E-2</v>
      </c>
      <c r="BN831" s="32">
        <f t="shared" si="1918"/>
        <v>1.4025399834837162E-2</v>
      </c>
      <c r="BO831" s="32">
        <f t="shared" si="1918"/>
        <v>9.5121950619638553E-3</v>
      </c>
      <c r="BP831" s="32">
        <f t="shared" si="1918"/>
        <v>1.3765473425372696E-2</v>
      </c>
      <c r="BQ831" s="32">
        <f t="shared" si="1918"/>
        <v>9.3359098410291455E-3</v>
      </c>
      <c r="BR831" s="32">
        <f t="shared" si="1918"/>
        <v>6.3317264772871432E-3</v>
      </c>
      <c r="BS831" s="32">
        <f t="shared" si="1918"/>
        <v>9.96183347099267E-3</v>
      </c>
      <c r="BT831" s="32">
        <f t="shared" si="1918"/>
        <v>6.756235420505778E-3</v>
      </c>
      <c r="BU831" s="32">
        <f t="shared" si="1918"/>
        <v>4.5821602208281353E-3</v>
      </c>
      <c r="BV831" s="32">
        <f t="shared" si="1918"/>
        <v>6.6310251566253321E-3</v>
      </c>
      <c r="BW831" s="32">
        <f t="shared" si="1918"/>
        <v>4.4972411120814152E-3</v>
      </c>
      <c r="BX831" s="32">
        <f t="shared" si="1918"/>
        <v>3.0500830780271536E-3</v>
      </c>
      <c r="BY831" s="32">
        <f t="shared" si="1918"/>
        <v>4.4138957708772528E-3</v>
      </c>
      <c r="BZ831" s="32">
        <f t="shared" si="1918"/>
        <v>2.9935572639772242E-3</v>
      </c>
      <c r="CA831" s="32">
        <f t="shared" si="1918"/>
        <v>2.0302665848699335E-3</v>
      </c>
      <c r="CB831" s="32">
        <f t="shared" si="1918"/>
        <v>1.3197373429774444E-2</v>
      </c>
      <c r="CC831" s="32">
        <f t="shared" ref="CC831:CS831" si="1919">CC830/$O830</f>
        <v>8.9506175829497086E-3</v>
      </c>
      <c r="CD831" s="32">
        <f t="shared" si="1919"/>
        <v>6.0704166281652068E-3</v>
      </c>
      <c r="CE831" s="32">
        <f t="shared" si="1919"/>
        <v>8.7847398241533477E-3</v>
      </c>
      <c r="CF831" s="32">
        <f t="shared" si="1919"/>
        <v>5.9579163346482134E-3</v>
      </c>
      <c r="CG831" s="32">
        <f t="shared" si="1919"/>
        <v>4.0407306034347008E-3</v>
      </c>
      <c r="CH831" s="32">
        <f t="shared" si="1919"/>
        <v>5.8475009583315793E-3</v>
      </c>
      <c r="CI831" s="32">
        <f t="shared" si="1919"/>
        <v>3.9658455655939119E-3</v>
      </c>
      <c r="CJ831" s="32">
        <f t="shared" si="1919"/>
        <v>2.6896842193298975E-3</v>
      </c>
      <c r="CK831" s="32">
        <f t="shared" si="1919"/>
        <v>1.9202236296270214E-2</v>
      </c>
      <c r="CL831" s="32">
        <f t="shared" si="1919"/>
        <v>1.3023187889613935E-2</v>
      </c>
      <c r="CM831" s="32">
        <f t="shared" si="1919"/>
        <v>8.83248285206918E-3</v>
      </c>
      <c r="CN831" s="32">
        <f t="shared" si="1919"/>
        <v>1.2781835022117036E-2</v>
      </c>
      <c r="CO831" s="32">
        <f t="shared" si="1919"/>
        <v>8.6687944309596175E-3</v>
      </c>
      <c r="CP831" s="32">
        <f t="shared" si="1919"/>
        <v>5.8792807727688712E-3</v>
      </c>
      <c r="CQ831" s="32">
        <f t="shared" si="1919"/>
        <v>8.5081395735324417E-3</v>
      </c>
      <c r="CR831" s="32">
        <f t="shared" si="1919"/>
        <v>5.7703227138546781E-3</v>
      </c>
      <c r="CS831" s="32">
        <f t="shared" si="1919"/>
        <v>3.9135023508086392E-3</v>
      </c>
    </row>
    <row r="832" spans="2:97" ht="13.15" thickTop="1" x14ac:dyDescent="0.35">
      <c r="H832" s="34">
        <f t="shared" si="1915"/>
        <v>3.8463746849090137E-15</v>
      </c>
      <c r="I832" s="34">
        <f t="shared" ref="I832:J832" si="1920">I827</f>
        <v>-0.38829529361216525</v>
      </c>
      <c r="J832" s="34">
        <f t="shared" si="1920"/>
        <v>-0.25096988117685531</v>
      </c>
      <c r="K832" s="34">
        <f t="shared" si="1911"/>
        <v>-0.38829529361216619</v>
      </c>
      <c r="L832" s="34">
        <f>$CE$6-$CE$7*SUMPRODUCT($B$6:$CD$6,Q831:CS831)</f>
        <v>0</v>
      </c>
    </row>
    <row r="833" spans="1:111" ht="13.5" thickBot="1" x14ac:dyDescent="0.4">
      <c r="B833" s="39" t="s">
        <v>367</v>
      </c>
      <c r="D833" s="39" t="s">
        <v>368</v>
      </c>
      <c r="E833" s="39" t="s">
        <v>369</v>
      </c>
      <c r="F833" s="39" t="s">
        <v>370</v>
      </c>
      <c r="H833" s="39" t="s">
        <v>347</v>
      </c>
      <c r="I833" s="39" t="s">
        <v>371</v>
      </c>
      <c r="J833" s="39" t="s">
        <v>372</v>
      </c>
      <c r="K833" s="39" t="s">
        <v>349</v>
      </c>
      <c r="L833" s="39" t="s">
        <v>373</v>
      </c>
      <c r="M833" s="39" t="s">
        <v>374</v>
      </c>
      <c r="O833" s="45" t="s">
        <v>336</v>
      </c>
    </row>
    <row r="834" spans="1:111" ht="13.9" thickTop="1" thickBot="1" x14ac:dyDescent="0.4">
      <c r="B834" s="32">
        <f>1+B829</f>
        <v>9</v>
      </c>
      <c r="D834" s="32">
        <f>IF(F829,IF(M834&lt;0,D829,H834),E829)</f>
        <v>3.7547943352683228E-15</v>
      </c>
      <c r="E834" s="32">
        <f>IF(F829,IF(M834&lt;0,H834,E829),H834)</f>
        <v>3.8463746849090137E-15</v>
      </c>
      <c r="F834" s="32" t="b">
        <f>OR(F829,M834*M829&lt;=0)</f>
        <v>1</v>
      </c>
      <c r="H834" s="32">
        <f>IF(F829,(D829+E829)/2,2*H829)</f>
        <v>3.7547943352683228E-15</v>
      </c>
      <c r="I834" s="32">
        <f>I829</f>
        <v>-0.48114022924019773</v>
      </c>
      <c r="J834" s="32">
        <f>J829</f>
        <v>-1</v>
      </c>
      <c r="K834" s="32">
        <f>I834+J834*H834</f>
        <v>-0.4811402292402015</v>
      </c>
      <c r="L834" s="32">
        <f>$CE$3-$CE$7*SUMPRODUCT($B$3:$CD$3,Q836:CS836)</f>
        <v>0</v>
      </c>
      <c r="M834" s="32">
        <f>SUMPRODUCT(L834:L837,J834:J837)</f>
        <v>0</v>
      </c>
      <c r="O834" s="46">
        <f>SUM(Q834:CS834)</f>
        <v>-1.2656551010021415</v>
      </c>
      <c r="P834" s="39" t="s">
        <v>363</v>
      </c>
      <c r="Q834" s="32">
        <f t="shared" ref="Q834:AV834" si="1921">SUMPRODUCT(B$3:B$6,$K834:$K837)</f>
        <v>0.94830444080696508</v>
      </c>
      <c r="R834" s="32">
        <f t="shared" si="1921"/>
        <v>0.56000914719479888</v>
      </c>
      <c r="S834" s="32">
        <f t="shared" si="1921"/>
        <v>0.17171385358263269</v>
      </c>
      <c r="T834" s="32">
        <f t="shared" si="1921"/>
        <v>0.54130271888884884</v>
      </c>
      <c r="U834" s="32">
        <f t="shared" si="1921"/>
        <v>0.15300742527668271</v>
      </c>
      <c r="V834" s="32">
        <f t="shared" si="1921"/>
        <v>-0.23528786833548349</v>
      </c>
      <c r="W834" s="32">
        <f t="shared" si="1921"/>
        <v>0.13430099697073272</v>
      </c>
      <c r="X834" s="32">
        <f t="shared" si="1921"/>
        <v>-0.25399429664143347</v>
      </c>
      <c r="Y834" s="32">
        <f t="shared" si="1921"/>
        <v>-0.64228959025359966</v>
      </c>
      <c r="Z834" s="32">
        <f t="shared" si="1921"/>
        <v>1.2295611299185527</v>
      </c>
      <c r="AA834" s="32">
        <f t="shared" si="1921"/>
        <v>0.84126583630638641</v>
      </c>
      <c r="AB834" s="32">
        <f t="shared" si="1921"/>
        <v>0.45297054269422021</v>
      </c>
      <c r="AC834" s="32">
        <f t="shared" si="1921"/>
        <v>0.82255940800043637</v>
      </c>
      <c r="AD834" s="32">
        <f t="shared" si="1921"/>
        <v>0.43426411438827023</v>
      </c>
      <c r="AE834" s="32">
        <f t="shared" si="1921"/>
        <v>4.5968820776104036E-2</v>
      </c>
      <c r="AF834" s="32">
        <f t="shared" si="1921"/>
        <v>0.41555768608232024</v>
      </c>
      <c r="AG834" s="32">
        <f t="shared" si="1921"/>
        <v>2.7262392470154051E-2</v>
      </c>
      <c r="AH834" s="32">
        <f t="shared" si="1921"/>
        <v>-0.36103290114201214</v>
      </c>
      <c r="AI834" s="32">
        <f t="shared" si="1921"/>
        <v>1.6045700487340027</v>
      </c>
      <c r="AJ834" s="32">
        <f t="shared" si="1921"/>
        <v>1.2162747551218365</v>
      </c>
      <c r="AK834" s="32">
        <f t="shared" si="1921"/>
        <v>0.82797946150967028</v>
      </c>
      <c r="AL834" s="32">
        <f t="shared" si="1921"/>
        <v>1.1975683268158865</v>
      </c>
      <c r="AM834" s="32">
        <f t="shared" si="1921"/>
        <v>0.80927303320372035</v>
      </c>
      <c r="AN834" s="32">
        <f t="shared" si="1921"/>
        <v>0.42097773959155416</v>
      </c>
      <c r="AO834" s="32">
        <f t="shared" si="1921"/>
        <v>0.79056660489777042</v>
      </c>
      <c r="AP834" s="32">
        <f t="shared" si="1921"/>
        <v>0.40227131128560417</v>
      </c>
      <c r="AQ834" s="32">
        <f t="shared" si="1921"/>
        <v>1.3976017673437979E-2</v>
      </c>
      <c r="AR834" s="32">
        <f t="shared" si="1921"/>
        <v>0.46716421156676358</v>
      </c>
      <c r="AS834" s="32">
        <f t="shared" si="1921"/>
        <v>7.8868917954597384E-2</v>
      </c>
      <c r="AT834" s="32">
        <f t="shared" si="1921"/>
        <v>-0.30942637565756881</v>
      </c>
      <c r="AU834" s="32">
        <f t="shared" si="1921"/>
        <v>6.0162489648647399E-2</v>
      </c>
      <c r="AV834" s="32">
        <f t="shared" si="1921"/>
        <v>-0.32813280396351879</v>
      </c>
      <c r="AW834" s="32">
        <f t="shared" ref="AW834:CB834" si="1922">SUMPRODUCT(AH$3:AH$6,$K834:$K837)</f>
        <v>-0.71642809757568493</v>
      </c>
      <c r="AX834" s="32">
        <f t="shared" si="1922"/>
        <v>-0.34683923226946878</v>
      </c>
      <c r="AY834" s="32">
        <f t="shared" si="1922"/>
        <v>-0.73513452588163497</v>
      </c>
      <c r="AZ834" s="32">
        <f t="shared" si="1922"/>
        <v>-1.1234298194938011</v>
      </c>
      <c r="BA834" s="32">
        <f t="shared" si="1922"/>
        <v>0.7484209006783511</v>
      </c>
      <c r="BB834" s="32">
        <f t="shared" si="1922"/>
        <v>0.36012560706618491</v>
      </c>
      <c r="BC834" s="32">
        <f t="shared" si="1922"/>
        <v>-2.8169686545981287E-2</v>
      </c>
      <c r="BD834" s="32">
        <f t="shared" si="1922"/>
        <v>0.34141917876023492</v>
      </c>
      <c r="BE834" s="32">
        <f t="shared" si="1922"/>
        <v>-4.6876114851931251E-2</v>
      </c>
      <c r="BF834" s="32">
        <f t="shared" si="1922"/>
        <v>-0.43517140846409746</v>
      </c>
      <c r="BG834" s="32">
        <f t="shared" si="1922"/>
        <v>-6.5582543157881257E-2</v>
      </c>
      <c r="BH834" s="32">
        <f t="shared" si="1922"/>
        <v>-0.45387783677004745</v>
      </c>
      <c r="BI834" s="32">
        <f t="shared" si="1922"/>
        <v>-0.84217313038221364</v>
      </c>
      <c r="BJ834" s="32">
        <f t="shared" si="1922"/>
        <v>1.1234298194938011</v>
      </c>
      <c r="BK834" s="32">
        <f t="shared" si="1922"/>
        <v>0.73513452588163497</v>
      </c>
      <c r="BL834" s="32">
        <f t="shared" si="1922"/>
        <v>0.34683923226946878</v>
      </c>
      <c r="BM834" s="32">
        <f t="shared" si="1922"/>
        <v>0.71642809757568493</v>
      </c>
      <c r="BN834" s="32">
        <f t="shared" si="1922"/>
        <v>0.32813280396351879</v>
      </c>
      <c r="BO834" s="32">
        <f t="shared" si="1922"/>
        <v>-6.0162489648647399E-2</v>
      </c>
      <c r="BP834" s="32">
        <f t="shared" si="1922"/>
        <v>0.30942637565756881</v>
      </c>
      <c r="BQ834" s="32">
        <f t="shared" si="1922"/>
        <v>-7.8868917954597384E-2</v>
      </c>
      <c r="BR834" s="32">
        <f t="shared" si="1922"/>
        <v>-0.46716421156676358</v>
      </c>
      <c r="BS834" s="32">
        <f t="shared" si="1922"/>
        <v>-1.3976017673437979E-2</v>
      </c>
      <c r="BT834" s="32">
        <f t="shared" si="1922"/>
        <v>-0.40227131128560417</v>
      </c>
      <c r="BU834" s="32">
        <f t="shared" si="1922"/>
        <v>-0.79056660489777042</v>
      </c>
      <c r="BV834" s="32">
        <f t="shared" si="1922"/>
        <v>-0.42097773959155416</v>
      </c>
      <c r="BW834" s="32">
        <f t="shared" si="1922"/>
        <v>-0.80927303320372035</v>
      </c>
      <c r="BX834" s="32">
        <f t="shared" si="1922"/>
        <v>-1.1975683268158865</v>
      </c>
      <c r="BY834" s="32">
        <f t="shared" si="1922"/>
        <v>-0.82797946150967028</v>
      </c>
      <c r="BZ834" s="32">
        <f t="shared" si="1922"/>
        <v>-1.2162747551218365</v>
      </c>
      <c r="CA834" s="32">
        <f t="shared" si="1922"/>
        <v>-1.6045700487340027</v>
      </c>
      <c r="CB834" s="32">
        <f t="shared" si="1922"/>
        <v>0.26728067143814965</v>
      </c>
      <c r="CC834" s="32">
        <f t="shared" ref="CC834:CS834" si="1923">SUMPRODUCT(BN$3:BN$6,$K834:$K837)</f>
        <v>-0.12101462217401654</v>
      </c>
      <c r="CD834" s="32">
        <f t="shared" si="1923"/>
        <v>-0.50930991578618268</v>
      </c>
      <c r="CE834" s="32">
        <f t="shared" si="1923"/>
        <v>-0.13972105047996652</v>
      </c>
      <c r="CF834" s="32">
        <f t="shared" si="1923"/>
        <v>-0.52801634409213272</v>
      </c>
      <c r="CG834" s="32">
        <f t="shared" si="1923"/>
        <v>-0.91631163770429891</v>
      </c>
      <c r="CH834" s="32">
        <f t="shared" si="1923"/>
        <v>-0.54672277239808276</v>
      </c>
      <c r="CI834" s="32">
        <f t="shared" si="1923"/>
        <v>-0.93501806601024895</v>
      </c>
      <c r="CJ834" s="32">
        <f t="shared" si="1923"/>
        <v>-1.3233133596224151</v>
      </c>
      <c r="CK834" s="32">
        <f t="shared" si="1923"/>
        <v>0.64228959025359966</v>
      </c>
      <c r="CL834" s="32">
        <f t="shared" si="1923"/>
        <v>0.25399429664143347</v>
      </c>
      <c r="CM834" s="32">
        <f t="shared" si="1923"/>
        <v>-0.13430099697073272</v>
      </c>
      <c r="CN834" s="32">
        <f t="shared" si="1923"/>
        <v>0.23528786833548349</v>
      </c>
      <c r="CO834" s="32">
        <f t="shared" si="1923"/>
        <v>-0.15300742527668271</v>
      </c>
      <c r="CP834" s="32">
        <f t="shared" si="1923"/>
        <v>-0.54130271888884884</v>
      </c>
      <c r="CQ834" s="32">
        <f t="shared" si="1923"/>
        <v>-0.17171385358263269</v>
      </c>
      <c r="CR834" s="32">
        <f t="shared" si="1923"/>
        <v>-0.56000914719479888</v>
      </c>
      <c r="CS834" s="32">
        <f t="shared" si="1923"/>
        <v>-0.94830444080696508</v>
      </c>
    </row>
    <row r="835" spans="1:111" ht="13.9" thickTop="1" thickBot="1" x14ac:dyDescent="0.4">
      <c r="H835" s="33">
        <f>H834</f>
        <v>3.7547943352683228E-15</v>
      </c>
      <c r="I835" s="33">
        <f t="shared" ref="I835:J835" si="1924">I830</f>
        <v>0.3281328039635214</v>
      </c>
      <c r="J835" s="33">
        <f t="shared" si="1924"/>
        <v>-0.69396306628011539</v>
      </c>
      <c r="K835" s="33">
        <f t="shared" ref="K835:K837" si="1925">I835+J835*H835</f>
        <v>0.32813280396351879</v>
      </c>
      <c r="L835" s="33">
        <f>$CE$4-$CE$7*SUMPRODUCT($B$4:$CD$4,Q836:CS836)</f>
        <v>0</v>
      </c>
      <c r="M835" s="39" t="s">
        <v>375</v>
      </c>
      <c r="O835" s="47">
        <f t="shared" ref="O835:O836" si="1926">SUM(Q835:CS835)</f>
        <v>98.989929547728778</v>
      </c>
      <c r="P835" s="39" t="s">
        <v>365</v>
      </c>
      <c r="Q835" s="33">
        <f>EXP(Q834)</f>
        <v>2.5813291502881182</v>
      </c>
      <c r="R835" s="33">
        <f>EXP(R834)</f>
        <v>1.750688514111731</v>
      </c>
      <c r="S835" s="33">
        <f t="shared" ref="S835:CD835" si="1927">EXP(S834)</f>
        <v>1.1873380320757028</v>
      </c>
      <c r="T835" s="33">
        <f t="shared" si="1927"/>
        <v>1.7182437934675849</v>
      </c>
      <c r="U835" s="33">
        <f t="shared" si="1927"/>
        <v>1.1653336318352567</v>
      </c>
      <c r="V835" s="33">
        <f t="shared" si="1927"/>
        <v>0.79034330206761139</v>
      </c>
      <c r="W835" s="33">
        <f t="shared" si="1927"/>
        <v>1.1437370292201385</v>
      </c>
      <c r="X835" s="33">
        <f t="shared" si="1927"/>
        <v>0.77569622610757616</v>
      </c>
      <c r="Y835" s="33">
        <f t="shared" si="1927"/>
        <v>0.52608652148633384</v>
      </c>
      <c r="Z835" s="33">
        <f t="shared" si="1927"/>
        <v>3.4197283904325286</v>
      </c>
      <c r="AA835" s="33">
        <f t="shared" si="1927"/>
        <v>2.3193009747880438</v>
      </c>
      <c r="AB835" s="33">
        <f t="shared" si="1927"/>
        <v>1.5729778501421896</v>
      </c>
      <c r="AC835" s="33">
        <f t="shared" si="1927"/>
        <v>2.2763184158632916</v>
      </c>
      <c r="AD835" s="33">
        <f t="shared" si="1927"/>
        <v>1.5438265610831037</v>
      </c>
      <c r="AE835" s="33">
        <f t="shared" si="1927"/>
        <v>1.0470417644983905</v>
      </c>
      <c r="AF835" s="33">
        <f t="shared" si="1927"/>
        <v>1.5152155197164627</v>
      </c>
      <c r="AG835" s="33">
        <f t="shared" si="1927"/>
        <v>1.0276374117091449</v>
      </c>
      <c r="AH835" s="33">
        <f t="shared" si="1927"/>
        <v>0.69695606743909522</v>
      </c>
      <c r="AI835" s="33">
        <f t="shared" si="1927"/>
        <v>4.9757198257344095</v>
      </c>
      <c r="AJ835" s="33">
        <f t="shared" si="1927"/>
        <v>3.3745931034711218</v>
      </c>
      <c r="AK835" s="33">
        <f t="shared" si="1927"/>
        <v>2.2886896796513301</v>
      </c>
      <c r="AL835" s="33">
        <f t="shared" si="1927"/>
        <v>3.3120532914787328</v>
      </c>
      <c r="AM835" s="33">
        <f t="shared" si="1927"/>
        <v>2.2462744260531742</v>
      </c>
      <c r="AN835" s="33">
        <f t="shared" si="1927"/>
        <v>1.5234503654039158</v>
      </c>
      <c r="AO835" s="33">
        <f t="shared" si="1927"/>
        <v>2.2046452352200108</v>
      </c>
      <c r="AP835" s="33">
        <f t="shared" si="1927"/>
        <v>1.4952169468818144</v>
      </c>
      <c r="AQ835" s="33">
        <f t="shared" si="1927"/>
        <v>1.0140741387897121</v>
      </c>
      <c r="AR835" s="33">
        <f t="shared" si="1927"/>
        <v>1.5954633754475891</v>
      </c>
      <c r="AS835" s="33">
        <f t="shared" si="1927"/>
        <v>1.0820624738113174</v>
      </c>
      <c r="AT835" s="33">
        <f t="shared" si="1927"/>
        <v>0.73386779994382279</v>
      </c>
      <c r="AU835" s="33">
        <f t="shared" si="1927"/>
        <v>1.0620090980112626</v>
      </c>
      <c r="AV835" s="33">
        <f t="shared" si="1927"/>
        <v>0.72026735899331351</v>
      </c>
      <c r="AW835" s="33">
        <f t="shared" si="1927"/>
        <v>0.48849399633457863</v>
      </c>
      <c r="AX835" s="33">
        <f t="shared" si="1927"/>
        <v>0.70691896888092864</v>
      </c>
      <c r="AY835" s="33">
        <f t="shared" si="1927"/>
        <v>0.47944095741893833</v>
      </c>
      <c r="AZ835" s="33">
        <f t="shared" si="1927"/>
        <v>0.3251626307533782</v>
      </c>
      <c r="BA835" s="33">
        <f t="shared" si="1927"/>
        <v>2.1136597013613896</v>
      </c>
      <c r="BB835" s="33">
        <f t="shared" si="1927"/>
        <v>1.433509462170369</v>
      </c>
      <c r="BC835" s="33">
        <f t="shared" si="1927"/>
        <v>0.97222337957638405</v>
      </c>
      <c r="BD835" s="33">
        <f t="shared" si="1927"/>
        <v>1.4069428778431416</v>
      </c>
      <c r="BE835" s="33">
        <f t="shared" si="1927"/>
        <v>0.95420560217063699</v>
      </c>
      <c r="BF835" s="33">
        <f t="shared" si="1927"/>
        <v>0.64715372994363973</v>
      </c>
      <c r="BG835" s="33">
        <f t="shared" si="1927"/>
        <v>0.9365217401072512</v>
      </c>
      <c r="BH835" s="33">
        <f t="shared" si="1927"/>
        <v>0.63516032174304282</v>
      </c>
      <c r="BI835" s="33">
        <f t="shared" si="1927"/>
        <v>0.43077337881181982</v>
      </c>
      <c r="BJ835" s="33">
        <f t="shared" si="1927"/>
        <v>3.075384147566627</v>
      </c>
      <c r="BK835" s="33">
        <f t="shared" si="1927"/>
        <v>2.0857625626802552</v>
      </c>
      <c r="BL835" s="33">
        <f t="shared" si="1927"/>
        <v>1.4145892867792562</v>
      </c>
      <c r="BM835" s="33">
        <f t="shared" si="1927"/>
        <v>2.0471080658176226</v>
      </c>
      <c r="BN835" s="33">
        <f t="shared" si="1927"/>
        <v>1.3883733415292574</v>
      </c>
      <c r="BO835" s="33">
        <f t="shared" si="1927"/>
        <v>0.9416115190280554</v>
      </c>
      <c r="BP835" s="33">
        <f t="shared" si="1927"/>
        <v>1.3626432445687757</v>
      </c>
      <c r="BQ835" s="33">
        <f t="shared" si="1927"/>
        <v>0.92416105742742283</v>
      </c>
      <c r="BR835" s="33">
        <f t="shared" si="1927"/>
        <v>0.62677715790214317</v>
      </c>
      <c r="BS835" s="33">
        <f t="shared" si="1927"/>
        <v>0.98612119345977067</v>
      </c>
      <c r="BT835" s="33">
        <f t="shared" si="1927"/>
        <v>0.66879926828373648</v>
      </c>
      <c r="BU835" s="33">
        <f t="shared" si="1927"/>
        <v>0.45358771743618231</v>
      </c>
      <c r="BV835" s="33">
        <f t="shared" si="1927"/>
        <v>0.65640471308355874</v>
      </c>
      <c r="BW835" s="33">
        <f t="shared" si="1927"/>
        <v>0.44518158084408865</v>
      </c>
      <c r="BX835" s="33">
        <f t="shared" si="1927"/>
        <v>0.30192750900862764</v>
      </c>
      <c r="BY835" s="33">
        <f t="shared" si="1927"/>
        <v>0.43693123139015722</v>
      </c>
      <c r="BZ835" s="33">
        <f t="shared" si="1927"/>
        <v>0.29633202265819708</v>
      </c>
      <c r="CA835" s="33">
        <f t="shared" si="1927"/>
        <v>0.20097594619938261</v>
      </c>
      <c r="CB835" s="33">
        <f t="shared" si="1927"/>
        <v>1.3064070660284397</v>
      </c>
      <c r="CC835" s="33">
        <f t="shared" si="1927"/>
        <v>0.88602100394485395</v>
      </c>
      <c r="CD835" s="33">
        <f t="shared" si="1927"/>
        <v>0.60091011434743513</v>
      </c>
      <c r="CE835" s="33">
        <f t="shared" ref="CE835:CS835" si="1928">EXP(CE834)</f>
        <v>0.86960077628806709</v>
      </c>
      <c r="CF835" s="33">
        <f t="shared" si="1928"/>
        <v>0.5897737182180891</v>
      </c>
      <c r="CG835" s="33">
        <f t="shared" si="1928"/>
        <v>0.39999163775535262</v>
      </c>
      <c r="CH835" s="33">
        <f t="shared" si="1928"/>
        <v>0.57884370789551942</v>
      </c>
      <c r="CI835" s="33">
        <f t="shared" si="1928"/>
        <v>0.39257877313531392</v>
      </c>
      <c r="CJ835" s="33">
        <f t="shared" si="1928"/>
        <v>0.26625165137710438</v>
      </c>
      <c r="CK835" s="33">
        <f t="shared" si="1928"/>
        <v>1.9008280181266286</v>
      </c>
      <c r="CL835" s="33">
        <f t="shared" si="1928"/>
        <v>1.289164451679718</v>
      </c>
      <c r="CM835" s="33">
        <f t="shared" si="1928"/>
        <v>0.87432685525785059</v>
      </c>
      <c r="CN835" s="33">
        <f t="shared" si="1928"/>
        <v>1.2652729483300578</v>
      </c>
      <c r="CO835" s="33">
        <f t="shared" si="1928"/>
        <v>0.85812334998443607</v>
      </c>
      <c r="CP835" s="33">
        <f t="shared" si="1928"/>
        <v>0.58198958948770696</v>
      </c>
      <c r="CQ835" s="33">
        <f t="shared" si="1928"/>
        <v>0.84222013696621956</v>
      </c>
      <c r="CR835" s="33">
        <f t="shared" si="1928"/>
        <v>0.57120383891213378</v>
      </c>
      <c r="CS835" s="33">
        <f t="shared" si="1928"/>
        <v>0.38739732199141819</v>
      </c>
    </row>
    <row r="836" spans="1:111" ht="13.9" thickTop="1" thickBot="1" x14ac:dyDescent="0.4">
      <c r="H836" s="32">
        <f t="shared" ref="H836:H837" si="1929">H835</f>
        <v>3.7547943352683228E-15</v>
      </c>
      <c r="I836" s="32">
        <f t="shared" ref="I836:J836" si="1930">I831</f>
        <v>-0.40700172191811473</v>
      </c>
      <c r="J836" s="32">
        <f t="shared" si="1930"/>
        <v>-0.38949399211553065</v>
      </c>
      <c r="K836" s="32">
        <f t="shared" si="1925"/>
        <v>-0.40700172191811618</v>
      </c>
      <c r="L836" s="32">
        <f>$CE$5-$CE$7*SUMPRODUCT($B$5:$CD$5,Q836:CS836)</f>
        <v>0</v>
      </c>
      <c r="M836" s="32">
        <f>SUMPRODUCT($B$7:$CD$7, LN(Q836:CS836))</f>
        <v>-3263.3842564287179</v>
      </c>
      <c r="O836" s="48">
        <f t="shared" si="1926"/>
        <v>1.0000000000000002</v>
      </c>
      <c r="P836" s="39" t="s">
        <v>366</v>
      </c>
      <c r="Q836" s="32">
        <f t="shared" ref="Q836:AV836" si="1931">Q835/$O835</f>
        <v>2.6076684386804314E-2</v>
      </c>
      <c r="R836" s="32">
        <f t="shared" si="1931"/>
        <v>1.7685521366773198E-2</v>
      </c>
      <c r="S836" s="32">
        <f t="shared" si="1931"/>
        <v>1.1994533560135714E-2</v>
      </c>
      <c r="T836" s="32">
        <f t="shared" si="1931"/>
        <v>1.735776357572939E-2</v>
      </c>
      <c r="U836" s="32">
        <f t="shared" si="1931"/>
        <v>1.1772244279387853E-2</v>
      </c>
      <c r="V836" s="32">
        <f t="shared" si="1931"/>
        <v>7.9840778317408646E-3</v>
      </c>
      <c r="W836" s="32">
        <f t="shared" si="1931"/>
        <v>1.1554074585624154E-2</v>
      </c>
      <c r="X836" s="32">
        <f t="shared" si="1931"/>
        <v>7.8361125182291203E-3</v>
      </c>
      <c r="Y836" s="32">
        <f t="shared" si="1931"/>
        <v>5.3145458723927773E-3</v>
      </c>
      <c r="Z836" s="32">
        <f t="shared" si="1931"/>
        <v>3.4546225116603192E-2</v>
      </c>
      <c r="AA836" s="32">
        <f t="shared" si="1931"/>
        <v>2.3429665880000193E-2</v>
      </c>
      <c r="AB836" s="32">
        <f t="shared" si="1931"/>
        <v>1.5890281540040553E-2</v>
      </c>
      <c r="AC836" s="32">
        <f t="shared" si="1931"/>
        <v>2.299545444939171E-2</v>
      </c>
      <c r="AD836" s="32">
        <f t="shared" si="1931"/>
        <v>1.5595794119024354E-2</v>
      </c>
      <c r="AE836" s="32">
        <f t="shared" si="1931"/>
        <v>1.0577255376200172E-2</v>
      </c>
      <c r="AF836" s="32">
        <f t="shared" si="1931"/>
        <v>1.5306764300563418E-2</v>
      </c>
      <c r="AG836" s="32">
        <f t="shared" si="1931"/>
        <v>1.0381231872820572E-2</v>
      </c>
      <c r="AH836" s="32">
        <f t="shared" si="1931"/>
        <v>7.0406764670243784E-3</v>
      </c>
      <c r="AI836" s="32">
        <f t="shared" si="1931"/>
        <v>5.02649092535754E-2</v>
      </c>
      <c r="AJ836" s="32">
        <f t="shared" si="1931"/>
        <v>3.4090266746215181E-2</v>
      </c>
      <c r="AK836" s="32">
        <f t="shared" si="1931"/>
        <v>2.3120429422548688E-2</v>
      </c>
      <c r="AL836" s="32">
        <f t="shared" si="1931"/>
        <v>3.3458487207850773E-2</v>
      </c>
      <c r="AM836" s="32">
        <f t="shared" si="1931"/>
        <v>2.2691948931735678E-2</v>
      </c>
      <c r="AN836" s="32">
        <f t="shared" si="1931"/>
        <v>1.5389953022134157E-2</v>
      </c>
      <c r="AO836" s="32">
        <f t="shared" si="1931"/>
        <v>2.2271409276607514E-2</v>
      </c>
      <c r="AP836" s="32">
        <f t="shared" si="1931"/>
        <v>1.5104737963884333E-2</v>
      </c>
      <c r="AQ836" s="32">
        <f t="shared" si="1931"/>
        <v>1.0244215178482051E-2</v>
      </c>
      <c r="AR836" s="32">
        <f t="shared" si="1931"/>
        <v>1.6117431164331963E-2</v>
      </c>
      <c r="AS836" s="32">
        <f t="shared" si="1931"/>
        <v>1.0931035901885275E-2</v>
      </c>
      <c r="AT836" s="32">
        <f t="shared" si="1931"/>
        <v>7.4135601802805869E-3</v>
      </c>
      <c r="AU836" s="32">
        <f t="shared" si="1931"/>
        <v>1.07284559435837E-2</v>
      </c>
      <c r="AV836" s="32">
        <f t="shared" si="1931"/>
        <v>7.2761680130909775E-3</v>
      </c>
      <c r="AW836" s="32">
        <f t="shared" ref="AW836:CB836" si="1932">AW835/$O835</f>
        <v>4.9347847661518679E-3</v>
      </c>
      <c r="AX836" s="32">
        <f t="shared" si="1932"/>
        <v>7.1413220729698778E-3</v>
      </c>
      <c r="AY836" s="32">
        <f t="shared" si="1932"/>
        <v>4.8433306257458448E-3</v>
      </c>
      <c r="AZ836" s="32">
        <f t="shared" si="1932"/>
        <v>3.2848051538070695E-3</v>
      </c>
      <c r="BA836" s="32">
        <f t="shared" si="1932"/>
        <v>2.1352269983607494E-2</v>
      </c>
      <c r="BB836" s="32">
        <f t="shared" si="1932"/>
        <v>1.4481366627088982E-2</v>
      </c>
      <c r="BC836" s="32">
        <f t="shared" si="1932"/>
        <v>9.8214372312248072E-3</v>
      </c>
      <c r="BD836" s="32">
        <f t="shared" si="1932"/>
        <v>1.4212989990711864E-2</v>
      </c>
      <c r="BE836" s="32">
        <f t="shared" si="1932"/>
        <v>9.6394209646402385E-3</v>
      </c>
      <c r="BF836" s="32">
        <f t="shared" si="1932"/>
        <v>6.5375713762035707E-3</v>
      </c>
      <c r="BG836" s="32">
        <f t="shared" si="1932"/>
        <v>9.4607779234320982E-3</v>
      </c>
      <c r="BH836" s="32">
        <f t="shared" si="1932"/>
        <v>6.4164135144352766E-3</v>
      </c>
      <c r="BI836" s="32">
        <f t="shared" si="1932"/>
        <v>4.3516889119930022E-3</v>
      </c>
      <c r="BJ836" s="32">
        <f t="shared" si="1932"/>
        <v>3.1067646594129621E-2</v>
      </c>
      <c r="BK836" s="32">
        <f t="shared" si="1932"/>
        <v>2.1070452036988149E-2</v>
      </c>
      <c r="BL836" s="32">
        <f t="shared" si="1932"/>
        <v>1.4290234302037772E-2</v>
      </c>
      <c r="BM836" s="32">
        <f t="shared" si="1932"/>
        <v>2.0679962852489891E-2</v>
      </c>
      <c r="BN836" s="32">
        <f t="shared" si="1932"/>
        <v>1.402539983483716E-2</v>
      </c>
      <c r="BO836" s="32">
        <f t="shared" si="1932"/>
        <v>9.5121950619638535E-3</v>
      </c>
      <c r="BP836" s="32">
        <f t="shared" si="1932"/>
        <v>1.3765473425372694E-2</v>
      </c>
      <c r="BQ836" s="32">
        <f t="shared" si="1932"/>
        <v>9.3359098410291455E-3</v>
      </c>
      <c r="BR836" s="32">
        <f t="shared" si="1932"/>
        <v>6.3317264772871423E-3</v>
      </c>
      <c r="BS836" s="32">
        <f t="shared" si="1932"/>
        <v>9.9618334709926683E-3</v>
      </c>
      <c r="BT836" s="32">
        <f t="shared" si="1932"/>
        <v>6.7562354205057762E-3</v>
      </c>
      <c r="BU836" s="32">
        <f t="shared" si="1932"/>
        <v>4.5821602208281336E-3</v>
      </c>
      <c r="BV836" s="32">
        <f t="shared" si="1932"/>
        <v>6.6310251566253312E-3</v>
      </c>
      <c r="BW836" s="32">
        <f t="shared" si="1932"/>
        <v>4.4972411120814144E-3</v>
      </c>
      <c r="BX836" s="32">
        <f t="shared" si="1932"/>
        <v>3.0500830780271532E-3</v>
      </c>
      <c r="BY836" s="32">
        <f t="shared" si="1932"/>
        <v>4.4138957708772519E-3</v>
      </c>
      <c r="BZ836" s="32">
        <f t="shared" si="1932"/>
        <v>2.9935572639772237E-3</v>
      </c>
      <c r="CA836" s="32">
        <f t="shared" si="1932"/>
        <v>2.0302665848699335E-3</v>
      </c>
      <c r="CB836" s="32">
        <f t="shared" si="1932"/>
        <v>1.3197373429774442E-2</v>
      </c>
      <c r="CC836" s="32">
        <f t="shared" ref="CC836:CS836" si="1933">CC835/$O835</f>
        <v>8.9506175829497069E-3</v>
      </c>
      <c r="CD836" s="32">
        <f t="shared" si="1933"/>
        <v>6.0704166281652068E-3</v>
      </c>
      <c r="CE836" s="32">
        <f t="shared" si="1933"/>
        <v>8.784739824153346E-3</v>
      </c>
      <c r="CF836" s="32">
        <f t="shared" si="1933"/>
        <v>5.9579163346482134E-3</v>
      </c>
      <c r="CG836" s="32">
        <f t="shared" si="1933"/>
        <v>4.0407306034347008E-3</v>
      </c>
      <c r="CH836" s="32">
        <f t="shared" si="1933"/>
        <v>5.8475009583315784E-3</v>
      </c>
      <c r="CI836" s="32">
        <f t="shared" si="1933"/>
        <v>3.9658455655939119E-3</v>
      </c>
      <c r="CJ836" s="32">
        <f t="shared" si="1933"/>
        <v>2.689684219329897E-3</v>
      </c>
      <c r="CK836" s="32">
        <f t="shared" si="1933"/>
        <v>1.9202236296270211E-2</v>
      </c>
      <c r="CL836" s="32">
        <f t="shared" si="1933"/>
        <v>1.3023187889613935E-2</v>
      </c>
      <c r="CM836" s="32">
        <f t="shared" si="1933"/>
        <v>8.83248285206918E-3</v>
      </c>
      <c r="CN836" s="32">
        <f t="shared" si="1933"/>
        <v>1.2781835022117037E-2</v>
      </c>
      <c r="CO836" s="32">
        <f t="shared" si="1933"/>
        <v>8.6687944309596175E-3</v>
      </c>
      <c r="CP836" s="32">
        <f t="shared" si="1933"/>
        <v>5.8792807727688712E-3</v>
      </c>
      <c r="CQ836" s="32">
        <f t="shared" si="1933"/>
        <v>8.5081395735324417E-3</v>
      </c>
      <c r="CR836" s="32">
        <f t="shared" si="1933"/>
        <v>5.770322713854679E-3</v>
      </c>
      <c r="CS836" s="32">
        <f t="shared" si="1933"/>
        <v>3.9135023508086392E-3</v>
      </c>
    </row>
    <row r="837" spans="1:111" ht="13.15" thickTop="1" x14ac:dyDescent="0.35">
      <c r="H837" s="34">
        <f t="shared" si="1929"/>
        <v>3.7547943352683228E-15</v>
      </c>
      <c r="I837" s="34">
        <f t="shared" ref="I837:J837" si="1934">I832</f>
        <v>-0.38829529361216525</v>
      </c>
      <c r="J837" s="34">
        <f t="shared" si="1934"/>
        <v>-0.25096988117685531</v>
      </c>
      <c r="K837" s="34">
        <f t="shared" si="1925"/>
        <v>-0.38829529361216619</v>
      </c>
      <c r="L837" s="34">
        <f>$CE$6-$CE$7*SUMPRODUCT($B$6:$CD$6,Q836:CS836)</f>
        <v>0</v>
      </c>
    </row>
    <row r="838" spans="1:111" ht="13.5" thickBot="1" x14ac:dyDescent="0.4">
      <c r="B838" s="39" t="s">
        <v>367</v>
      </c>
      <c r="D838" s="39" t="s">
        <v>368</v>
      </c>
      <c r="E838" s="39" t="s">
        <v>369</v>
      </c>
      <c r="F838" s="39" t="s">
        <v>370</v>
      </c>
      <c r="H838" s="39" t="s">
        <v>347</v>
      </c>
      <c r="I838" s="39" t="s">
        <v>371</v>
      </c>
      <c r="J838" s="39" t="s">
        <v>372</v>
      </c>
      <c r="K838" s="39" t="s">
        <v>349</v>
      </c>
      <c r="L838" s="39" t="s">
        <v>373</v>
      </c>
      <c r="M838" s="39" t="s">
        <v>374</v>
      </c>
      <c r="O838" s="45" t="s">
        <v>336</v>
      </c>
    </row>
    <row r="839" spans="1:111" ht="13.9" thickTop="1" thickBot="1" x14ac:dyDescent="0.4">
      <c r="B839" s="32">
        <f>1+B834</f>
        <v>10</v>
      </c>
      <c r="D839" s="32">
        <f>IF(F834,IF(M839&lt;0,D834,H839),E834)</f>
        <v>3.7547943352683228E-15</v>
      </c>
      <c r="E839" s="32">
        <f>IF(F834,IF(M839&lt;0,H839,E834),H839)</f>
        <v>3.8005845100886687E-15</v>
      </c>
      <c r="F839" s="32" t="b">
        <f>OR(F834,M839*M834&lt;=0)</f>
        <v>1</v>
      </c>
      <c r="H839" s="32">
        <f>IF(F834,(D834+E834)/2,2*H834)</f>
        <v>3.8005845100886687E-15</v>
      </c>
      <c r="I839" s="32">
        <f>I834</f>
        <v>-0.48114022924019773</v>
      </c>
      <c r="J839" s="32">
        <f>J834</f>
        <v>-1</v>
      </c>
      <c r="K839" s="32">
        <f>I839+J839*H839</f>
        <v>-0.4811402292402015</v>
      </c>
      <c r="L839" s="32">
        <f>$CE$3-$CE$7*SUMPRODUCT($B$3:$CD$3,Q841:CS841)</f>
        <v>2.2737367544323206E-13</v>
      </c>
      <c r="M839" s="32">
        <f>SUMPRODUCT(L839:L842,J839:J842)</f>
        <v>-3.8516260844519713E-13</v>
      </c>
      <c r="O839" s="46">
        <f>SUM(Q839:CS839)</f>
        <v>-1.2656551010021393</v>
      </c>
      <c r="P839" s="39" t="s">
        <v>363</v>
      </c>
      <c r="Q839" s="32">
        <f t="shared" ref="Q839:AV839" si="1935">SUMPRODUCT(B$3:B$6,$K839:$K842)</f>
        <v>0.94830444080696519</v>
      </c>
      <c r="R839" s="32">
        <f t="shared" si="1935"/>
        <v>0.560009147194799</v>
      </c>
      <c r="S839" s="32">
        <f t="shared" si="1935"/>
        <v>0.1717138535826328</v>
      </c>
      <c r="T839" s="32">
        <f t="shared" si="1935"/>
        <v>0.54130271888884895</v>
      </c>
      <c r="U839" s="32">
        <f t="shared" si="1935"/>
        <v>0.15300742527668276</v>
      </c>
      <c r="V839" s="32">
        <f t="shared" si="1935"/>
        <v>-0.23528786833548343</v>
      </c>
      <c r="W839" s="32">
        <f t="shared" si="1935"/>
        <v>0.13430099697073272</v>
      </c>
      <c r="X839" s="32">
        <f t="shared" si="1935"/>
        <v>-0.25399429664143347</v>
      </c>
      <c r="Y839" s="32">
        <f t="shared" si="1935"/>
        <v>-0.64228959025359966</v>
      </c>
      <c r="Z839" s="32">
        <f t="shared" si="1935"/>
        <v>1.2295611299185527</v>
      </c>
      <c r="AA839" s="32">
        <f t="shared" si="1935"/>
        <v>0.84126583630638652</v>
      </c>
      <c r="AB839" s="32">
        <f t="shared" si="1935"/>
        <v>0.45297054269422032</v>
      </c>
      <c r="AC839" s="32">
        <f t="shared" si="1935"/>
        <v>0.82255940800043648</v>
      </c>
      <c r="AD839" s="32">
        <f t="shared" si="1935"/>
        <v>0.43426411438827028</v>
      </c>
      <c r="AE839" s="32">
        <f t="shared" si="1935"/>
        <v>4.5968820776104091E-2</v>
      </c>
      <c r="AF839" s="32">
        <f t="shared" si="1935"/>
        <v>0.41555768608232024</v>
      </c>
      <c r="AG839" s="32">
        <f t="shared" si="1935"/>
        <v>2.7262392470154051E-2</v>
      </c>
      <c r="AH839" s="32">
        <f t="shared" si="1935"/>
        <v>-0.36103290114201214</v>
      </c>
      <c r="AI839" s="32">
        <f t="shared" si="1935"/>
        <v>1.6045700487340027</v>
      </c>
      <c r="AJ839" s="32">
        <f t="shared" si="1935"/>
        <v>1.2162747551218365</v>
      </c>
      <c r="AK839" s="32">
        <f t="shared" si="1935"/>
        <v>0.82797946150967028</v>
      </c>
      <c r="AL839" s="32">
        <f t="shared" si="1935"/>
        <v>1.1975683268158863</v>
      </c>
      <c r="AM839" s="32">
        <f t="shared" si="1935"/>
        <v>0.80927303320372024</v>
      </c>
      <c r="AN839" s="32">
        <f t="shared" si="1935"/>
        <v>0.42097773959155405</v>
      </c>
      <c r="AO839" s="32">
        <f t="shared" si="1935"/>
        <v>0.7905666048977702</v>
      </c>
      <c r="AP839" s="32">
        <f t="shared" si="1935"/>
        <v>0.40227131128560401</v>
      </c>
      <c r="AQ839" s="32">
        <f t="shared" si="1935"/>
        <v>1.3976017673437813E-2</v>
      </c>
      <c r="AR839" s="32">
        <f t="shared" si="1935"/>
        <v>0.46716421156676369</v>
      </c>
      <c r="AS839" s="32">
        <f t="shared" si="1935"/>
        <v>7.8868917954597495E-2</v>
      </c>
      <c r="AT839" s="32">
        <f t="shared" si="1935"/>
        <v>-0.3094263756575687</v>
      </c>
      <c r="AU839" s="32">
        <f t="shared" si="1935"/>
        <v>6.0162489648647455E-2</v>
      </c>
      <c r="AV839" s="32">
        <f t="shared" si="1935"/>
        <v>-0.32813280396351874</v>
      </c>
      <c r="AW839" s="32">
        <f t="shared" ref="AW839:CB839" si="1936">SUMPRODUCT(AH$3:AH$6,$K839:$K842)</f>
        <v>-0.71642809757568493</v>
      </c>
      <c r="AX839" s="32">
        <f t="shared" si="1936"/>
        <v>-0.34683923226946878</v>
      </c>
      <c r="AY839" s="32">
        <f t="shared" si="1936"/>
        <v>-0.73513452588163497</v>
      </c>
      <c r="AZ839" s="32">
        <f t="shared" si="1936"/>
        <v>-1.1234298194938011</v>
      </c>
      <c r="BA839" s="32">
        <f t="shared" si="1936"/>
        <v>0.74842090067835121</v>
      </c>
      <c r="BB839" s="32">
        <f t="shared" si="1936"/>
        <v>0.36012560706618502</v>
      </c>
      <c r="BC839" s="32">
        <f t="shared" si="1936"/>
        <v>-2.8169686545981176E-2</v>
      </c>
      <c r="BD839" s="32">
        <f t="shared" si="1936"/>
        <v>0.34141917876023498</v>
      </c>
      <c r="BE839" s="32">
        <f t="shared" si="1936"/>
        <v>-4.6876114851931244E-2</v>
      </c>
      <c r="BF839" s="32">
        <f t="shared" si="1936"/>
        <v>-0.43517140846409741</v>
      </c>
      <c r="BG839" s="32">
        <f t="shared" si="1936"/>
        <v>-6.5582543157881257E-2</v>
      </c>
      <c r="BH839" s="32">
        <f t="shared" si="1936"/>
        <v>-0.45387783677004745</v>
      </c>
      <c r="BI839" s="32">
        <f t="shared" si="1936"/>
        <v>-0.84217313038221364</v>
      </c>
      <c r="BJ839" s="32">
        <f t="shared" si="1936"/>
        <v>1.1234298194938011</v>
      </c>
      <c r="BK839" s="32">
        <f t="shared" si="1936"/>
        <v>0.73513452588163497</v>
      </c>
      <c r="BL839" s="32">
        <f t="shared" si="1936"/>
        <v>0.34683923226946878</v>
      </c>
      <c r="BM839" s="32">
        <f t="shared" si="1936"/>
        <v>0.71642809757568493</v>
      </c>
      <c r="BN839" s="32">
        <f t="shared" si="1936"/>
        <v>0.32813280396351874</v>
      </c>
      <c r="BO839" s="32">
        <f t="shared" si="1936"/>
        <v>-6.0162489648647455E-2</v>
      </c>
      <c r="BP839" s="32">
        <f t="shared" si="1936"/>
        <v>0.3094263756575687</v>
      </c>
      <c r="BQ839" s="32">
        <f t="shared" si="1936"/>
        <v>-7.8868917954597495E-2</v>
      </c>
      <c r="BR839" s="32">
        <f t="shared" si="1936"/>
        <v>-0.46716421156676369</v>
      </c>
      <c r="BS839" s="32">
        <f t="shared" si="1936"/>
        <v>-1.3976017673437813E-2</v>
      </c>
      <c r="BT839" s="32">
        <f t="shared" si="1936"/>
        <v>-0.40227131128560401</v>
      </c>
      <c r="BU839" s="32">
        <f t="shared" si="1936"/>
        <v>-0.7905666048977702</v>
      </c>
      <c r="BV839" s="32">
        <f t="shared" si="1936"/>
        <v>-0.42097773959155405</v>
      </c>
      <c r="BW839" s="32">
        <f t="shared" si="1936"/>
        <v>-0.80927303320372024</v>
      </c>
      <c r="BX839" s="32">
        <f t="shared" si="1936"/>
        <v>-1.1975683268158863</v>
      </c>
      <c r="BY839" s="32">
        <f t="shared" si="1936"/>
        <v>-0.82797946150967028</v>
      </c>
      <c r="BZ839" s="32">
        <f t="shared" si="1936"/>
        <v>-1.2162747551218365</v>
      </c>
      <c r="CA839" s="32">
        <f t="shared" si="1936"/>
        <v>-1.6045700487340027</v>
      </c>
      <c r="CB839" s="32">
        <f t="shared" si="1936"/>
        <v>0.26728067143814971</v>
      </c>
      <c r="CC839" s="32">
        <f t="shared" ref="CC839:CS839" si="1937">SUMPRODUCT(BN$3:BN$6,$K839:$K842)</f>
        <v>-0.12101462217401648</v>
      </c>
      <c r="CD839" s="32">
        <f t="shared" si="1937"/>
        <v>-0.50930991578618268</v>
      </c>
      <c r="CE839" s="32">
        <f t="shared" si="1937"/>
        <v>-0.13972105047996652</v>
      </c>
      <c r="CF839" s="32">
        <f t="shared" si="1937"/>
        <v>-0.52801634409213272</v>
      </c>
      <c r="CG839" s="32">
        <f t="shared" si="1937"/>
        <v>-0.91631163770429891</v>
      </c>
      <c r="CH839" s="32">
        <f t="shared" si="1937"/>
        <v>-0.54672277239808276</v>
      </c>
      <c r="CI839" s="32">
        <f t="shared" si="1937"/>
        <v>-0.93501806601024895</v>
      </c>
      <c r="CJ839" s="32">
        <f t="shared" si="1937"/>
        <v>-1.3233133596224151</v>
      </c>
      <c r="CK839" s="32">
        <f t="shared" si="1937"/>
        <v>0.64228959025359966</v>
      </c>
      <c r="CL839" s="32">
        <f t="shared" si="1937"/>
        <v>0.25399429664143347</v>
      </c>
      <c r="CM839" s="32">
        <f t="shared" si="1937"/>
        <v>-0.13430099697073272</v>
      </c>
      <c r="CN839" s="32">
        <f t="shared" si="1937"/>
        <v>0.23528786833548343</v>
      </c>
      <c r="CO839" s="32">
        <f t="shared" si="1937"/>
        <v>-0.15300742527668276</v>
      </c>
      <c r="CP839" s="32">
        <f t="shared" si="1937"/>
        <v>-0.54130271888884895</v>
      </c>
      <c r="CQ839" s="32">
        <f t="shared" si="1937"/>
        <v>-0.1717138535826328</v>
      </c>
      <c r="CR839" s="32">
        <f t="shared" si="1937"/>
        <v>-0.560009147194799</v>
      </c>
      <c r="CS839" s="32">
        <f t="shared" si="1937"/>
        <v>-0.94830444080696519</v>
      </c>
    </row>
    <row r="840" spans="1:111" ht="13.9" thickTop="1" thickBot="1" x14ac:dyDescent="0.4">
      <c r="H840" s="33">
        <f>H839</f>
        <v>3.8005845100886687E-15</v>
      </c>
      <c r="I840" s="33">
        <f t="shared" ref="I840:J840" si="1938">I835</f>
        <v>0.3281328039635214</v>
      </c>
      <c r="J840" s="33">
        <f t="shared" si="1938"/>
        <v>-0.69396306628011539</v>
      </c>
      <c r="K840" s="33">
        <f t="shared" ref="K840:K842" si="1939">I840+J840*H840</f>
        <v>0.32813280396351874</v>
      </c>
      <c r="L840" s="33">
        <f>$CE$4-$CE$7*SUMPRODUCT($B$4:$CD$4,Q841:CS841)</f>
        <v>2.2737367544323206E-13</v>
      </c>
      <c r="M840" s="39" t="s">
        <v>375</v>
      </c>
      <c r="O840" s="47">
        <f t="shared" ref="O840:O841" si="1940">SUM(Q840:CS840)</f>
        <v>98.989929547728764</v>
      </c>
      <c r="P840" s="39" t="s">
        <v>365</v>
      </c>
      <c r="Q840" s="33">
        <f>EXP(Q839)</f>
        <v>2.5813291502881186</v>
      </c>
      <c r="R840" s="33">
        <f>EXP(R839)</f>
        <v>1.7506885141117312</v>
      </c>
      <c r="S840" s="33">
        <f t="shared" ref="S840:CD840" si="1941">EXP(S839)</f>
        <v>1.187338032075703</v>
      </c>
      <c r="T840" s="33">
        <f t="shared" si="1941"/>
        <v>1.7182437934675849</v>
      </c>
      <c r="U840" s="33">
        <f t="shared" si="1941"/>
        <v>1.165333631835257</v>
      </c>
      <c r="V840" s="33">
        <f t="shared" si="1941"/>
        <v>0.79034330206761139</v>
      </c>
      <c r="W840" s="33">
        <f t="shared" si="1941"/>
        <v>1.1437370292201385</v>
      </c>
      <c r="X840" s="33">
        <f t="shared" si="1941"/>
        <v>0.77569622610757616</v>
      </c>
      <c r="Y840" s="33">
        <f t="shared" si="1941"/>
        <v>0.52608652148633384</v>
      </c>
      <c r="Z840" s="33">
        <f t="shared" si="1941"/>
        <v>3.4197283904325286</v>
      </c>
      <c r="AA840" s="33">
        <f t="shared" si="1941"/>
        <v>2.3193009747880438</v>
      </c>
      <c r="AB840" s="33">
        <f t="shared" si="1941"/>
        <v>1.5729778501421898</v>
      </c>
      <c r="AC840" s="33">
        <f t="shared" si="1941"/>
        <v>2.2763184158632916</v>
      </c>
      <c r="AD840" s="33">
        <f t="shared" si="1941"/>
        <v>1.5438265610831037</v>
      </c>
      <c r="AE840" s="33">
        <f t="shared" si="1941"/>
        <v>1.0470417644983905</v>
      </c>
      <c r="AF840" s="33">
        <f t="shared" si="1941"/>
        <v>1.5152155197164627</v>
      </c>
      <c r="AG840" s="33">
        <f t="shared" si="1941"/>
        <v>1.0276374117091449</v>
      </c>
      <c r="AH840" s="33">
        <f t="shared" si="1941"/>
        <v>0.69695606743909522</v>
      </c>
      <c r="AI840" s="33">
        <f t="shared" si="1941"/>
        <v>4.9757198257344095</v>
      </c>
      <c r="AJ840" s="33">
        <f t="shared" si="1941"/>
        <v>3.3745931034711218</v>
      </c>
      <c r="AK840" s="33">
        <f t="shared" si="1941"/>
        <v>2.2886896796513301</v>
      </c>
      <c r="AL840" s="33">
        <f t="shared" si="1941"/>
        <v>3.3120532914787324</v>
      </c>
      <c r="AM840" s="33">
        <f t="shared" si="1941"/>
        <v>2.2462744260531742</v>
      </c>
      <c r="AN840" s="33">
        <f t="shared" si="1941"/>
        <v>1.5234503654039155</v>
      </c>
      <c r="AO840" s="33">
        <f t="shared" si="1941"/>
        <v>2.2046452352200103</v>
      </c>
      <c r="AP840" s="33">
        <f t="shared" si="1941"/>
        <v>1.4952169468818142</v>
      </c>
      <c r="AQ840" s="33">
        <f t="shared" si="1941"/>
        <v>1.0140741387897119</v>
      </c>
      <c r="AR840" s="33">
        <f t="shared" si="1941"/>
        <v>1.5954633754475893</v>
      </c>
      <c r="AS840" s="33">
        <f t="shared" si="1941"/>
        <v>1.0820624738113174</v>
      </c>
      <c r="AT840" s="33">
        <f t="shared" si="1941"/>
        <v>0.7338677999438229</v>
      </c>
      <c r="AU840" s="33">
        <f t="shared" si="1941"/>
        <v>1.0620090980112626</v>
      </c>
      <c r="AV840" s="33">
        <f t="shared" si="1941"/>
        <v>0.72026735899331362</v>
      </c>
      <c r="AW840" s="33">
        <f t="shared" si="1941"/>
        <v>0.48849399633457863</v>
      </c>
      <c r="AX840" s="33">
        <f t="shared" si="1941"/>
        <v>0.70691896888092864</v>
      </c>
      <c r="AY840" s="33">
        <f t="shared" si="1941"/>
        <v>0.47944095741893833</v>
      </c>
      <c r="AZ840" s="33">
        <f t="shared" si="1941"/>
        <v>0.3251626307533782</v>
      </c>
      <c r="BA840" s="33">
        <f t="shared" si="1941"/>
        <v>2.1136597013613896</v>
      </c>
      <c r="BB840" s="33">
        <f t="shared" si="1941"/>
        <v>1.4335094621703692</v>
      </c>
      <c r="BC840" s="33">
        <f t="shared" si="1941"/>
        <v>0.97222337957638416</v>
      </c>
      <c r="BD840" s="33">
        <f t="shared" si="1941"/>
        <v>1.4069428778431416</v>
      </c>
      <c r="BE840" s="33">
        <f t="shared" si="1941"/>
        <v>0.95420560217063699</v>
      </c>
      <c r="BF840" s="33">
        <f t="shared" si="1941"/>
        <v>0.64715372994363973</v>
      </c>
      <c r="BG840" s="33">
        <f t="shared" si="1941"/>
        <v>0.9365217401072512</v>
      </c>
      <c r="BH840" s="33">
        <f t="shared" si="1941"/>
        <v>0.63516032174304282</v>
      </c>
      <c r="BI840" s="33">
        <f t="shared" si="1941"/>
        <v>0.43077337881181982</v>
      </c>
      <c r="BJ840" s="33">
        <f t="shared" si="1941"/>
        <v>3.075384147566627</v>
      </c>
      <c r="BK840" s="33">
        <f t="shared" si="1941"/>
        <v>2.0857625626802552</v>
      </c>
      <c r="BL840" s="33">
        <f t="shared" si="1941"/>
        <v>1.4145892867792562</v>
      </c>
      <c r="BM840" s="33">
        <f t="shared" si="1941"/>
        <v>2.0471080658176226</v>
      </c>
      <c r="BN840" s="33">
        <f t="shared" si="1941"/>
        <v>1.3883733415292574</v>
      </c>
      <c r="BO840" s="33">
        <f t="shared" si="1941"/>
        <v>0.9416115190280554</v>
      </c>
      <c r="BP840" s="33">
        <f t="shared" si="1941"/>
        <v>1.3626432445687757</v>
      </c>
      <c r="BQ840" s="33">
        <f t="shared" si="1941"/>
        <v>0.92416105742742272</v>
      </c>
      <c r="BR840" s="33">
        <f t="shared" si="1941"/>
        <v>0.62677715790214317</v>
      </c>
      <c r="BS840" s="33">
        <f t="shared" si="1941"/>
        <v>0.98612119345977078</v>
      </c>
      <c r="BT840" s="33">
        <f t="shared" si="1941"/>
        <v>0.66879926828373659</v>
      </c>
      <c r="BU840" s="33">
        <f t="shared" si="1941"/>
        <v>0.45358771743618242</v>
      </c>
      <c r="BV840" s="33">
        <f t="shared" si="1941"/>
        <v>0.65640471308355874</v>
      </c>
      <c r="BW840" s="33">
        <f t="shared" si="1941"/>
        <v>0.44518158084408865</v>
      </c>
      <c r="BX840" s="33">
        <f t="shared" si="1941"/>
        <v>0.30192750900862769</v>
      </c>
      <c r="BY840" s="33">
        <f t="shared" si="1941"/>
        <v>0.43693123139015722</v>
      </c>
      <c r="BZ840" s="33">
        <f t="shared" si="1941"/>
        <v>0.29633202265819708</v>
      </c>
      <c r="CA840" s="33">
        <f t="shared" si="1941"/>
        <v>0.20097594619938261</v>
      </c>
      <c r="CB840" s="33">
        <f t="shared" si="1941"/>
        <v>1.3064070660284399</v>
      </c>
      <c r="CC840" s="33">
        <f t="shared" si="1941"/>
        <v>0.88602100394485406</v>
      </c>
      <c r="CD840" s="33">
        <f t="shared" si="1941"/>
        <v>0.60091011434743513</v>
      </c>
      <c r="CE840" s="33">
        <f t="shared" ref="CE840:CS840" si="1942">EXP(CE839)</f>
        <v>0.86960077628806709</v>
      </c>
      <c r="CF840" s="33">
        <f t="shared" si="1942"/>
        <v>0.5897737182180891</v>
      </c>
      <c r="CG840" s="33">
        <f t="shared" si="1942"/>
        <v>0.39999163775535262</v>
      </c>
      <c r="CH840" s="33">
        <f t="shared" si="1942"/>
        <v>0.57884370789551942</v>
      </c>
      <c r="CI840" s="33">
        <f t="shared" si="1942"/>
        <v>0.39257877313531392</v>
      </c>
      <c r="CJ840" s="33">
        <f t="shared" si="1942"/>
        <v>0.26625165137710438</v>
      </c>
      <c r="CK840" s="33">
        <f t="shared" si="1942"/>
        <v>1.9008280181266286</v>
      </c>
      <c r="CL840" s="33">
        <f t="shared" si="1942"/>
        <v>1.289164451679718</v>
      </c>
      <c r="CM840" s="33">
        <f t="shared" si="1942"/>
        <v>0.87432685525785059</v>
      </c>
      <c r="CN840" s="33">
        <f t="shared" si="1942"/>
        <v>1.2652729483300575</v>
      </c>
      <c r="CO840" s="33">
        <f t="shared" si="1942"/>
        <v>0.85812334998443596</v>
      </c>
      <c r="CP840" s="33">
        <f t="shared" si="1942"/>
        <v>0.58198958948770685</v>
      </c>
      <c r="CQ840" s="33">
        <f t="shared" si="1942"/>
        <v>0.84222013696621945</v>
      </c>
      <c r="CR840" s="33">
        <f t="shared" si="1942"/>
        <v>0.57120383891213367</v>
      </c>
      <c r="CS840" s="33">
        <f t="shared" si="1942"/>
        <v>0.38739732199141813</v>
      </c>
    </row>
    <row r="841" spans="1:111" ht="13.9" thickTop="1" thickBot="1" x14ac:dyDescent="0.4">
      <c r="H841" s="32">
        <f t="shared" ref="H841:H842" si="1943">H840</f>
        <v>3.8005845100886687E-15</v>
      </c>
      <c r="I841" s="32">
        <f t="shared" ref="I841:J841" si="1944">I836</f>
        <v>-0.40700172191811473</v>
      </c>
      <c r="J841" s="32">
        <f t="shared" si="1944"/>
        <v>-0.38949399211553065</v>
      </c>
      <c r="K841" s="32">
        <f t="shared" si="1939"/>
        <v>-0.40700172191811623</v>
      </c>
      <c r="L841" s="32">
        <f>$CE$5-$CE$7*SUMPRODUCT($B$5:$CD$5,Q841:CS841)</f>
        <v>0</v>
      </c>
      <c r="M841" s="32">
        <f>SUMPRODUCT($B$7:$CD$7, LN(Q841:CS841))</f>
        <v>-3263.3842564287179</v>
      </c>
      <c r="O841" s="48">
        <f t="shared" si="1940"/>
        <v>1.0000000000000002</v>
      </c>
      <c r="P841" s="39" t="s">
        <v>366</v>
      </c>
      <c r="Q841" s="32">
        <f t="shared" ref="Q841:AV841" si="1945">Q840/$O840</f>
        <v>2.6076684386804324E-2</v>
      </c>
      <c r="R841" s="32">
        <f t="shared" si="1945"/>
        <v>1.7685521366773205E-2</v>
      </c>
      <c r="S841" s="32">
        <f t="shared" si="1945"/>
        <v>1.1994533560135717E-2</v>
      </c>
      <c r="T841" s="32">
        <f t="shared" si="1945"/>
        <v>1.735776357572939E-2</v>
      </c>
      <c r="U841" s="32">
        <f t="shared" si="1945"/>
        <v>1.1772244279387858E-2</v>
      </c>
      <c r="V841" s="32">
        <f t="shared" si="1945"/>
        <v>7.9840778317408663E-3</v>
      </c>
      <c r="W841" s="32">
        <f t="shared" si="1945"/>
        <v>1.1554074585624156E-2</v>
      </c>
      <c r="X841" s="32">
        <f t="shared" si="1945"/>
        <v>7.8361125182291221E-3</v>
      </c>
      <c r="Y841" s="32">
        <f t="shared" si="1945"/>
        <v>5.3145458723927782E-3</v>
      </c>
      <c r="Z841" s="32">
        <f t="shared" si="1945"/>
        <v>3.4546225116603199E-2</v>
      </c>
      <c r="AA841" s="32">
        <f t="shared" si="1945"/>
        <v>2.3429665880000197E-2</v>
      </c>
      <c r="AB841" s="32">
        <f t="shared" si="1945"/>
        <v>1.589028154004056E-2</v>
      </c>
      <c r="AC841" s="32">
        <f t="shared" si="1945"/>
        <v>2.2995454449391713E-2</v>
      </c>
      <c r="AD841" s="32">
        <f t="shared" si="1945"/>
        <v>1.5595794119024358E-2</v>
      </c>
      <c r="AE841" s="32">
        <f t="shared" si="1945"/>
        <v>1.0577255376200174E-2</v>
      </c>
      <c r="AF841" s="32">
        <f t="shared" si="1945"/>
        <v>1.530676430056342E-2</v>
      </c>
      <c r="AG841" s="32">
        <f t="shared" si="1945"/>
        <v>1.0381231872820574E-2</v>
      </c>
      <c r="AH841" s="32">
        <f t="shared" si="1945"/>
        <v>7.0406764670243802E-3</v>
      </c>
      <c r="AI841" s="32">
        <f t="shared" si="1945"/>
        <v>5.0264909253575414E-2</v>
      </c>
      <c r="AJ841" s="32">
        <f t="shared" si="1945"/>
        <v>3.4090266746215188E-2</v>
      </c>
      <c r="AK841" s="32">
        <f t="shared" si="1945"/>
        <v>2.3120429422548692E-2</v>
      </c>
      <c r="AL841" s="32">
        <f t="shared" si="1945"/>
        <v>3.3458487207850773E-2</v>
      </c>
      <c r="AM841" s="32">
        <f t="shared" si="1945"/>
        <v>2.2691948931735682E-2</v>
      </c>
      <c r="AN841" s="32">
        <f t="shared" si="1945"/>
        <v>1.5389953022134157E-2</v>
      </c>
      <c r="AO841" s="32">
        <f t="shared" si="1945"/>
        <v>2.227140927660751E-2</v>
      </c>
      <c r="AP841" s="32">
        <f t="shared" si="1945"/>
        <v>1.5104737963884333E-2</v>
      </c>
      <c r="AQ841" s="32">
        <f t="shared" si="1945"/>
        <v>1.0244215178482051E-2</v>
      </c>
      <c r="AR841" s="32">
        <f t="shared" si="1945"/>
        <v>1.6117431164331966E-2</v>
      </c>
      <c r="AS841" s="32">
        <f t="shared" si="1945"/>
        <v>1.0931035901885277E-2</v>
      </c>
      <c r="AT841" s="32">
        <f t="shared" si="1945"/>
        <v>7.4135601802805895E-3</v>
      </c>
      <c r="AU841" s="32">
        <f t="shared" si="1945"/>
        <v>1.0728455943583702E-2</v>
      </c>
      <c r="AV841" s="32">
        <f t="shared" si="1945"/>
        <v>7.2761680130909792E-3</v>
      </c>
      <c r="AW841" s="32">
        <f t="shared" ref="AW841:CB841" si="1946">AW840/$O840</f>
        <v>4.9347847661518687E-3</v>
      </c>
      <c r="AX841" s="32">
        <f t="shared" si="1946"/>
        <v>7.1413220729698787E-3</v>
      </c>
      <c r="AY841" s="32">
        <f t="shared" si="1946"/>
        <v>4.8433306257458456E-3</v>
      </c>
      <c r="AZ841" s="32">
        <f t="shared" si="1946"/>
        <v>3.28480515380707E-3</v>
      </c>
      <c r="BA841" s="32">
        <f t="shared" si="1946"/>
        <v>2.1352269983607494E-2</v>
      </c>
      <c r="BB841" s="32">
        <f t="shared" si="1946"/>
        <v>1.4481366627088986E-2</v>
      </c>
      <c r="BC841" s="32">
        <f t="shared" si="1946"/>
        <v>9.821437231224809E-3</v>
      </c>
      <c r="BD841" s="32">
        <f t="shared" si="1946"/>
        <v>1.4212989990711866E-2</v>
      </c>
      <c r="BE841" s="32">
        <f t="shared" si="1946"/>
        <v>9.6394209646402402E-3</v>
      </c>
      <c r="BF841" s="32">
        <f t="shared" si="1946"/>
        <v>6.5375713762035716E-3</v>
      </c>
      <c r="BG841" s="32">
        <f t="shared" si="1946"/>
        <v>9.4607779234321E-3</v>
      </c>
      <c r="BH841" s="32">
        <f t="shared" si="1946"/>
        <v>6.4164135144352775E-3</v>
      </c>
      <c r="BI841" s="32">
        <f t="shared" si="1946"/>
        <v>4.3516889119930031E-3</v>
      </c>
      <c r="BJ841" s="32">
        <f t="shared" si="1946"/>
        <v>3.1067646594129625E-2</v>
      </c>
      <c r="BK841" s="32">
        <f t="shared" si="1946"/>
        <v>2.1070452036988152E-2</v>
      </c>
      <c r="BL841" s="32">
        <f t="shared" si="1946"/>
        <v>1.4290234302037774E-2</v>
      </c>
      <c r="BM841" s="32">
        <f t="shared" si="1946"/>
        <v>2.0679962852489894E-2</v>
      </c>
      <c r="BN841" s="32">
        <f t="shared" si="1946"/>
        <v>1.4025399834837162E-2</v>
      </c>
      <c r="BO841" s="32">
        <f t="shared" si="1946"/>
        <v>9.5121950619638553E-3</v>
      </c>
      <c r="BP841" s="32">
        <f t="shared" si="1946"/>
        <v>1.3765473425372696E-2</v>
      </c>
      <c r="BQ841" s="32">
        <f t="shared" si="1946"/>
        <v>9.3359098410291455E-3</v>
      </c>
      <c r="BR841" s="32">
        <f t="shared" si="1946"/>
        <v>6.3317264772871432E-3</v>
      </c>
      <c r="BS841" s="32">
        <f t="shared" si="1946"/>
        <v>9.9618334709926717E-3</v>
      </c>
      <c r="BT841" s="32">
        <f t="shared" si="1946"/>
        <v>6.756235420505778E-3</v>
      </c>
      <c r="BU841" s="32">
        <f t="shared" si="1946"/>
        <v>4.5821602208281353E-3</v>
      </c>
      <c r="BV841" s="32">
        <f t="shared" si="1946"/>
        <v>6.6310251566253321E-3</v>
      </c>
      <c r="BW841" s="32">
        <f t="shared" si="1946"/>
        <v>4.4972411120814152E-3</v>
      </c>
      <c r="BX841" s="32">
        <f t="shared" si="1946"/>
        <v>3.0500830780271541E-3</v>
      </c>
      <c r="BY841" s="32">
        <f t="shared" si="1946"/>
        <v>4.4138957708772528E-3</v>
      </c>
      <c r="BZ841" s="32">
        <f t="shared" si="1946"/>
        <v>2.9935572639772242E-3</v>
      </c>
      <c r="CA841" s="32">
        <f t="shared" si="1946"/>
        <v>2.0302665848699335E-3</v>
      </c>
      <c r="CB841" s="32">
        <f t="shared" si="1946"/>
        <v>1.3197373429774445E-2</v>
      </c>
      <c r="CC841" s="32">
        <f t="shared" ref="CC841:CS841" si="1947">CC840/$O840</f>
        <v>8.9506175829497103E-3</v>
      </c>
      <c r="CD841" s="32">
        <f t="shared" si="1947"/>
        <v>6.0704166281652077E-3</v>
      </c>
      <c r="CE841" s="32">
        <f t="shared" si="1947"/>
        <v>8.7847398241533477E-3</v>
      </c>
      <c r="CF841" s="32">
        <f t="shared" si="1947"/>
        <v>5.9579163346482143E-3</v>
      </c>
      <c r="CG841" s="32">
        <f t="shared" si="1947"/>
        <v>4.0407306034347017E-3</v>
      </c>
      <c r="CH841" s="32">
        <f t="shared" si="1947"/>
        <v>5.8475009583315793E-3</v>
      </c>
      <c r="CI841" s="32">
        <f t="shared" si="1947"/>
        <v>3.9658455655939128E-3</v>
      </c>
      <c r="CJ841" s="32">
        <f t="shared" si="1947"/>
        <v>2.6896842193298975E-3</v>
      </c>
      <c r="CK841" s="32">
        <f t="shared" si="1947"/>
        <v>1.9202236296270214E-2</v>
      </c>
      <c r="CL841" s="32">
        <f t="shared" si="1947"/>
        <v>1.3023187889613937E-2</v>
      </c>
      <c r="CM841" s="32">
        <f t="shared" si="1947"/>
        <v>8.83248285206918E-3</v>
      </c>
      <c r="CN841" s="32">
        <f t="shared" si="1947"/>
        <v>1.2781835022117036E-2</v>
      </c>
      <c r="CO841" s="32">
        <f t="shared" si="1947"/>
        <v>8.6687944309596175E-3</v>
      </c>
      <c r="CP841" s="32">
        <f t="shared" si="1947"/>
        <v>5.8792807727688712E-3</v>
      </c>
      <c r="CQ841" s="32">
        <f t="shared" si="1947"/>
        <v>8.5081395735324417E-3</v>
      </c>
      <c r="CR841" s="32">
        <f t="shared" si="1947"/>
        <v>5.7703227138546781E-3</v>
      </c>
      <c r="CS841" s="32">
        <f t="shared" si="1947"/>
        <v>3.9135023508086392E-3</v>
      </c>
    </row>
    <row r="842" spans="1:111" ht="13.15" thickTop="1" x14ac:dyDescent="0.35">
      <c r="H842" s="34">
        <f t="shared" si="1943"/>
        <v>3.8005845100886687E-15</v>
      </c>
      <c r="I842" s="34">
        <f t="shared" ref="I842:J842" si="1948">I837</f>
        <v>-0.38829529361216525</v>
      </c>
      <c r="J842" s="34">
        <f t="shared" si="1948"/>
        <v>-0.25096988117685531</v>
      </c>
      <c r="K842" s="34">
        <f t="shared" si="1939"/>
        <v>-0.38829529361216619</v>
      </c>
      <c r="L842" s="34">
        <f>$CE$6-$CE$7*SUMPRODUCT($B$6:$CD$6,Q841:CS841)</f>
        <v>0</v>
      </c>
    </row>
    <row r="844" spans="1:111" ht="27.75" customHeight="1" x14ac:dyDescent="0.35">
      <c r="A844" s="40" t="s">
        <v>354</v>
      </c>
      <c r="B844" s="40"/>
      <c r="C844" s="40">
        <f>1+C786</f>
        <v>15</v>
      </c>
      <c r="D844" s="40"/>
    </row>
    <row r="845" spans="1:111" ht="13.15" x14ac:dyDescent="0.35">
      <c r="B845" s="37" t="s">
        <v>349</v>
      </c>
      <c r="D845" s="37" t="s">
        <v>350</v>
      </c>
      <c r="F845" s="37" t="s">
        <v>348</v>
      </c>
      <c r="H845" s="37" t="s">
        <v>355</v>
      </c>
      <c r="I845" s="37"/>
      <c r="J845" s="37"/>
      <c r="K845" s="37"/>
      <c r="M845" s="37" t="s">
        <v>356</v>
      </c>
      <c r="N845" s="37" t="s">
        <v>357</v>
      </c>
      <c r="P845" s="37" t="s">
        <v>358</v>
      </c>
      <c r="R845" s="37" t="s">
        <v>359</v>
      </c>
      <c r="T845" s="37" t="s">
        <v>360</v>
      </c>
      <c r="V845" s="37" t="s">
        <v>361</v>
      </c>
      <c r="X845" s="37" t="s">
        <v>362</v>
      </c>
      <c r="Y845" s="37"/>
      <c r="Z845" s="37"/>
      <c r="AA845" s="37"/>
      <c r="AC845" s="37" t="s">
        <v>336</v>
      </c>
    </row>
    <row r="846" spans="1:111" ht="13.15" x14ac:dyDescent="0.35">
      <c r="B846" s="36">
        <f>K839</f>
        <v>-0.4811402292402015</v>
      </c>
      <c r="D846" s="36">
        <f>$CE$3-$CE$7*SUMPRODUCT($B$3:$CD$3,AE848:DG848)</f>
        <v>2.2737367544323206E-13</v>
      </c>
      <c r="F846" s="36">
        <f>SUMPRODUCT(D846:D849,D846:D849)</f>
        <v>1.0339757656912846E-25</v>
      </c>
      <c r="H846" s="36">
        <f t="shared" ref="H846:K849" si="1949">X788</f>
        <v>-2.1709687299080269E-3</v>
      </c>
      <c r="I846" s="36">
        <f t="shared" si="1949"/>
        <v>1.8498513371125597E-5</v>
      </c>
      <c r="J846" s="36">
        <f t="shared" si="1949"/>
        <v>-7.648161657594773E-5</v>
      </c>
      <c r="K846" s="36">
        <f t="shared" si="1949"/>
        <v>-4.2314302907970626E-5</v>
      </c>
      <c r="M846" s="36">
        <f t="array" ref="M846:M849">MMULT(H846:K849,D846:D849)</f>
        <v>-4.8941506441608484E-16</v>
      </c>
      <c r="N846" s="36">
        <f>IFERROR(M846/(MAX(ABS(M846),ABS(M847),ABS(M848),ABS(M849))),0)</f>
        <v>-1</v>
      </c>
      <c r="P846" s="36">
        <f>L897</f>
        <v>0</v>
      </c>
      <c r="R846" s="36">
        <f>H897*J897</f>
        <v>6.9776356239909155E-16</v>
      </c>
      <c r="T846" s="36">
        <f>P846-D846</f>
        <v>-2.2737367544323206E-13</v>
      </c>
      <c r="V846" s="36">
        <f t="array" ref="V846:V849">MMULT(H846:K849,T846:T849)</f>
        <v>4.8520898944065624E-16</v>
      </c>
      <c r="X846" s="36">
        <f t="array" ref="X846:AA849">H846:K849+MMULT(R846:R849,TRANSPOSE(R846:R849))*((SUMPRODUCT(R846:R849,T846:T849)+SUMPRODUCT(V846:V849,T846:T849))/SUMPRODUCT(R846:R849,T846:T849)^2)-(MMULT(V846:V849,TRANSPOSE(R846:R849))+MMULT(R846:R849,TRANSPOSE(V846:V849)))/SUMPRODUCT(R846:R849,T846:T849)</f>
        <v>-3.0197978858078479E-3</v>
      </c>
      <c r="Y846" s="36">
        <v>-2.4499357688487645E-5</v>
      </c>
      <c r="Z846" s="36">
        <v>-1.0748064231898407E-4</v>
      </c>
      <c r="AA846" s="36">
        <v>-5.942976372747961E-5</v>
      </c>
      <c r="AC846" s="43">
        <f>SUM(AE846:DG846)</f>
        <v>-1.2656551010021393</v>
      </c>
      <c r="AD846" s="37" t="s">
        <v>363</v>
      </c>
      <c r="AE846" s="36">
        <f t="shared" ref="AE846:BJ846" si="1950">SUMPRODUCT(B$3:B$6,$B846:$B849)</f>
        <v>0.94830444080696519</v>
      </c>
      <c r="AF846" s="36">
        <f t="shared" si="1950"/>
        <v>0.560009147194799</v>
      </c>
      <c r="AG846" s="36">
        <f t="shared" si="1950"/>
        <v>0.1717138535826328</v>
      </c>
      <c r="AH846" s="36">
        <f t="shared" si="1950"/>
        <v>0.54130271888884895</v>
      </c>
      <c r="AI846" s="36">
        <f t="shared" si="1950"/>
        <v>0.15300742527668276</v>
      </c>
      <c r="AJ846" s="36">
        <f t="shared" si="1950"/>
        <v>-0.23528786833548343</v>
      </c>
      <c r="AK846" s="36">
        <f t="shared" si="1950"/>
        <v>0.13430099697073272</v>
      </c>
      <c r="AL846" s="36">
        <f t="shared" si="1950"/>
        <v>-0.25399429664143347</v>
      </c>
      <c r="AM846" s="36">
        <f t="shared" si="1950"/>
        <v>-0.64228959025359966</v>
      </c>
      <c r="AN846" s="36">
        <f t="shared" si="1950"/>
        <v>1.2295611299185527</v>
      </c>
      <c r="AO846" s="36">
        <f t="shared" si="1950"/>
        <v>0.84126583630638652</v>
      </c>
      <c r="AP846" s="36">
        <f t="shared" si="1950"/>
        <v>0.45297054269422032</v>
      </c>
      <c r="AQ846" s="36">
        <f t="shared" si="1950"/>
        <v>0.82255940800043648</v>
      </c>
      <c r="AR846" s="36">
        <f t="shared" si="1950"/>
        <v>0.43426411438827028</v>
      </c>
      <c r="AS846" s="36">
        <f t="shared" si="1950"/>
        <v>4.5968820776104091E-2</v>
      </c>
      <c r="AT846" s="36">
        <f t="shared" si="1950"/>
        <v>0.41555768608232024</v>
      </c>
      <c r="AU846" s="36">
        <f t="shared" si="1950"/>
        <v>2.7262392470154051E-2</v>
      </c>
      <c r="AV846" s="36">
        <f t="shared" si="1950"/>
        <v>-0.36103290114201214</v>
      </c>
      <c r="AW846" s="36">
        <f t="shared" si="1950"/>
        <v>1.6045700487340027</v>
      </c>
      <c r="AX846" s="36">
        <f t="shared" si="1950"/>
        <v>1.2162747551218365</v>
      </c>
      <c r="AY846" s="36">
        <f t="shared" si="1950"/>
        <v>0.82797946150967028</v>
      </c>
      <c r="AZ846" s="36">
        <f t="shared" si="1950"/>
        <v>1.1975683268158863</v>
      </c>
      <c r="BA846" s="36">
        <f t="shared" si="1950"/>
        <v>0.80927303320372024</v>
      </c>
      <c r="BB846" s="36">
        <f t="shared" si="1950"/>
        <v>0.42097773959155405</v>
      </c>
      <c r="BC846" s="36">
        <f t="shared" si="1950"/>
        <v>0.7905666048977702</v>
      </c>
      <c r="BD846" s="36">
        <f t="shared" si="1950"/>
        <v>0.40227131128560401</v>
      </c>
      <c r="BE846" s="36">
        <f t="shared" si="1950"/>
        <v>1.3976017673437813E-2</v>
      </c>
      <c r="BF846" s="36">
        <f t="shared" si="1950"/>
        <v>0.46716421156676369</v>
      </c>
      <c r="BG846" s="36">
        <f t="shared" si="1950"/>
        <v>7.8868917954597495E-2</v>
      </c>
      <c r="BH846" s="36">
        <f t="shared" si="1950"/>
        <v>-0.3094263756575687</v>
      </c>
      <c r="BI846" s="36">
        <f t="shared" si="1950"/>
        <v>6.0162489648647455E-2</v>
      </c>
      <c r="BJ846" s="36">
        <f t="shared" si="1950"/>
        <v>-0.32813280396351874</v>
      </c>
      <c r="BK846" s="36">
        <f t="shared" ref="BK846:CP846" si="1951">SUMPRODUCT(AH$3:AH$6,$B846:$B849)</f>
        <v>-0.71642809757568493</v>
      </c>
      <c r="BL846" s="36">
        <f t="shared" si="1951"/>
        <v>-0.34683923226946878</v>
      </c>
      <c r="BM846" s="36">
        <f t="shared" si="1951"/>
        <v>-0.73513452588163497</v>
      </c>
      <c r="BN846" s="36">
        <f t="shared" si="1951"/>
        <v>-1.1234298194938011</v>
      </c>
      <c r="BO846" s="36">
        <f t="shared" si="1951"/>
        <v>0.74842090067835121</v>
      </c>
      <c r="BP846" s="36">
        <f t="shared" si="1951"/>
        <v>0.36012560706618502</v>
      </c>
      <c r="BQ846" s="36">
        <f t="shared" si="1951"/>
        <v>-2.8169686545981176E-2</v>
      </c>
      <c r="BR846" s="36">
        <f t="shared" si="1951"/>
        <v>0.34141917876023498</v>
      </c>
      <c r="BS846" s="36">
        <f t="shared" si="1951"/>
        <v>-4.6876114851931244E-2</v>
      </c>
      <c r="BT846" s="36">
        <f t="shared" si="1951"/>
        <v>-0.43517140846409741</v>
      </c>
      <c r="BU846" s="36">
        <f t="shared" si="1951"/>
        <v>-6.5582543157881257E-2</v>
      </c>
      <c r="BV846" s="36">
        <f t="shared" si="1951"/>
        <v>-0.45387783677004745</v>
      </c>
      <c r="BW846" s="36">
        <f t="shared" si="1951"/>
        <v>-0.84217313038221364</v>
      </c>
      <c r="BX846" s="36">
        <f t="shared" si="1951"/>
        <v>1.1234298194938011</v>
      </c>
      <c r="BY846" s="36">
        <f t="shared" si="1951"/>
        <v>0.73513452588163497</v>
      </c>
      <c r="BZ846" s="36">
        <f t="shared" si="1951"/>
        <v>0.34683923226946878</v>
      </c>
      <c r="CA846" s="36">
        <f t="shared" si="1951"/>
        <v>0.71642809757568493</v>
      </c>
      <c r="CB846" s="36">
        <f t="shared" si="1951"/>
        <v>0.32813280396351874</v>
      </c>
      <c r="CC846" s="36">
        <f t="shared" si="1951"/>
        <v>-6.0162489648647455E-2</v>
      </c>
      <c r="CD846" s="36">
        <f t="shared" si="1951"/>
        <v>0.3094263756575687</v>
      </c>
      <c r="CE846" s="36">
        <f t="shared" si="1951"/>
        <v>-7.8868917954597495E-2</v>
      </c>
      <c r="CF846" s="36">
        <f t="shared" si="1951"/>
        <v>-0.46716421156676369</v>
      </c>
      <c r="CG846" s="36">
        <f t="shared" si="1951"/>
        <v>-1.3976017673437813E-2</v>
      </c>
      <c r="CH846" s="36">
        <f t="shared" si="1951"/>
        <v>-0.40227131128560401</v>
      </c>
      <c r="CI846" s="36">
        <f t="shared" si="1951"/>
        <v>-0.7905666048977702</v>
      </c>
      <c r="CJ846" s="36">
        <f t="shared" si="1951"/>
        <v>-0.42097773959155405</v>
      </c>
      <c r="CK846" s="36">
        <f t="shared" si="1951"/>
        <v>-0.80927303320372024</v>
      </c>
      <c r="CL846" s="36">
        <f t="shared" si="1951"/>
        <v>-1.1975683268158863</v>
      </c>
      <c r="CM846" s="36">
        <f t="shared" si="1951"/>
        <v>-0.82797946150967028</v>
      </c>
      <c r="CN846" s="36">
        <f t="shared" si="1951"/>
        <v>-1.2162747551218365</v>
      </c>
      <c r="CO846" s="36">
        <f t="shared" si="1951"/>
        <v>-1.6045700487340027</v>
      </c>
      <c r="CP846" s="36">
        <f t="shared" si="1951"/>
        <v>0.26728067143814971</v>
      </c>
      <c r="CQ846" s="36">
        <f t="shared" ref="CQ846:DG846" si="1952">SUMPRODUCT(BN$3:BN$6,$B846:$B849)</f>
        <v>-0.12101462217401648</v>
      </c>
      <c r="CR846" s="36">
        <f t="shared" si="1952"/>
        <v>-0.50930991578618268</v>
      </c>
      <c r="CS846" s="36">
        <f t="shared" si="1952"/>
        <v>-0.13972105047996652</v>
      </c>
      <c r="CT846" s="36">
        <f t="shared" si="1952"/>
        <v>-0.52801634409213272</v>
      </c>
      <c r="CU846" s="36">
        <f t="shared" si="1952"/>
        <v>-0.91631163770429891</v>
      </c>
      <c r="CV846" s="36">
        <f t="shared" si="1952"/>
        <v>-0.54672277239808276</v>
      </c>
      <c r="CW846" s="36">
        <f t="shared" si="1952"/>
        <v>-0.93501806601024895</v>
      </c>
      <c r="CX846" s="36">
        <f t="shared" si="1952"/>
        <v>-1.3233133596224151</v>
      </c>
      <c r="CY846" s="36">
        <f t="shared" si="1952"/>
        <v>0.64228959025359966</v>
      </c>
      <c r="CZ846" s="36">
        <f t="shared" si="1952"/>
        <v>0.25399429664143347</v>
      </c>
      <c r="DA846" s="36">
        <f t="shared" si="1952"/>
        <v>-0.13430099697073272</v>
      </c>
      <c r="DB846" s="36">
        <f t="shared" si="1952"/>
        <v>0.23528786833548343</v>
      </c>
      <c r="DC846" s="36">
        <f t="shared" si="1952"/>
        <v>-0.15300742527668276</v>
      </c>
      <c r="DD846" s="36">
        <f t="shared" si="1952"/>
        <v>-0.54130271888884895</v>
      </c>
      <c r="DE846" s="36">
        <f t="shared" si="1952"/>
        <v>-0.1717138535826328</v>
      </c>
      <c r="DF846" s="36">
        <f t="shared" si="1952"/>
        <v>-0.560009147194799</v>
      </c>
      <c r="DG846" s="36">
        <f t="shared" si="1952"/>
        <v>-0.94830444080696519</v>
      </c>
    </row>
    <row r="847" spans="1:111" ht="13.15" x14ac:dyDescent="0.35">
      <c r="B847" s="35">
        <f t="shared" ref="B847:B849" si="1953">K840</f>
        <v>0.32813280396351874</v>
      </c>
      <c r="D847" s="35">
        <f>$CE$4-$CE$7*SUMPRODUCT($B$4:$CD$4,AE848:DG848)</f>
        <v>2.2737367544323206E-13</v>
      </c>
      <c r="F847" s="37" t="s">
        <v>364</v>
      </c>
      <c r="H847" s="35">
        <f t="shared" si="1949"/>
        <v>1.8498513371125597E-5</v>
      </c>
      <c r="I847" s="35">
        <f t="shared" si="1949"/>
        <v>-1.8933960004692938E-3</v>
      </c>
      <c r="J847" s="35">
        <f t="shared" si="1949"/>
        <v>-4.0635124682228863E-5</v>
      </c>
      <c r="K847" s="35">
        <f t="shared" si="1949"/>
        <v>-2.1159104784832753E-5</v>
      </c>
      <c r="M847" s="35">
        <v>-4.2630233272079025E-16</v>
      </c>
      <c r="N847" s="35">
        <f>IFERROR(M847/(MAX(ABS(M846),ABS(M847),ABS(M848),ABS(M849))),0)</f>
        <v>-0.87104456670005936</v>
      </c>
      <c r="P847" s="35">
        <f>L898</f>
        <v>-2.2737367544323206E-13</v>
      </c>
      <c r="R847" s="35">
        <f>H898*J898</f>
        <v>6.077831598690065E-16</v>
      </c>
      <c r="T847" s="35">
        <f>P847-D847</f>
        <v>-4.5474735088646412E-13</v>
      </c>
      <c r="V847" s="35">
        <v>8.5681074041700911E-16</v>
      </c>
      <c r="X847" s="35">
        <v>-2.4499357688487645E-5</v>
      </c>
      <c r="Y847" s="35">
        <v>-1.3242796240405807E-3</v>
      </c>
      <c r="Z847" s="35">
        <v>-2.9746886875651758E-5</v>
      </c>
      <c r="AA847" s="35">
        <v>-1.5532428946136436E-5</v>
      </c>
      <c r="AC847" s="43">
        <f t="shared" ref="AC847:AC848" si="1954">SUM(AE847:DG847)</f>
        <v>98.989929547728764</v>
      </c>
      <c r="AD847" s="37" t="s">
        <v>365</v>
      </c>
      <c r="AE847" s="35">
        <f>EXP(AE846)</f>
        <v>2.5813291502881186</v>
      </c>
      <c r="AF847" s="35">
        <f t="shared" ref="AF847:CQ847" si="1955">EXP(AF846)</f>
        <v>1.7506885141117312</v>
      </c>
      <c r="AG847" s="35">
        <f t="shared" si="1955"/>
        <v>1.187338032075703</v>
      </c>
      <c r="AH847" s="35">
        <f t="shared" si="1955"/>
        <v>1.7182437934675849</v>
      </c>
      <c r="AI847" s="35">
        <f t="shared" si="1955"/>
        <v>1.165333631835257</v>
      </c>
      <c r="AJ847" s="35">
        <f t="shared" si="1955"/>
        <v>0.79034330206761139</v>
      </c>
      <c r="AK847" s="35">
        <f t="shared" si="1955"/>
        <v>1.1437370292201385</v>
      </c>
      <c r="AL847" s="35">
        <f t="shared" si="1955"/>
        <v>0.77569622610757616</v>
      </c>
      <c r="AM847" s="35">
        <f t="shared" si="1955"/>
        <v>0.52608652148633384</v>
      </c>
      <c r="AN847" s="35">
        <f t="shared" si="1955"/>
        <v>3.4197283904325286</v>
      </c>
      <c r="AO847" s="35">
        <f t="shared" si="1955"/>
        <v>2.3193009747880438</v>
      </c>
      <c r="AP847" s="35">
        <f t="shared" si="1955"/>
        <v>1.5729778501421898</v>
      </c>
      <c r="AQ847" s="35">
        <f t="shared" si="1955"/>
        <v>2.2763184158632916</v>
      </c>
      <c r="AR847" s="35">
        <f t="shared" si="1955"/>
        <v>1.5438265610831037</v>
      </c>
      <c r="AS847" s="35">
        <f t="shared" si="1955"/>
        <v>1.0470417644983905</v>
      </c>
      <c r="AT847" s="35">
        <f t="shared" si="1955"/>
        <v>1.5152155197164627</v>
      </c>
      <c r="AU847" s="35">
        <f t="shared" si="1955"/>
        <v>1.0276374117091449</v>
      </c>
      <c r="AV847" s="35">
        <f t="shared" si="1955"/>
        <v>0.69695606743909522</v>
      </c>
      <c r="AW847" s="35">
        <f t="shared" si="1955"/>
        <v>4.9757198257344095</v>
      </c>
      <c r="AX847" s="35">
        <f t="shared" si="1955"/>
        <v>3.3745931034711218</v>
      </c>
      <c r="AY847" s="35">
        <f t="shared" si="1955"/>
        <v>2.2886896796513301</v>
      </c>
      <c r="AZ847" s="35">
        <f t="shared" si="1955"/>
        <v>3.3120532914787324</v>
      </c>
      <c r="BA847" s="35">
        <f t="shared" si="1955"/>
        <v>2.2462744260531742</v>
      </c>
      <c r="BB847" s="35">
        <f t="shared" si="1955"/>
        <v>1.5234503654039155</v>
      </c>
      <c r="BC847" s="35">
        <f t="shared" si="1955"/>
        <v>2.2046452352200103</v>
      </c>
      <c r="BD847" s="35">
        <f t="shared" si="1955"/>
        <v>1.4952169468818142</v>
      </c>
      <c r="BE847" s="35">
        <f t="shared" si="1955"/>
        <v>1.0140741387897119</v>
      </c>
      <c r="BF847" s="35">
        <f t="shared" si="1955"/>
        <v>1.5954633754475893</v>
      </c>
      <c r="BG847" s="35">
        <f t="shared" si="1955"/>
        <v>1.0820624738113174</v>
      </c>
      <c r="BH847" s="35">
        <f t="shared" si="1955"/>
        <v>0.7338677999438229</v>
      </c>
      <c r="BI847" s="35">
        <f t="shared" si="1955"/>
        <v>1.0620090980112626</v>
      </c>
      <c r="BJ847" s="35">
        <f t="shared" si="1955"/>
        <v>0.72026735899331362</v>
      </c>
      <c r="BK847" s="35">
        <f t="shared" si="1955"/>
        <v>0.48849399633457863</v>
      </c>
      <c r="BL847" s="35">
        <f t="shared" si="1955"/>
        <v>0.70691896888092864</v>
      </c>
      <c r="BM847" s="35">
        <f t="shared" si="1955"/>
        <v>0.47944095741893833</v>
      </c>
      <c r="BN847" s="35">
        <f t="shared" si="1955"/>
        <v>0.3251626307533782</v>
      </c>
      <c r="BO847" s="35">
        <f t="shared" si="1955"/>
        <v>2.1136597013613896</v>
      </c>
      <c r="BP847" s="35">
        <f t="shared" si="1955"/>
        <v>1.4335094621703692</v>
      </c>
      <c r="BQ847" s="35">
        <f t="shared" si="1955"/>
        <v>0.97222337957638416</v>
      </c>
      <c r="BR847" s="35">
        <f t="shared" si="1955"/>
        <v>1.4069428778431416</v>
      </c>
      <c r="BS847" s="35">
        <f t="shared" si="1955"/>
        <v>0.95420560217063699</v>
      </c>
      <c r="BT847" s="35">
        <f t="shared" si="1955"/>
        <v>0.64715372994363973</v>
      </c>
      <c r="BU847" s="35">
        <f t="shared" si="1955"/>
        <v>0.9365217401072512</v>
      </c>
      <c r="BV847" s="35">
        <f t="shared" si="1955"/>
        <v>0.63516032174304282</v>
      </c>
      <c r="BW847" s="35">
        <f t="shared" si="1955"/>
        <v>0.43077337881181982</v>
      </c>
      <c r="BX847" s="35">
        <f t="shared" si="1955"/>
        <v>3.075384147566627</v>
      </c>
      <c r="BY847" s="35">
        <f t="shared" si="1955"/>
        <v>2.0857625626802552</v>
      </c>
      <c r="BZ847" s="35">
        <f t="shared" si="1955"/>
        <v>1.4145892867792562</v>
      </c>
      <c r="CA847" s="35">
        <f t="shared" si="1955"/>
        <v>2.0471080658176226</v>
      </c>
      <c r="CB847" s="35">
        <f t="shared" si="1955"/>
        <v>1.3883733415292574</v>
      </c>
      <c r="CC847" s="35">
        <f t="shared" si="1955"/>
        <v>0.9416115190280554</v>
      </c>
      <c r="CD847" s="35">
        <f t="shared" si="1955"/>
        <v>1.3626432445687757</v>
      </c>
      <c r="CE847" s="35">
        <f t="shared" si="1955"/>
        <v>0.92416105742742272</v>
      </c>
      <c r="CF847" s="35">
        <f t="shared" si="1955"/>
        <v>0.62677715790214317</v>
      </c>
      <c r="CG847" s="35">
        <f t="shared" si="1955"/>
        <v>0.98612119345977078</v>
      </c>
      <c r="CH847" s="35">
        <f t="shared" si="1955"/>
        <v>0.66879926828373659</v>
      </c>
      <c r="CI847" s="35">
        <f t="shared" si="1955"/>
        <v>0.45358771743618242</v>
      </c>
      <c r="CJ847" s="35">
        <f t="shared" si="1955"/>
        <v>0.65640471308355874</v>
      </c>
      <c r="CK847" s="35">
        <f t="shared" si="1955"/>
        <v>0.44518158084408865</v>
      </c>
      <c r="CL847" s="35">
        <f t="shared" si="1955"/>
        <v>0.30192750900862769</v>
      </c>
      <c r="CM847" s="35">
        <f t="shared" si="1955"/>
        <v>0.43693123139015722</v>
      </c>
      <c r="CN847" s="35">
        <f t="shared" si="1955"/>
        <v>0.29633202265819708</v>
      </c>
      <c r="CO847" s="35">
        <f t="shared" si="1955"/>
        <v>0.20097594619938261</v>
      </c>
      <c r="CP847" s="35">
        <f t="shared" si="1955"/>
        <v>1.3064070660284399</v>
      </c>
      <c r="CQ847" s="35">
        <f t="shared" si="1955"/>
        <v>0.88602100394485406</v>
      </c>
      <c r="CR847" s="35">
        <f t="shared" ref="CR847:DG847" si="1956">EXP(CR846)</f>
        <v>0.60091011434743513</v>
      </c>
      <c r="CS847" s="35">
        <f t="shared" si="1956"/>
        <v>0.86960077628806709</v>
      </c>
      <c r="CT847" s="35">
        <f t="shared" si="1956"/>
        <v>0.5897737182180891</v>
      </c>
      <c r="CU847" s="35">
        <f t="shared" si="1956"/>
        <v>0.39999163775535262</v>
      </c>
      <c r="CV847" s="35">
        <f t="shared" si="1956"/>
        <v>0.57884370789551942</v>
      </c>
      <c r="CW847" s="35">
        <f t="shared" si="1956"/>
        <v>0.39257877313531392</v>
      </c>
      <c r="CX847" s="35">
        <f t="shared" si="1956"/>
        <v>0.26625165137710438</v>
      </c>
      <c r="CY847" s="35">
        <f t="shared" si="1956"/>
        <v>1.9008280181266286</v>
      </c>
      <c r="CZ847" s="35">
        <f t="shared" si="1956"/>
        <v>1.289164451679718</v>
      </c>
      <c r="DA847" s="35">
        <f t="shared" si="1956"/>
        <v>0.87432685525785059</v>
      </c>
      <c r="DB847" s="35">
        <f t="shared" si="1956"/>
        <v>1.2652729483300575</v>
      </c>
      <c r="DC847" s="35">
        <f t="shared" si="1956"/>
        <v>0.85812334998443596</v>
      </c>
      <c r="DD847" s="35">
        <f t="shared" si="1956"/>
        <v>0.58198958948770685</v>
      </c>
      <c r="DE847" s="35">
        <f t="shared" si="1956"/>
        <v>0.84222013696621945</v>
      </c>
      <c r="DF847" s="35">
        <f t="shared" si="1956"/>
        <v>0.57120383891213367</v>
      </c>
      <c r="DG847" s="35">
        <f t="shared" si="1956"/>
        <v>0.38739732199141813</v>
      </c>
    </row>
    <row r="848" spans="1:111" ht="13.15" x14ac:dyDescent="0.35">
      <c r="B848" s="36">
        <f t="shared" si="1953"/>
        <v>-0.40700172191811623</v>
      </c>
      <c r="D848" s="36">
        <f>$CE$5-$CE$7*SUMPRODUCT($B$5:$CD$5,AE848:DG848)</f>
        <v>0</v>
      </c>
      <c r="F848" s="36">
        <f>SUMPRODUCT($B$7:$CD$7, LN(AE848:DG848))</f>
        <v>-3263.3842564287179</v>
      </c>
      <c r="H848" s="36">
        <f t="shared" si="1949"/>
        <v>-7.648161657594773E-5</v>
      </c>
      <c r="I848" s="36">
        <f t="shared" si="1949"/>
        <v>-4.0635124682228863E-5</v>
      </c>
      <c r="J848" s="36">
        <f t="shared" si="1949"/>
        <v>-2.141328430500133E-3</v>
      </c>
      <c r="K848" s="36">
        <f t="shared" si="1949"/>
        <v>-3.2799949670182359E-5</v>
      </c>
      <c r="M848" s="36">
        <v>-2.662926391580563E-17</v>
      </c>
      <c r="N848" s="36">
        <f>IFERROR(M848/(MAX(ABS(M846),ABS(M847),ABS(M848),ABS(M849))),0)</f>
        <v>-5.4410388751675802E-2</v>
      </c>
      <c r="P848" s="36">
        <f>L899</f>
        <v>0</v>
      </c>
      <c r="R848" s="36">
        <f>H899*J899</f>
        <v>3.7965586686888768E-17</v>
      </c>
      <c r="T848" s="36">
        <f>P848-D848</f>
        <v>0</v>
      </c>
      <c r="V848" s="36">
        <v>3.5868621566898004E-17</v>
      </c>
      <c r="X848" s="36">
        <v>-1.0748064231898407E-4</v>
      </c>
      <c r="Y848" s="36">
        <v>-2.9746886875651758E-5</v>
      </c>
      <c r="Z848" s="36">
        <v>-2.1421888180125676E-3</v>
      </c>
      <c r="AA848" s="36">
        <v>-3.3283391234101627E-5</v>
      </c>
      <c r="AC848" s="44">
        <f t="shared" si="1954"/>
        <v>1.0000000000000002</v>
      </c>
      <c r="AD848" s="37" t="s">
        <v>366</v>
      </c>
      <c r="AE848" s="36">
        <f t="shared" ref="AE848:BJ848" si="1957">AE847/$AC847</f>
        <v>2.6076684386804324E-2</v>
      </c>
      <c r="AF848" s="36">
        <f t="shared" si="1957"/>
        <v>1.7685521366773205E-2</v>
      </c>
      <c r="AG848" s="36">
        <f t="shared" si="1957"/>
        <v>1.1994533560135717E-2</v>
      </c>
      <c r="AH848" s="36">
        <f t="shared" si="1957"/>
        <v>1.735776357572939E-2</v>
      </c>
      <c r="AI848" s="36">
        <f t="shared" si="1957"/>
        <v>1.1772244279387858E-2</v>
      </c>
      <c r="AJ848" s="36">
        <f t="shared" si="1957"/>
        <v>7.9840778317408663E-3</v>
      </c>
      <c r="AK848" s="36">
        <f t="shared" si="1957"/>
        <v>1.1554074585624156E-2</v>
      </c>
      <c r="AL848" s="36">
        <f t="shared" si="1957"/>
        <v>7.8361125182291221E-3</v>
      </c>
      <c r="AM848" s="36">
        <f t="shared" si="1957"/>
        <v>5.3145458723927782E-3</v>
      </c>
      <c r="AN848" s="36">
        <f t="shared" si="1957"/>
        <v>3.4546225116603199E-2</v>
      </c>
      <c r="AO848" s="36">
        <f t="shared" si="1957"/>
        <v>2.3429665880000197E-2</v>
      </c>
      <c r="AP848" s="36">
        <f t="shared" si="1957"/>
        <v>1.589028154004056E-2</v>
      </c>
      <c r="AQ848" s="36">
        <f t="shared" si="1957"/>
        <v>2.2995454449391713E-2</v>
      </c>
      <c r="AR848" s="36">
        <f t="shared" si="1957"/>
        <v>1.5595794119024358E-2</v>
      </c>
      <c r="AS848" s="36">
        <f t="shared" si="1957"/>
        <v>1.0577255376200174E-2</v>
      </c>
      <c r="AT848" s="36">
        <f t="shared" si="1957"/>
        <v>1.530676430056342E-2</v>
      </c>
      <c r="AU848" s="36">
        <f t="shared" si="1957"/>
        <v>1.0381231872820574E-2</v>
      </c>
      <c r="AV848" s="36">
        <f t="shared" si="1957"/>
        <v>7.0406764670243802E-3</v>
      </c>
      <c r="AW848" s="36">
        <f t="shared" si="1957"/>
        <v>5.0264909253575414E-2</v>
      </c>
      <c r="AX848" s="36">
        <f t="shared" si="1957"/>
        <v>3.4090266746215188E-2</v>
      </c>
      <c r="AY848" s="36">
        <f t="shared" si="1957"/>
        <v>2.3120429422548692E-2</v>
      </c>
      <c r="AZ848" s="36">
        <f t="shared" si="1957"/>
        <v>3.3458487207850773E-2</v>
      </c>
      <c r="BA848" s="36">
        <f t="shared" si="1957"/>
        <v>2.2691948931735682E-2</v>
      </c>
      <c r="BB848" s="36">
        <f t="shared" si="1957"/>
        <v>1.5389953022134157E-2</v>
      </c>
      <c r="BC848" s="36">
        <f t="shared" si="1957"/>
        <v>2.227140927660751E-2</v>
      </c>
      <c r="BD848" s="36">
        <f t="shared" si="1957"/>
        <v>1.5104737963884333E-2</v>
      </c>
      <c r="BE848" s="36">
        <f t="shared" si="1957"/>
        <v>1.0244215178482051E-2</v>
      </c>
      <c r="BF848" s="36">
        <f t="shared" si="1957"/>
        <v>1.6117431164331966E-2</v>
      </c>
      <c r="BG848" s="36">
        <f t="shared" si="1957"/>
        <v>1.0931035901885277E-2</v>
      </c>
      <c r="BH848" s="36">
        <f t="shared" si="1957"/>
        <v>7.4135601802805895E-3</v>
      </c>
      <c r="BI848" s="36">
        <f t="shared" si="1957"/>
        <v>1.0728455943583702E-2</v>
      </c>
      <c r="BJ848" s="36">
        <f t="shared" si="1957"/>
        <v>7.2761680130909792E-3</v>
      </c>
      <c r="BK848" s="36">
        <f t="shared" ref="BK848:CP848" si="1958">BK847/$AC847</f>
        <v>4.9347847661518687E-3</v>
      </c>
      <c r="BL848" s="36">
        <f t="shared" si="1958"/>
        <v>7.1413220729698787E-3</v>
      </c>
      <c r="BM848" s="36">
        <f t="shared" si="1958"/>
        <v>4.8433306257458456E-3</v>
      </c>
      <c r="BN848" s="36">
        <f t="shared" si="1958"/>
        <v>3.28480515380707E-3</v>
      </c>
      <c r="BO848" s="36">
        <f t="shared" si="1958"/>
        <v>2.1352269983607494E-2</v>
      </c>
      <c r="BP848" s="36">
        <f t="shared" si="1958"/>
        <v>1.4481366627088986E-2</v>
      </c>
      <c r="BQ848" s="36">
        <f t="shared" si="1958"/>
        <v>9.821437231224809E-3</v>
      </c>
      <c r="BR848" s="36">
        <f t="shared" si="1958"/>
        <v>1.4212989990711866E-2</v>
      </c>
      <c r="BS848" s="36">
        <f t="shared" si="1958"/>
        <v>9.6394209646402402E-3</v>
      </c>
      <c r="BT848" s="36">
        <f t="shared" si="1958"/>
        <v>6.5375713762035716E-3</v>
      </c>
      <c r="BU848" s="36">
        <f t="shared" si="1958"/>
        <v>9.4607779234321E-3</v>
      </c>
      <c r="BV848" s="36">
        <f t="shared" si="1958"/>
        <v>6.4164135144352775E-3</v>
      </c>
      <c r="BW848" s="36">
        <f t="shared" si="1958"/>
        <v>4.3516889119930031E-3</v>
      </c>
      <c r="BX848" s="36">
        <f t="shared" si="1958"/>
        <v>3.1067646594129625E-2</v>
      </c>
      <c r="BY848" s="36">
        <f t="shared" si="1958"/>
        <v>2.1070452036988152E-2</v>
      </c>
      <c r="BZ848" s="36">
        <f t="shared" si="1958"/>
        <v>1.4290234302037774E-2</v>
      </c>
      <c r="CA848" s="36">
        <f t="shared" si="1958"/>
        <v>2.0679962852489894E-2</v>
      </c>
      <c r="CB848" s="36">
        <f t="shared" si="1958"/>
        <v>1.4025399834837162E-2</v>
      </c>
      <c r="CC848" s="36">
        <f t="shared" si="1958"/>
        <v>9.5121950619638553E-3</v>
      </c>
      <c r="CD848" s="36">
        <f t="shared" si="1958"/>
        <v>1.3765473425372696E-2</v>
      </c>
      <c r="CE848" s="36">
        <f t="shared" si="1958"/>
        <v>9.3359098410291455E-3</v>
      </c>
      <c r="CF848" s="36">
        <f t="shared" si="1958"/>
        <v>6.3317264772871432E-3</v>
      </c>
      <c r="CG848" s="36">
        <f t="shared" si="1958"/>
        <v>9.9618334709926717E-3</v>
      </c>
      <c r="CH848" s="36">
        <f t="shared" si="1958"/>
        <v>6.756235420505778E-3</v>
      </c>
      <c r="CI848" s="36">
        <f t="shared" si="1958"/>
        <v>4.5821602208281353E-3</v>
      </c>
      <c r="CJ848" s="36">
        <f t="shared" si="1958"/>
        <v>6.6310251566253321E-3</v>
      </c>
      <c r="CK848" s="36">
        <f t="shared" si="1958"/>
        <v>4.4972411120814152E-3</v>
      </c>
      <c r="CL848" s="36">
        <f t="shared" si="1958"/>
        <v>3.0500830780271541E-3</v>
      </c>
      <c r="CM848" s="36">
        <f t="shared" si="1958"/>
        <v>4.4138957708772528E-3</v>
      </c>
      <c r="CN848" s="36">
        <f t="shared" si="1958"/>
        <v>2.9935572639772242E-3</v>
      </c>
      <c r="CO848" s="36">
        <f t="shared" si="1958"/>
        <v>2.0302665848699335E-3</v>
      </c>
      <c r="CP848" s="36">
        <f t="shared" si="1958"/>
        <v>1.3197373429774445E-2</v>
      </c>
      <c r="CQ848" s="36">
        <f t="shared" ref="CQ848:DG848" si="1959">CQ847/$AC847</f>
        <v>8.9506175829497103E-3</v>
      </c>
      <c r="CR848" s="36">
        <f t="shared" si="1959"/>
        <v>6.0704166281652077E-3</v>
      </c>
      <c r="CS848" s="36">
        <f t="shared" si="1959"/>
        <v>8.7847398241533477E-3</v>
      </c>
      <c r="CT848" s="36">
        <f t="shared" si="1959"/>
        <v>5.9579163346482143E-3</v>
      </c>
      <c r="CU848" s="36">
        <f t="shared" si="1959"/>
        <v>4.0407306034347017E-3</v>
      </c>
      <c r="CV848" s="36">
        <f t="shared" si="1959"/>
        <v>5.8475009583315793E-3</v>
      </c>
      <c r="CW848" s="36">
        <f t="shared" si="1959"/>
        <v>3.9658455655939128E-3</v>
      </c>
      <c r="CX848" s="36">
        <f t="shared" si="1959"/>
        <v>2.6896842193298975E-3</v>
      </c>
      <c r="CY848" s="36">
        <f t="shared" si="1959"/>
        <v>1.9202236296270214E-2</v>
      </c>
      <c r="CZ848" s="36">
        <f t="shared" si="1959"/>
        <v>1.3023187889613937E-2</v>
      </c>
      <c r="DA848" s="36">
        <f t="shared" si="1959"/>
        <v>8.83248285206918E-3</v>
      </c>
      <c r="DB848" s="36">
        <f t="shared" si="1959"/>
        <v>1.2781835022117036E-2</v>
      </c>
      <c r="DC848" s="36">
        <f t="shared" si="1959"/>
        <v>8.6687944309596175E-3</v>
      </c>
      <c r="DD848" s="36">
        <f t="shared" si="1959"/>
        <v>5.8792807727688712E-3</v>
      </c>
      <c r="DE848" s="36">
        <f t="shared" si="1959"/>
        <v>8.5081395735324417E-3</v>
      </c>
      <c r="DF848" s="36">
        <f t="shared" si="1959"/>
        <v>5.7703227138546781E-3</v>
      </c>
      <c r="DG848" s="36">
        <f t="shared" si="1959"/>
        <v>3.9135023508086392E-3</v>
      </c>
    </row>
    <row r="849" spans="2:97" x14ac:dyDescent="0.35">
      <c r="B849" s="35">
        <f t="shared" si="1953"/>
        <v>-0.38829529361216619</v>
      </c>
      <c r="D849" s="35">
        <f>$CE$6-$CE$7*SUMPRODUCT($B$6:$CD$6,AE848:DG848)</f>
        <v>0</v>
      </c>
      <c r="H849" s="35">
        <f t="shared" si="1949"/>
        <v>-4.2314302907970626E-5</v>
      </c>
      <c r="I849" s="35">
        <f t="shared" si="1949"/>
        <v>-2.1159104784832753E-5</v>
      </c>
      <c r="J849" s="35">
        <f t="shared" si="1949"/>
        <v>-3.2799949670182359E-5</v>
      </c>
      <c r="K849" s="35">
        <f t="shared" si="1949"/>
        <v>-2.089515784970436E-3</v>
      </c>
      <c r="M849" s="35">
        <v>-1.4432182000019425E-17</v>
      </c>
      <c r="N849" s="35">
        <f>IFERROR(M849/(MAX(ABS(M846),ABS(M847),ABS(M848),ABS(M849))),0)</f>
        <v>-2.9488634595337366E-2</v>
      </c>
      <c r="P849" s="35">
        <f>L900</f>
        <v>0</v>
      </c>
      <c r="R849" s="35">
        <f>H900*J900</f>
        <v>2.0576094725527694E-17</v>
      </c>
      <c r="T849" s="35">
        <f>P849-D849</f>
        <v>0</v>
      </c>
      <c r="V849" s="35">
        <v>1.9243205424035325E-17</v>
      </c>
      <c r="X849" s="35">
        <v>-5.942976372747961E-5</v>
      </c>
      <c r="Y849" s="35">
        <v>-1.5532428946136436E-5</v>
      </c>
      <c r="Z849" s="35">
        <v>-3.3283391234101627E-5</v>
      </c>
      <c r="AA849" s="35">
        <v>-2.0897870836178675E-3</v>
      </c>
    </row>
    <row r="850" spans="2:97" x14ac:dyDescent="0.35">
      <c r="B850" s="3"/>
    </row>
    <row r="851" spans="2:97" ht="13.5" thickBot="1" x14ac:dyDescent="0.4">
      <c r="B851" s="39" t="s">
        <v>367</v>
      </c>
      <c r="D851" s="39" t="s">
        <v>368</v>
      </c>
      <c r="E851" s="39" t="s">
        <v>369</v>
      </c>
      <c r="F851" s="39" t="s">
        <v>370</v>
      </c>
      <c r="H851" s="39" t="s">
        <v>347</v>
      </c>
      <c r="I851" s="39" t="s">
        <v>371</v>
      </c>
      <c r="J851" s="39" t="s">
        <v>372</v>
      </c>
      <c r="K851" s="39" t="s">
        <v>349</v>
      </c>
      <c r="L851" s="39" t="s">
        <v>373</v>
      </c>
      <c r="M851" s="39" t="s">
        <v>374</v>
      </c>
    </row>
    <row r="852" spans="2:97" ht="13.15" thickTop="1" x14ac:dyDescent="0.35">
      <c r="B852" s="32">
        <v>1</v>
      </c>
      <c r="D852" s="32">
        <v>0</v>
      </c>
      <c r="E852" s="32"/>
      <c r="F852" s="32" t="b">
        <v>0</v>
      </c>
      <c r="H852" s="32">
        <v>0</v>
      </c>
      <c r="I852" s="32">
        <f>B846</f>
        <v>-0.4811402292402015</v>
      </c>
      <c r="J852" s="32">
        <f>IF(SUMPRODUCT(L852:L855,N846:N849)&gt;0,N846,-N846)</f>
        <v>1</v>
      </c>
      <c r="K852" s="32">
        <f>I852+J852*H852</f>
        <v>-0.4811402292402015</v>
      </c>
      <c r="L852" s="32">
        <f>D846</f>
        <v>2.2737367544323206E-13</v>
      </c>
      <c r="M852" s="32">
        <f>SUMPRODUCT(L852:L855,J852:J855)</f>
        <v>4.2542628004868203E-13</v>
      </c>
    </row>
    <row r="853" spans="2:97" ht="13.5" thickBot="1" x14ac:dyDescent="0.4">
      <c r="H853" s="33">
        <f>H852</f>
        <v>0</v>
      </c>
      <c r="I853" s="33">
        <f>B847</f>
        <v>0.32813280396351874</v>
      </c>
      <c r="J853" s="32">
        <f>IF(SUMPRODUCT(L852:L855,N846:N849)&gt;0,N847,-N847)</f>
        <v>0.87104456670005936</v>
      </c>
      <c r="K853" s="33">
        <f t="shared" ref="K853:K855" si="1960">I853+J853*H853</f>
        <v>0.32813280396351874</v>
      </c>
      <c r="L853" s="32">
        <f>D847</f>
        <v>2.2737367544323206E-13</v>
      </c>
      <c r="M853" s="39" t="s">
        <v>375</v>
      </c>
    </row>
    <row r="854" spans="2:97" ht="13.15" thickTop="1" x14ac:dyDescent="0.35">
      <c r="H854" s="33">
        <f t="shared" ref="H854:H855" si="1961">H853</f>
        <v>0</v>
      </c>
      <c r="I854" s="32">
        <f>B848</f>
        <v>-0.40700172191811623</v>
      </c>
      <c r="J854" s="32">
        <f>IF(SUMPRODUCT(L852:L855,N846:N849)&gt;0,N848,-N848)</f>
        <v>5.4410388751675802E-2</v>
      </c>
      <c r="K854" s="32">
        <f t="shared" si="1960"/>
        <v>-0.40700172191811623</v>
      </c>
      <c r="L854" s="32">
        <f>D848</f>
        <v>0</v>
      </c>
      <c r="M854" s="32">
        <f>F848</f>
        <v>-3263.3842564287179</v>
      </c>
    </row>
    <row r="855" spans="2:97" x14ac:dyDescent="0.35">
      <c r="H855" s="33">
        <f t="shared" si="1961"/>
        <v>0</v>
      </c>
      <c r="I855" s="34">
        <f>B849</f>
        <v>-0.38829529361216619</v>
      </c>
      <c r="J855" s="32">
        <f>IF(SUMPRODUCT(L852:L855,N846:N849)&gt;0,N849,-N849)</f>
        <v>2.9488634595337366E-2</v>
      </c>
      <c r="K855" s="34">
        <f t="shared" si="1960"/>
        <v>-0.38829529361216619</v>
      </c>
      <c r="L855" s="32">
        <f>D849</f>
        <v>0</v>
      </c>
    </row>
    <row r="856" spans="2:97" ht="13.5" thickBot="1" x14ac:dyDescent="0.4">
      <c r="B856" s="39" t="s">
        <v>367</v>
      </c>
      <c r="D856" s="39" t="s">
        <v>368</v>
      </c>
      <c r="E856" s="39" t="s">
        <v>369</v>
      </c>
      <c r="F856" s="39" t="s">
        <v>370</v>
      </c>
      <c r="H856" s="39" t="s">
        <v>347</v>
      </c>
      <c r="I856" s="39" t="s">
        <v>371</v>
      </c>
      <c r="J856" s="39" t="s">
        <v>372</v>
      </c>
      <c r="K856" s="39" t="s">
        <v>349</v>
      </c>
      <c r="L856" s="39" t="s">
        <v>373</v>
      </c>
      <c r="M856" s="39" t="s">
        <v>374</v>
      </c>
      <c r="O856" s="45" t="s">
        <v>336</v>
      </c>
    </row>
    <row r="857" spans="2:97" ht="13.9" thickTop="1" thickBot="1" x14ac:dyDescent="0.4">
      <c r="B857" s="32">
        <f>1+B852</f>
        <v>2</v>
      </c>
      <c r="D857" s="32">
        <v>0</v>
      </c>
      <c r="E857" s="32">
        <f>H857</f>
        <v>3.8005845100886687E-15</v>
      </c>
      <c r="F857" s="32" t="b">
        <f>OR(F852,M857*M852&lt;=0)</f>
        <v>1</v>
      </c>
      <c r="H857" s="32">
        <f>ABS(H839)</f>
        <v>3.8005845100886687E-15</v>
      </c>
      <c r="I857" s="32">
        <f>I852</f>
        <v>-0.4811402292402015</v>
      </c>
      <c r="J857" s="32">
        <f>J852</f>
        <v>1</v>
      </c>
      <c r="K857" s="32">
        <f>I857+J857*H857</f>
        <v>-0.48114022924019773</v>
      </c>
      <c r="L857" s="32">
        <f>$CE$3-$CE$7*SUMPRODUCT($B$3:$CD$3,Q859:CS859)</f>
        <v>-1.5347723092418164E-12</v>
      </c>
      <c r="M857" s="32">
        <f>SUMPRODUCT(L857:L860,J857:J860)</f>
        <v>-2.8716273903286039E-12</v>
      </c>
      <c r="O857" s="46">
        <f>SUM(Q857:CS857)</f>
        <v>-1.2656551010021557</v>
      </c>
      <c r="P857" s="39" t="s">
        <v>363</v>
      </c>
      <c r="Q857" s="32">
        <f t="shared" ref="Q857:AV857" si="1962">SUMPRODUCT(B$3:B$6,$K857:$K860)</f>
        <v>0.94830444080695775</v>
      </c>
      <c r="R857" s="32">
        <f t="shared" si="1962"/>
        <v>0.56000914719479167</v>
      </c>
      <c r="S857" s="32">
        <f t="shared" si="1962"/>
        <v>0.17171385358262559</v>
      </c>
      <c r="T857" s="32">
        <f t="shared" si="1962"/>
        <v>0.54130271888884174</v>
      </c>
      <c r="U857" s="32">
        <f t="shared" si="1962"/>
        <v>0.15300742527667566</v>
      </c>
      <c r="V857" s="32">
        <f t="shared" si="1962"/>
        <v>-0.23528786833549042</v>
      </c>
      <c r="W857" s="32">
        <f t="shared" si="1962"/>
        <v>0.13430099697072573</v>
      </c>
      <c r="X857" s="32">
        <f t="shared" si="1962"/>
        <v>-0.25399429664144035</v>
      </c>
      <c r="Y857" s="32">
        <f t="shared" si="1962"/>
        <v>-0.64228959025360643</v>
      </c>
      <c r="Z857" s="32">
        <f t="shared" si="1962"/>
        <v>1.2295611299185483</v>
      </c>
      <c r="AA857" s="32">
        <f t="shared" si="1962"/>
        <v>0.84126583630638208</v>
      </c>
      <c r="AB857" s="32">
        <f t="shared" si="1962"/>
        <v>0.45297054269421599</v>
      </c>
      <c r="AC857" s="32">
        <f t="shared" si="1962"/>
        <v>0.82255940800043215</v>
      </c>
      <c r="AD857" s="32">
        <f t="shared" si="1962"/>
        <v>0.43426411438826601</v>
      </c>
      <c r="AE857" s="32">
        <f t="shared" si="1962"/>
        <v>4.5968820776099928E-2</v>
      </c>
      <c r="AF857" s="32">
        <f t="shared" si="1962"/>
        <v>0.41555768608231608</v>
      </c>
      <c r="AG857" s="32">
        <f t="shared" si="1962"/>
        <v>2.7262392470149999E-2</v>
      </c>
      <c r="AH857" s="32">
        <f t="shared" si="1962"/>
        <v>-0.36103290114201608</v>
      </c>
      <c r="AI857" s="32">
        <f t="shared" si="1962"/>
        <v>1.604570048734002</v>
      </c>
      <c r="AJ857" s="32">
        <f t="shared" si="1962"/>
        <v>1.2162747551218358</v>
      </c>
      <c r="AK857" s="32">
        <f t="shared" si="1962"/>
        <v>0.82797946150966972</v>
      </c>
      <c r="AL857" s="32">
        <f t="shared" si="1962"/>
        <v>1.1975683268158859</v>
      </c>
      <c r="AM857" s="32">
        <f t="shared" si="1962"/>
        <v>0.80927303320371979</v>
      </c>
      <c r="AN857" s="32">
        <f t="shared" si="1962"/>
        <v>0.42097773959155371</v>
      </c>
      <c r="AO857" s="32">
        <f t="shared" si="1962"/>
        <v>0.79056660489776986</v>
      </c>
      <c r="AP857" s="32">
        <f t="shared" si="1962"/>
        <v>0.40227131128560378</v>
      </c>
      <c r="AQ857" s="32">
        <f t="shared" si="1962"/>
        <v>1.3976017673437702E-2</v>
      </c>
      <c r="AR857" s="32">
        <f t="shared" si="1962"/>
        <v>0.46716421156676002</v>
      </c>
      <c r="AS857" s="32">
        <f t="shared" si="1962"/>
        <v>7.8868917954593942E-2</v>
      </c>
      <c r="AT857" s="32">
        <f t="shared" si="1962"/>
        <v>-0.30942637565757214</v>
      </c>
      <c r="AU857" s="32">
        <f t="shared" si="1962"/>
        <v>6.0162489648644013E-2</v>
      </c>
      <c r="AV857" s="32">
        <f t="shared" si="1962"/>
        <v>-0.32813280396352207</v>
      </c>
      <c r="AW857" s="32">
        <f t="shared" ref="AW857:CB857" si="1963">SUMPRODUCT(AH$3:AH$6,$K857:$K860)</f>
        <v>-0.71642809757568815</v>
      </c>
      <c r="AX857" s="32">
        <f t="shared" si="1963"/>
        <v>-0.346839232269472</v>
      </c>
      <c r="AY857" s="32">
        <f t="shared" si="1963"/>
        <v>-0.73513452588163808</v>
      </c>
      <c r="AZ857" s="32">
        <f t="shared" si="1963"/>
        <v>-1.1234298194938042</v>
      </c>
      <c r="BA857" s="32">
        <f t="shared" si="1963"/>
        <v>0.74842090067835043</v>
      </c>
      <c r="BB857" s="32">
        <f t="shared" si="1963"/>
        <v>0.36012560706618429</v>
      </c>
      <c r="BC857" s="32">
        <f t="shared" si="1963"/>
        <v>-2.8169686545981787E-2</v>
      </c>
      <c r="BD857" s="32">
        <f t="shared" si="1963"/>
        <v>0.34141917876023437</v>
      </c>
      <c r="BE857" s="32">
        <f t="shared" si="1963"/>
        <v>-4.6876114851931723E-2</v>
      </c>
      <c r="BF857" s="32">
        <f t="shared" si="1963"/>
        <v>-0.4351714084640978</v>
      </c>
      <c r="BG857" s="32">
        <f t="shared" si="1963"/>
        <v>-6.5582543157881645E-2</v>
      </c>
      <c r="BH857" s="32">
        <f t="shared" si="1963"/>
        <v>-0.45387783677004773</v>
      </c>
      <c r="BI857" s="32">
        <f t="shared" si="1963"/>
        <v>-0.84217313038221375</v>
      </c>
      <c r="BJ857" s="32">
        <f t="shared" si="1963"/>
        <v>1.1234298194938042</v>
      </c>
      <c r="BK857" s="32">
        <f t="shared" si="1963"/>
        <v>0.73513452588163808</v>
      </c>
      <c r="BL857" s="32">
        <f t="shared" si="1963"/>
        <v>0.346839232269472</v>
      </c>
      <c r="BM857" s="32">
        <f t="shared" si="1963"/>
        <v>0.71642809757568815</v>
      </c>
      <c r="BN857" s="32">
        <f t="shared" si="1963"/>
        <v>0.32813280396352207</v>
      </c>
      <c r="BO857" s="32">
        <f t="shared" si="1963"/>
        <v>-6.0162489648644013E-2</v>
      </c>
      <c r="BP857" s="32">
        <f t="shared" si="1963"/>
        <v>0.30942637565757214</v>
      </c>
      <c r="BQ857" s="32">
        <f t="shared" si="1963"/>
        <v>-7.8868917954593942E-2</v>
      </c>
      <c r="BR857" s="32">
        <f t="shared" si="1963"/>
        <v>-0.46716421156676002</v>
      </c>
      <c r="BS857" s="32">
        <f t="shared" si="1963"/>
        <v>-1.3976017673437702E-2</v>
      </c>
      <c r="BT857" s="32">
        <f t="shared" si="1963"/>
        <v>-0.40227131128560378</v>
      </c>
      <c r="BU857" s="32">
        <f t="shared" si="1963"/>
        <v>-0.79056660489776986</v>
      </c>
      <c r="BV857" s="32">
        <f t="shared" si="1963"/>
        <v>-0.42097773959155371</v>
      </c>
      <c r="BW857" s="32">
        <f t="shared" si="1963"/>
        <v>-0.80927303320371979</v>
      </c>
      <c r="BX857" s="32">
        <f t="shared" si="1963"/>
        <v>-1.1975683268158859</v>
      </c>
      <c r="BY857" s="32">
        <f t="shared" si="1963"/>
        <v>-0.82797946150966972</v>
      </c>
      <c r="BZ857" s="32">
        <f t="shared" si="1963"/>
        <v>-1.2162747551218358</v>
      </c>
      <c r="CA857" s="32">
        <f t="shared" si="1963"/>
        <v>-1.604570048734002</v>
      </c>
      <c r="CB857" s="32">
        <f t="shared" si="1963"/>
        <v>0.26728067143815259</v>
      </c>
      <c r="CC857" s="32">
        <f t="shared" ref="CC857:CS857" si="1964">SUMPRODUCT(BN$3:BN$6,$K857:$K860)</f>
        <v>-0.12101462217401349</v>
      </c>
      <c r="CD857" s="32">
        <f t="shared" si="1964"/>
        <v>-0.50930991578617957</v>
      </c>
      <c r="CE857" s="32">
        <f t="shared" si="1964"/>
        <v>-0.13972105047996342</v>
      </c>
      <c r="CF857" s="32">
        <f t="shared" si="1964"/>
        <v>-0.5280163440921295</v>
      </c>
      <c r="CG857" s="32">
        <f t="shared" si="1964"/>
        <v>-0.91631163770429558</v>
      </c>
      <c r="CH857" s="32">
        <f t="shared" si="1964"/>
        <v>-0.54672277239807943</v>
      </c>
      <c r="CI857" s="32">
        <f t="shared" si="1964"/>
        <v>-0.93501806601024551</v>
      </c>
      <c r="CJ857" s="32">
        <f t="shared" si="1964"/>
        <v>-1.3233133596224116</v>
      </c>
      <c r="CK857" s="32">
        <f t="shared" si="1964"/>
        <v>0.64228959025360643</v>
      </c>
      <c r="CL857" s="32">
        <f t="shared" si="1964"/>
        <v>0.25399429664144035</v>
      </c>
      <c r="CM857" s="32">
        <f t="shared" si="1964"/>
        <v>-0.13430099697072573</v>
      </c>
      <c r="CN857" s="32">
        <f t="shared" si="1964"/>
        <v>0.23528786833549042</v>
      </c>
      <c r="CO857" s="32">
        <f t="shared" si="1964"/>
        <v>-0.15300742527667566</v>
      </c>
      <c r="CP857" s="32">
        <f t="shared" si="1964"/>
        <v>-0.54130271888884174</v>
      </c>
      <c r="CQ857" s="32">
        <f t="shared" si="1964"/>
        <v>-0.17171385358262559</v>
      </c>
      <c r="CR857" s="32">
        <f t="shared" si="1964"/>
        <v>-0.56000914719479167</v>
      </c>
      <c r="CS857" s="32">
        <f t="shared" si="1964"/>
        <v>-0.94830444080695775</v>
      </c>
    </row>
    <row r="858" spans="2:97" ht="13.9" thickTop="1" thickBot="1" x14ac:dyDescent="0.4">
      <c r="H858" s="33">
        <f>H857</f>
        <v>3.8005845100886687E-15</v>
      </c>
      <c r="I858" s="33">
        <f t="shared" ref="I858:J858" si="1965">I853</f>
        <v>0.32813280396351874</v>
      </c>
      <c r="J858" s="33">
        <f t="shared" si="1965"/>
        <v>0.87104456670005936</v>
      </c>
      <c r="K858" s="33">
        <f t="shared" ref="K858:K860" si="1966">I858+J858*H858</f>
        <v>0.32813280396352207</v>
      </c>
      <c r="L858" s="33">
        <f>$CE$4-$CE$7*SUMPRODUCT($B$4:$CD$4,Q859:CS859)</f>
        <v>-1.5347723092418164E-12</v>
      </c>
      <c r="M858" s="39" t="s">
        <v>375</v>
      </c>
      <c r="O858" s="47">
        <f t="shared" ref="O858:O859" si="1967">SUM(Q858:CS858)</f>
        <v>98.989929547728707</v>
      </c>
      <c r="P858" s="39" t="s">
        <v>365</v>
      </c>
      <c r="Q858" s="33">
        <f>EXP(Q857)</f>
        <v>2.5813291502880991</v>
      </c>
      <c r="R858" s="33">
        <f>EXP(R857)</f>
        <v>1.7506885141117183</v>
      </c>
      <c r="S858" s="33">
        <f t="shared" ref="S858:CD858" si="1968">EXP(S857)</f>
        <v>1.1873380320756943</v>
      </c>
      <c r="T858" s="33">
        <f t="shared" si="1968"/>
        <v>1.7182437934675727</v>
      </c>
      <c r="U858" s="33">
        <f t="shared" si="1968"/>
        <v>1.1653336318352485</v>
      </c>
      <c r="V858" s="33">
        <f t="shared" si="1968"/>
        <v>0.79034330206760584</v>
      </c>
      <c r="W858" s="33">
        <f t="shared" si="1968"/>
        <v>1.1437370292201305</v>
      </c>
      <c r="X858" s="33">
        <f t="shared" si="1968"/>
        <v>0.77569622610757083</v>
      </c>
      <c r="Y858" s="33">
        <f t="shared" si="1968"/>
        <v>0.52608652148633028</v>
      </c>
      <c r="Z858" s="33">
        <f t="shared" si="1968"/>
        <v>3.4197283904325135</v>
      </c>
      <c r="AA858" s="33">
        <f t="shared" si="1968"/>
        <v>2.3193009747880335</v>
      </c>
      <c r="AB858" s="33">
        <f t="shared" si="1968"/>
        <v>1.5729778501421829</v>
      </c>
      <c r="AC858" s="33">
        <f t="shared" si="1968"/>
        <v>2.2763184158632819</v>
      </c>
      <c r="AD858" s="33">
        <f t="shared" si="1968"/>
        <v>1.5438265610830972</v>
      </c>
      <c r="AE858" s="33">
        <f t="shared" si="1968"/>
        <v>1.0470417644983863</v>
      </c>
      <c r="AF858" s="33">
        <f t="shared" si="1968"/>
        <v>1.5152155197164563</v>
      </c>
      <c r="AG858" s="33">
        <f t="shared" si="1968"/>
        <v>1.0276374117091409</v>
      </c>
      <c r="AH858" s="33">
        <f t="shared" si="1968"/>
        <v>0.69695606743909255</v>
      </c>
      <c r="AI858" s="33">
        <f t="shared" si="1968"/>
        <v>4.975719825734406</v>
      </c>
      <c r="AJ858" s="33">
        <f t="shared" si="1968"/>
        <v>3.3745931034711196</v>
      </c>
      <c r="AK858" s="33">
        <f t="shared" si="1968"/>
        <v>2.2886896796513287</v>
      </c>
      <c r="AL858" s="33">
        <f t="shared" si="1968"/>
        <v>3.3120532914787306</v>
      </c>
      <c r="AM858" s="33">
        <f t="shared" si="1968"/>
        <v>2.2462744260531733</v>
      </c>
      <c r="AN858" s="33">
        <f t="shared" si="1968"/>
        <v>1.5234503654039151</v>
      </c>
      <c r="AO858" s="33">
        <f t="shared" si="1968"/>
        <v>2.2046452352200099</v>
      </c>
      <c r="AP858" s="33">
        <f t="shared" si="1968"/>
        <v>1.4952169468818139</v>
      </c>
      <c r="AQ858" s="33">
        <f t="shared" si="1968"/>
        <v>1.0140741387897119</v>
      </c>
      <c r="AR858" s="33">
        <f t="shared" si="1968"/>
        <v>1.5954633754475835</v>
      </c>
      <c r="AS858" s="33">
        <f t="shared" si="1968"/>
        <v>1.0820624738113136</v>
      </c>
      <c r="AT858" s="33">
        <f t="shared" si="1968"/>
        <v>0.73386779994382034</v>
      </c>
      <c r="AU858" s="33">
        <f t="shared" si="1968"/>
        <v>1.0620090980112591</v>
      </c>
      <c r="AV858" s="33">
        <f t="shared" si="1968"/>
        <v>0.72026735899331118</v>
      </c>
      <c r="AW858" s="33">
        <f t="shared" si="1968"/>
        <v>0.48849399633457702</v>
      </c>
      <c r="AX858" s="33">
        <f t="shared" si="1968"/>
        <v>0.70691896888092631</v>
      </c>
      <c r="AY858" s="33">
        <f t="shared" si="1968"/>
        <v>0.47944095741893683</v>
      </c>
      <c r="AZ858" s="33">
        <f t="shared" si="1968"/>
        <v>0.3251626307533772</v>
      </c>
      <c r="BA858" s="33">
        <f t="shared" si="1968"/>
        <v>2.1136597013613878</v>
      </c>
      <c r="BB858" s="33">
        <f t="shared" si="1968"/>
        <v>1.4335094621703681</v>
      </c>
      <c r="BC858" s="33">
        <f t="shared" si="1968"/>
        <v>0.97222337957638361</v>
      </c>
      <c r="BD858" s="33">
        <f t="shared" si="1968"/>
        <v>1.406942877843141</v>
      </c>
      <c r="BE858" s="33">
        <f t="shared" si="1968"/>
        <v>0.95420560217063644</v>
      </c>
      <c r="BF858" s="33">
        <f t="shared" si="1968"/>
        <v>0.64715372994363951</v>
      </c>
      <c r="BG858" s="33">
        <f t="shared" si="1968"/>
        <v>0.93652174010725087</v>
      </c>
      <c r="BH858" s="33">
        <f t="shared" si="1968"/>
        <v>0.6351603217430426</v>
      </c>
      <c r="BI858" s="33">
        <f t="shared" si="1968"/>
        <v>0.43077337881181982</v>
      </c>
      <c r="BJ858" s="33">
        <f t="shared" si="1968"/>
        <v>3.0753841475666368</v>
      </c>
      <c r="BK858" s="33">
        <f t="shared" si="1968"/>
        <v>2.0857625626802618</v>
      </c>
      <c r="BL858" s="33">
        <f t="shared" si="1968"/>
        <v>1.4145892867792607</v>
      </c>
      <c r="BM858" s="33">
        <f t="shared" si="1968"/>
        <v>2.0471080658176293</v>
      </c>
      <c r="BN858" s="33">
        <f t="shared" si="1968"/>
        <v>1.3883733415292621</v>
      </c>
      <c r="BO858" s="33">
        <f t="shared" si="1968"/>
        <v>0.94161151902805862</v>
      </c>
      <c r="BP858" s="33">
        <f t="shared" si="1968"/>
        <v>1.3626432445687804</v>
      </c>
      <c r="BQ858" s="33">
        <f t="shared" si="1968"/>
        <v>0.92416105742742605</v>
      </c>
      <c r="BR858" s="33">
        <f t="shared" si="1968"/>
        <v>0.62677715790214539</v>
      </c>
      <c r="BS858" s="33">
        <f t="shared" si="1968"/>
        <v>0.9861211934597709</v>
      </c>
      <c r="BT858" s="33">
        <f t="shared" si="1968"/>
        <v>0.66879926828373681</v>
      </c>
      <c r="BU858" s="33">
        <f t="shared" si="1968"/>
        <v>0.45358771743618259</v>
      </c>
      <c r="BV858" s="33">
        <f t="shared" si="1968"/>
        <v>0.65640471308355897</v>
      </c>
      <c r="BW858" s="33">
        <f t="shared" si="1968"/>
        <v>0.44518158084408888</v>
      </c>
      <c r="BX858" s="33">
        <f t="shared" si="1968"/>
        <v>0.30192750900862786</v>
      </c>
      <c r="BY858" s="33">
        <f t="shared" si="1968"/>
        <v>0.43693123139015744</v>
      </c>
      <c r="BZ858" s="33">
        <f t="shared" si="1968"/>
        <v>0.29633202265819725</v>
      </c>
      <c r="CA858" s="33">
        <f t="shared" si="1968"/>
        <v>0.20097594619938272</v>
      </c>
      <c r="CB858" s="33">
        <f t="shared" si="1968"/>
        <v>1.3064070660284437</v>
      </c>
      <c r="CC858" s="33">
        <f t="shared" si="1968"/>
        <v>0.88602100394485672</v>
      </c>
      <c r="CD858" s="33">
        <f t="shared" si="1968"/>
        <v>0.60091011434743702</v>
      </c>
      <c r="CE858" s="33">
        <f t="shared" ref="CE858:CS858" si="1969">EXP(CE857)</f>
        <v>0.86960077628806975</v>
      </c>
      <c r="CF858" s="33">
        <f t="shared" si="1969"/>
        <v>0.58977371821809099</v>
      </c>
      <c r="CG858" s="33">
        <f t="shared" si="1969"/>
        <v>0.39999163775535396</v>
      </c>
      <c r="CH858" s="33">
        <f t="shared" si="1969"/>
        <v>0.57884370789552142</v>
      </c>
      <c r="CI858" s="33">
        <f t="shared" si="1969"/>
        <v>0.39257877313531531</v>
      </c>
      <c r="CJ858" s="33">
        <f t="shared" si="1969"/>
        <v>0.26625165137710533</v>
      </c>
      <c r="CK858" s="33">
        <f t="shared" si="1969"/>
        <v>1.9008280181266415</v>
      </c>
      <c r="CL858" s="33">
        <f t="shared" si="1969"/>
        <v>1.2891644516797267</v>
      </c>
      <c r="CM858" s="33">
        <f t="shared" si="1969"/>
        <v>0.87432685525785669</v>
      </c>
      <c r="CN858" s="33">
        <f t="shared" si="1969"/>
        <v>1.2652729483300664</v>
      </c>
      <c r="CO858" s="33">
        <f t="shared" si="1969"/>
        <v>0.85812334998444206</v>
      </c>
      <c r="CP858" s="33">
        <f t="shared" si="1969"/>
        <v>0.58198958948771107</v>
      </c>
      <c r="CQ858" s="33">
        <f t="shared" si="1969"/>
        <v>0.84222013696622544</v>
      </c>
      <c r="CR858" s="33">
        <f t="shared" si="1969"/>
        <v>0.57120383891213788</v>
      </c>
      <c r="CS858" s="33">
        <f t="shared" si="1969"/>
        <v>0.38739732199142102</v>
      </c>
    </row>
    <row r="859" spans="2:97" ht="13.9" thickTop="1" thickBot="1" x14ac:dyDescent="0.4">
      <c r="H859" s="32">
        <f t="shared" ref="H859:H860" si="1970">H858</f>
        <v>3.8005845100886687E-15</v>
      </c>
      <c r="I859" s="32">
        <f t="shared" ref="I859:J859" si="1971">I854</f>
        <v>-0.40700172191811623</v>
      </c>
      <c r="J859" s="32">
        <f t="shared" si="1971"/>
        <v>5.4410388751675802E-2</v>
      </c>
      <c r="K859" s="32">
        <f t="shared" si="1966"/>
        <v>-0.40700172191811601</v>
      </c>
      <c r="L859" s="32">
        <f>$CE$5-$CE$7*SUMPRODUCT($B$5:$CD$5,Q859:CS859)</f>
        <v>0</v>
      </c>
      <c r="M859" s="32">
        <f>SUMPRODUCT($B$7:$CD$7, LN(Q859:CS859))</f>
        <v>-3263.3842564287183</v>
      </c>
      <c r="O859" s="48">
        <f t="shared" si="1967"/>
        <v>1</v>
      </c>
      <c r="P859" s="39" t="s">
        <v>366</v>
      </c>
      <c r="Q859" s="32">
        <f t="shared" ref="Q859:AV859" si="1972">Q858/$O858</f>
        <v>2.607668438680414E-2</v>
      </c>
      <c r="R859" s="32">
        <f t="shared" si="1972"/>
        <v>1.7685521366773083E-2</v>
      </c>
      <c r="S859" s="32">
        <f t="shared" si="1972"/>
        <v>1.1994533560135637E-2</v>
      </c>
      <c r="T859" s="32">
        <f t="shared" si="1972"/>
        <v>1.7357763575729278E-2</v>
      </c>
      <c r="U859" s="32">
        <f t="shared" si="1972"/>
        <v>1.1772244279387778E-2</v>
      </c>
      <c r="V859" s="32">
        <f t="shared" si="1972"/>
        <v>7.9840778317408143E-3</v>
      </c>
      <c r="W859" s="32">
        <f t="shared" si="1972"/>
        <v>1.1554074585624081E-2</v>
      </c>
      <c r="X859" s="32">
        <f t="shared" si="1972"/>
        <v>7.8361125182290717E-3</v>
      </c>
      <c r="Y859" s="32">
        <f t="shared" si="1972"/>
        <v>5.3145458723927452E-3</v>
      </c>
      <c r="Z859" s="32">
        <f t="shared" si="1972"/>
        <v>3.4546225116603067E-2</v>
      </c>
      <c r="AA859" s="32">
        <f t="shared" si="1972"/>
        <v>2.3429665880000106E-2</v>
      </c>
      <c r="AB859" s="32">
        <f t="shared" si="1972"/>
        <v>1.5890281540040498E-2</v>
      </c>
      <c r="AC859" s="32">
        <f t="shared" si="1972"/>
        <v>2.2995454449391627E-2</v>
      </c>
      <c r="AD859" s="32">
        <f t="shared" si="1972"/>
        <v>1.55957941190243E-2</v>
      </c>
      <c r="AE859" s="32">
        <f t="shared" si="1972"/>
        <v>1.0577255376200138E-2</v>
      </c>
      <c r="AF859" s="32">
        <f t="shared" si="1972"/>
        <v>1.5306764300563365E-2</v>
      </c>
      <c r="AG859" s="32">
        <f t="shared" si="1972"/>
        <v>1.0381231872820539E-2</v>
      </c>
      <c r="AH859" s="32">
        <f t="shared" si="1972"/>
        <v>7.0406764670243567E-3</v>
      </c>
      <c r="AI859" s="32">
        <f t="shared" si="1972"/>
        <v>5.0264909253575407E-2</v>
      </c>
      <c r="AJ859" s="32">
        <f t="shared" si="1972"/>
        <v>3.4090266746215181E-2</v>
      </c>
      <c r="AK859" s="32">
        <f t="shared" si="1972"/>
        <v>2.3120429422548692E-2</v>
      </c>
      <c r="AL859" s="32">
        <f t="shared" si="1972"/>
        <v>3.345848720785078E-2</v>
      </c>
      <c r="AM859" s="32">
        <f t="shared" si="1972"/>
        <v>2.2691948931735685E-2</v>
      </c>
      <c r="AN859" s="32">
        <f t="shared" si="1972"/>
        <v>1.538995302213416E-2</v>
      </c>
      <c r="AO859" s="32">
        <f t="shared" si="1972"/>
        <v>2.2271409276607521E-2</v>
      </c>
      <c r="AP859" s="32">
        <f t="shared" si="1972"/>
        <v>1.510473796388434E-2</v>
      </c>
      <c r="AQ859" s="32">
        <f t="shared" si="1972"/>
        <v>1.0244215178482056E-2</v>
      </c>
      <c r="AR859" s="32">
        <f t="shared" si="1972"/>
        <v>1.6117431164331918E-2</v>
      </c>
      <c r="AS859" s="32">
        <f t="shared" si="1972"/>
        <v>1.0931035901885246E-2</v>
      </c>
      <c r="AT859" s="32">
        <f t="shared" si="1972"/>
        <v>7.4135601802805678E-3</v>
      </c>
      <c r="AU859" s="32">
        <f t="shared" si="1972"/>
        <v>1.0728455943583673E-2</v>
      </c>
      <c r="AV859" s="32">
        <f t="shared" si="1972"/>
        <v>7.2761680130909584E-3</v>
      </c>
      <c r="AW859" s="32">
        <f t="shared" ref="AW859:CB859" si="1973">AW858/$O858</f>
        <v>4.9347847661518549E-3</v>
      </c>
      <c r="AX859" s="32">
        <f t="shared" si="1973"/>
        <v>7.1413220729698596E-3</v>
      </c>
      <c r="AY859" s="32">
        <f t="shared" si="1973"/>
        <v>4.8433306257458335E-3</v>
      </c>
      <c r="AZ859" s="32">
        <f t="shared" si="1973"/>
        <v>3.2848051538070617E-3</v>
      </c>
      <c r="BA859" s="32">
        <f t="shared" si="1973"/>
        <v>2.1352269983607491E-2</v>
      </c>
      <c r="BB859" s="32">
        <f t="shared" si="1973"/>
        <v>1.4481366627088982E-2</v>
      </c>
      <c r="BC859" s="32">
        <f t="shared" si="1973"/>
        <v>9.821437231224809E-3</v>
      </c>
      <c r="BD859" s="32">
        <f t="shared" si="1973"/>
        <v>1.4212989990711867E-2</v>
      </c>
      <c r="BE859" s="32">
        <f t="shared" si="1973"/>
        <v>9.6394209646402402E-3</v>
      </c>
      <c r="BF859" s="32">
        <f t="shared" si="1973"/>
        <v>6.5375713762035733E-3</v>
      </c>
      <c r="BG859" s="32">
        <f t="shared" si="1973"/>
        <v>9.4607779234321017E-3</v>
      </c>
      <c r="BH859" s="32">
        <f t="shared" si="1973"/>
        <v>6.4164135144352784E-3</v>
      </c>
      <c r="BI859" s="32">
        <f t="shared" si="1973"/>
        <v>4.3516889119930057E-3</v>
      </c>
      <c r="BJ859" s="32">
        <f t="shared" si="1973"/>
        <v>3.1067646594129743E-2</v>
      </c>
      <c r="BK859" s="32">
        <f t="shared" si="1973"/>
        <v>2.1070452036988232E-2</v>
      </c>
      <c r="BL859" s="32">
        <f t="shared" si="1973"/>
        <v>1.4290234302037828E-2</v>
      </c>
      <c r="BM859" s="32">
        <f t="shared" si="1973"/>
        <v>2.0679962852489974E-2</v>
      </c>
      <c r="BN859" s="32">
        <f t="shared" si="1973"/>
        <v>1.4025399834837218E-2</v>
      </c>
      <c r="BO859" s="32">
        <f t="shared" si="1973"/>
        <v>9.5121950619638917E-3</v>
      </c>
      <c r="BP859" s="32">
        <f t="shared" si="1973"/>
        <v>1.3765473425372751E-2</v>
      </c>
      <c r="BQ859" s="32">
        <f t="shared" si="1973"/>
        <v>9.3359098410291837E-3</v>
      </c>
      <c r="BR859" s="32">
        <f t="shared" si="1973"/>
        <v>6.3317264772871692E-3</v>
      </c>
      <c r="BS859" s="32">
        <f t="shared" si="1973"/>
        <v>9.961833470992677E-3</v>
      </c>
      <c r="BT859" s="32">
        <f t="shared" si="1973"/>
        <v>6.756235420505784E-3</v>
      </c>
      <c r="BU859" s="32">
        <f t="shared" si="1973"/>
        <v>4.5821602208281397E-3</v>
      </c>
      <c r="BV859" s="32">
        <f t="shared" si="1973"/>
        <v>6.6310251566253382E-3</v>
      </c>
      <c r="BW859" s="32">
        <f t="shared" si="1973"/>
        <v>4.4972411120814204E-3</v>
      </c>
      <c r="BX859" s="32">
        <f t="shared" si="1973"/>
        <v>3.0500830780271575E-3</v>
      </c>
      <c r="BY859" s="32">
        <f t="shared" si="1973"/>
        <v>4.413895770877258E-3</v>
      </c>
      <c r="BZ859" s="32">
        <f t="shared" si="1973"/>
        <v>2.9935572639772272E-3</v>
      </c>
      <c r="CA859" s="32">
        <f t="shared" si="1973"/>
        <v>2.0302665848699361E-3</v>
      </c>
      <c r="CB859" s="32">
        <f t="shared" si="1973"/>
        <v>1.3197373429774492E-2</v>
      </c>
      <c r="CC859" s="32">
        <f t="shared" ref="CC859:CS859" si="1974">CC858/$O858</f>
        <v>8.9506175829497416E-3</v>
      </c>
      <c r="CD859" s="32">
        <f t="shared" si="1974"/>
        <v>6.0704166281652303E-3</v>
      </c>
      <c r="CE859" s="32">
        <f t="shared" si="1974"/>
        <v>8.7847398241533807E-3</v>
      </c>
      <c r="CF859" s="32">
        <f t="shared" si="1974"/>
        <v>5.9579163346482368E-3</v>
      </c>
      <c r="CG859" s="32">
        <f t="shared" si="1974"/>
        <v>4.0407306034347173E-3</v>
      </c>
      <c r="CH859" s="32">
        <f t="shared" si="1974"/>
        <v>5.8475009583316027E-3</v>
      </c>
      <c r="CI859" s="32">
        <f t="shared" si="1974"/>
        <v>3.9658455655939284E-3</v>
      </c>
      <c r="CJ859" s="32">
        <f t="shared" si="1974"/>
        <v>2.6896842193299083E-3</v>
      </c>
      <c r="CK859" s="32">
        <f t="shared" si="1974"/>
        <v>1.9202236296270356E-2</v>
      </c>
      <c r="CL859" s="32">
        <f t="shared" si="1974"/>
        <v>1.3023187889614032E-2</v>
      </c>
      <c r="CM859" s="32">
        <f t="shared" si="1974"/>
        <v>8.8324828520692476E-3</v>
      </c>
      <c r="CN859" s="32">
        <f t="shared" si="1974"/>
        <v>1.2781835022117133E-2</v>
      </c>
      <c r="CO859" s="32">
        <f t="shared" si="1974"/>
        <v>8.6687944309596834E-3</v>
      </c>
      <c r="CP859" s="32">
        <f t="shared" si="1974"/>
        <v>5.8792807727689172E-3</v>
      </c>
      <c r="CQ859" s="32">
        <f t="shared" si="1974"/>
        <v>8.5081395735325076E-3</v>
      </c>
      <c r="CR859" s="32">
        <f t="shared" si="1974"/>
        <v>5.7703227138547241E-3</v>
      </c>
      <c r="CS859" s="32">
        <f t="shared" si="1974"/>
        <v>3.9135023508086713E-3</v>
      </c>
    </row>
    <row r="860" spans="2:97" ht="13.15" thickTop="1" x14ac:dyDescent="0.35">
      <c r="H860" s="34">
        <f t="shared" si="1970"/>
        <v>3.8005845100886687E-15</v>
      </c>
      <c r="I860" s="34">
        <f t="shared" ref="I860:J860" si="1975">I855</f>
        <v>-0.38829529361216619</v>
      </c>
      <c r="J860" s="34">
        <f t="shared" si="1975"/>
        <v>2.9488634595337366E-2</v>
      </c>
      <c r="K860" s="34">
        <f t="shared" si="1966"/>
        <v>-0.38829529361216608</v>
      </c>
      <c r="L860" s="34">
        <f>$CE$6-$CE$7*SUMPRODUCT($B$6:$CD$6,Q859:CS859)</f>
        <v>0</v>
      </c>
    </row>
    <row r="861" spans="2:97" ht="13.5" thickBot="1" x14ac:dyDescent="0.4">
      <c r="B861" s="39" t="s">
        <v>367</v>
      </c>
      <c r="D861" s="39" t="s">
        <v>368</v>
      </c>
      <c r="E861" s="39" t="s">
        <v>369</v>
      </c>
      <c r="F861" s="39" t="s">
        <v>370</v>
      </c>
      <c r="H861" s="39" t="s">
        <v>347</v>
      </c>
      <c r="I861" s="39" t="s">
        <v>371</v>
      </c>
      <c r="J861" s="39" t="s">
        <v>372</v>
      </c>
      <c r="K861" s="39" t="s">
        <v>349</v>
      </c>
      <c r="L861" s="39" t="s">
        <v>373</v>
      </c>
      <c r="M861" s="39" t="s">
        <v>374</v>
      </c>
      <c r="O861" s="45" t="s">
        <v>336</v>
      </c>
    </row>
    <row r="862" spans="2:97" ht="13.9" thickTop="1" thickBot="1" x14ac:dyDescent="0.4">
      <c r="B862" s="32">
        <f>1+B857</f>
        <v>3</v>
      </c>
      <c r="D862" s="32">
        <f>IF(F857,IF(M862&lt;0,D857,H862),E857)</f>
        <v>0</v>
      </c>
      <c r="E862" s="32">
        <f>IF(F857,IF(M862&lt;0,H862,E857),H862)</f>
        <v>1.9002922550443343E-15</v>
      </c>
      <c r="F862" s="32" t="b">
        <f>OR(F857,M862*M857&lt;=0)</f>
        <v>1</v>
      </c>
      <c r="H862" s="32">
        <f>IF(F857,(D857+E857)/2,2*H857)</f>
        <v>1.9002922550443343E-15</v>
      </c>
      <c r="I862" s="32">
        <f>I857</f>
        <v>-0.4811402292402015</v>
      </c>
      <c r="J862" s="32">
        <f>J857</f>
        <v>1</v>
      </c>
      <c r="K862" s="32">
        <f>I862+J862*H862</f>
        <v>-0.48114022924019961</v>
      </c>
      <c r="L862" s="32">
        <f>$CE$3-$CE$7*SUMPRODUCT($B$3:$CD$3,Q864:CS864)</f>
        <v>-5.4001247917767614E-13</v>
      </c>
      <c r="M862" s="32">
        <f>SUMPRODUCT(L862:L865,J862:J865)</f>
        <v>-1.1341702929940262E-12</v>
      </c>
      <c r="O862" s="46">
        <f>SUM(Q862:CS862)</f>
        <v>-1.2656551010021511</v>
      </c>
      <c r="P862" s="39" t="s">
        <v>363</v>
      </c>
      <c r="Q862" s="32">
        <f t="shared" ref="Q862:AV862" si="1976">SUMPRODUCT(B$3:B$6,$K862:$K865)</f>
        <v>0.94830444080696141</v>
      </c>
      <c r="R862" s="32">
        <f t="shared" si="1976"/>
        <v>0.56000914719479533</v>
      </c>
      <c r="S862" s="32">
        <f t="shared" si="1976"/>
        <v>0.17171385358262919</v>
      </c>
      <c r="T862" s="32">
        <f t="shared" si="1976"/>
        <v>0.54130271888884529</v>
      </c>
      <c r="U862" s="32">
        <f t="shared" si="1976"/>
        <v>0.15300742527667921</v>
      </c>
      <c r="V862" s="32">
        <f t="shared" si="1976"/>
        <v>-0.23528786833548693</v>
      </c>
      <c r="W862" s="32">
        <f t="shared" si="1976"/>
        <v>0.13430099697072923</v>
      </c>
      <c r="X862" s="32">
        <f t="shared" si="1976"/>
        <v>-0.25399429664143691</v>
      </c>
      <c r="Y862" s="32">
        <f t="shared" si="1976"/>
        <v>-0.64228959025360299</v>
      </c>
      <c r="Z862" s="32">
        <f t="shared" si="1976"/>
        <v>1.2295611299185505</v>
      </c>
      <c r="AA862" s="32">
        <f t="shared" si="1976"/>
        <v>0.8412658363063843</v>
      </c>
      <c r="AB862" s="32">
        <f t="shared" si="1976"/>
        <v>0.45297054269421816</v>
      </c>
      <c r="AC862" s="32">
        <f t="shared" si="1976"/>
        <v>0.82255940800043426</v>
      </c>
      <c r="AD862" s="32">
        <f t="shared" si="1976"/>
        <v>0.43426411438826812</v>
      </c>
      <c r="AE862" s="32">
        <f t="shared" si="1976"/>
        <v>4.5968820776101982E-2</v>
      </c>
      <c r="AF862" s="32">
        <f t="shared" si="1976"/>
        <v>0.41555768608231813</v>
      </c>
      <c r="AG862" s="32">
        <f t="shared" si="1976"/>
        <v>2.7262392470151997E-2</v>
      </c>
      <c r="AH862" s="32">
        <f t="shared" si="1976"/>
        <v>-0.36103290114201414</v>
      </c>
      <c r="AI862" s="32">
        <f t="shared" si="1976"/>
        <v>1.6045700487340022</v>
      </c>
      <c r="AJ862" s="32">
        <f t="shared" si="1976"/>
        <v>1.216274755121836</v>
      </c>
      <c r="AK862" s="32">
        <f t="shared" si="1976"/>
        <v>0.82797946150966983</v>
      </c>
      <c r="AL862" s="32">
        <f t="shared" si="1976"/>
        <v>1.1975683268158861</v>
      </c>
      <c r="AM862" s="32">
        <f t="shared" si="1976"/>
        <v>0.80927303320372002</v>
      </c>
      <c r="AN862" s="32">
        <f t="shared" si="1976"/>
        <v>0.42097773959155388</v>
      </c>
      <c r="AO862" s="32">
        <f t="shared" si="1976"/>
        <v>0.79056660489776998</v>
      </c>
      <c r="AP862" s="32">
        <f t="shared" si="1976"/>
        <v>0.40227131128560389</v>
      </c>
      <c r="AQ862" s="32">
        <f t="shared" si="1976"/>
        <v>1.3976017673437757E-2</v>
      </c>
      <c r="AR862" s="32">
        <f t="shared" si="1976"/>
        <v>0.46716421156676186</v>
      </c>
      <c r="AS862" s="32">
        <f t="shared" si="1976"/>
        <v>7.8868917954595719E-2</v>
      </c>
      <c r="AT862" s="32">
        <f t="shared" si="1976"/>
        <v>-0.30942637565757042</v>
      </c>
      <c r="AU862" s="32">
        <f t="shared" si="1976"/>
        <v>6.0162489648645734E-2</v>
      </c>
      <c r="AV862" s="32">
        <f t="shared" si="1976"/>
        <v>-0.3281328039635204</v>
      </c>
      <c r="AW862" s="32">
        <f t="shared" ref="AW862:CB862" si="1977">SUMPRODUCT(AH$3:AH$6,$K862:$K865)</f>
        <v>-0.71642809757568648</v>
      </c>
      <c r="AX862" s="32">
        <f t="shared" si="1977"/>
        <v>-0.34683923226947039</v>
      </c>
      <c r="AY862" s="32">
        <f t="shared" si="1977"/>
        <v>-0.73513452588163652</v>
      </c>
      <c r="AZ862" s="32">
        <f t="shared" si="1977"/>
        <v>-1.1234298194938026</v>
      </c>
      <c r="BA862" s="32">
        <f t="shared" si="1977"/>
        <v>0.74842090067835076</v>
      </c>
      <c r="BB862" s="32">
        <f t="shared" si="1977"/>
        <v>0.36012560706618463</v>
      </c>
      <c r="BC862" s="32">
        <f t="shared" si="1977"/>
        <v>-2.8169686545981509E-2</v>
      </c>
      <c r="BD862" s="32">
        <f t="shared" si="1977"/>
        <v>0.34141917876023464</v>
      </c>
      <c r="BE862" s="32">
        <f t="shared" si="1977"/>
        <v>-4.687611485193148E-2</v>
      </c>
      <c r="BF862" s="32">
        <f t="shared" si="1977"/>
        <v>-0.43517140846409763</v>
      </c>
      <c r="BG862" s="32">
        <f t="shared" si="1977"/>
        <v>-6.5582543157881479E-2</v>
      </c>
      <c r="BH862" s="32">
        <f t="shared" si="1977"/>
        <v>-0.45387783677004762</v>
      </c>
      <c r="BI862" s="32">
        <f t="shared" si="1977"/>
        <v>-0.84217313038221375</v>
      </c>
      <c r="BJ862" s="32">
        <f t="shared" si="1977"/>
        <v>1.1234298194938026</v>
      </c>
      <c r="BK862" s="32">
        <f t="shared" si="1977"/>
        <v>0.73513452588163652</v>
      </c>
      <c r="BL862" s="32">
        <f t="shared" si="1977"/>
        <v>0.34683923226947039</v>
      </c>
      <c r="BM862" s="32">
        <f t="shared" si="1977"/>
        <v>0.71642809757568648</v>
      </c>
      <c r="BN862" s="32">
        <f t="shared" si="1977"/>
        <v>0.3281328039635204</v>
      </c>
      <c r="BO862" s="32">
        <f t="shared" si="1977"/>
        <v>-6.0162489648645734E-2</v>
      </c>
      <c r="BP862" s="32">
        <f t="shared" si="1977"/>
        <v>0.30942637565757042</v>
      </c>
      <c r="BQ862" s="32">
        <f t="shared" si="1977"/>
        <v>-7.8868917954595719E-2</v>
      </c>
      <c r="BR862" s="32">
        <f t="shared" si="1977"/>
        <v>-0.46716421156676186</v>
      </c>
      <c r="BS862" s="32">
        <f t="shared" si="1977"/>
        <v>-1.3976017673437757E-2</v>
      </c>
      <c r="BT862" s="32">
        <f t="shared" si="1977"/>
        <v>-0.40227131128560389</v>
      </c>
      <c r="BU862" s="32">
        <f t="shared" si="1977"/>
        <v>-0.79056660489776998</v>
      </c>
      <c r="BV862" s="32">
        <f t="shared" si="1977"/>
        <v>-0.42097773959155388</v>
      </c>
      <c r="BW862" s="32">
        <f t="shared" si="1977"/>
        <v>-0.80927303320372002</v>
      </c>
      <c r="BX862" s="32">
        <f t="shared" si="1977"/>
        <v>-1.1975683268158861</v>
      </c>
      <c r="BY862" s="32">
        <f t="shared" si="1977"/>
        <v>-0.82797946150966983</v>
      </c>
      <c r="BZ862" s="32">
        <f t="shared" si="1977"/>
        <v>-1.216274755121836</v>
      </c>
      <c r="CA862" s="32">
        <f t="shared" si="1977"/>
        <v>-1.6045700487340022</v>
      </c>
      <c r="CB862" s="32">
        <f t="shared" si="1977"/>
        <v>0.26728067143815121</v>
      </c>
      <c r="CC862" s="32">
        <f t="shared" ref="CC862:CS862" si="1978">SUMPRODUCT(BN$3:BN$6,$K862:$K865)</f>
        <v>-0.12101462217401493</v>
      </c>
      <c r="CD862" s="32">
        <f t="shared" si="1978"/>
        <v>-0.50930991578618112</v>
      </c>
      <c r="CE862" s="32">
        <f t="shared" si="1978"/>
        <v>-0.13972105047996491</v>
      </c>
      <c r="CF862" s="32">
        <f t="shared" si="1978"/>
        <v>-0.52801634409213105</v>
      </c>
      <c r="CG862" s="32">
        <f t="shared" si="1978"/>
        <v>-0.91631163770429724</v>
      </c>
      <c r="CH862" s="32">
        <f t="shared" si="1978"/>
        <v>-0.54672277239808098</v>
      </c>
      <c r="CI862" s="32">
        <f t="shared" si="1978"/>
        <v>-0.93501806601024717</v>
      </c>
      <c r="CJ862" s="32">
        <f t="shared" si="1978"/>
        <v>-1.3233133596224134</v>
      </c>
      <c r="CK862" s="32">
        <f t="shared" si="1978"/>
        <v>0.64228959025360299</v>
      </c>
      <c r="CL862" s="32">
        <f t="shared" si="1978"/>
        <v>0.25399429664143691</v>
      </c>
      <c r="CM862" s="32">
        <f t="shared" si="1978"/>
        <v>-0.13430099697072923</v>
      </c>
      <c r="CN862" s="32">
        <f t="shared" si="1978"/>
        <v>0.23528786833548693</v>
      </c>
      <c r="CO862" s="32">
        <f t="shared" si="1978"/>
        <v>-0.15300742527667921</v>
      </c>
      <c r="CP862" s="32">
        <f t="shared" si="1978"/>
        <v>-0.54130271888884529</v>
      </c>
      <c r="CQ862" s="32">
        <f t="shared" si="1978"/>
        <v>-0.17171385358262919</v>
      </c>
      <c r="CR862" s="32">
        <f t="shared" si="1978"/>
        <v>-0.56000914719479533</v>
      </c>
      <c r="CS862" s="32">
        <f t="shared" si="1978"/>
        <v>-0.94830444080696141</v>
      </c>
    </row>
    <row r="863" spans="2:97" ht="13.9" thickTop="1" thickBot="1" x14ac:dyDescent="0.4">
      <c r="H863" s="33">
        <f>H862</f>
        <v>1.9002922550443343E-15</v>
      </c>
      <c r="I863" s="33">
        <f t="shared" ref="I863:J863" si="1979">I858</f>
        <v>0.32813280396351874</v>
      </c>
      <c r="J863" s="33">
        <f t="shared" si="1979"/>
        <v>0.87104456670005936</v>
      </c>
      <c r="K863" s="33">
        <f t="shared" ref="K863:K865" si="1980">I863+J863*H863</f>
        <v>0.3281328039635204</v>
      </c>
      <c r="L863" s="33">
        <f>$CE$4-$CE$7*SUMPRODUCT($B$4:$CD$4,Q864:CS864)</f>
        <v>-6.8212102632969618E-13</v>
      </c>
      <c r="M863" s="39" t="s">
        <v>375</v>
      </c>
      <c r="O863" s="47">
        <f t="shared" ref="O863:O864" si="1981">SUM(Q863:CS863)</f>
        <v>98.989929547728721</v>
      </c>
      <c r="P863" s="39" t="s">
        <v>365</v>
      </c>
      <c r="Q863" s="33">
        <f>EXP(Q862)</f>
        <v>2.5813291502881088</v>
      </c>
      <c r="R863" s="33">
        <f>EXP(R862)</f>
        <v>1.7506885141117248</v>
      </c>
      <c r="S863" s="33">
        <f t="shared" ref="S863:CD863" si="1982">EXP(S862)</f>
        <v>1.1873380320756988</v>
      </c>
      <c r="T863" s="33">
        <f t="shared" si="1982"/>
        <v>1.7182437934675787</v>
      </c>
      <c r="U863" s="33">
        <f t="shared" si="1982"/>
        <v>1.1653336318352527</v>
      </c>
      <c r="V863" s="33">
        <f t="shared" si="1982"/>
        <v>0.79034330206760861</v>
      </c>
      <c r="W863" s="33">
        <f t="shared" si="1982"/>
        <v>1.1437370292201345</v>
      </c>
      <c r="X863" s="33">
        <f t="shared" si="1982"/>
        <v>0.77569622610757349</v>
      </c>
      <c r="Y863" s="33">
        <f t="shared" si="1982"/>
        <v>0.52608652148633206</v>
      </c>
      <c r="Z863" s="33">
        <f t="shared" si="1982"/>
        <v>3.4197283904325211</v>
      </c>
      <c r="AA863" s="33">
        <f t="shared" si="1982"/>
        <v>2.3193009747880389</v>
      </c>
      <c r="AB863" s="33">
        <f t="shared" si="1982"/>
        <v>1.5729778501421865</v>
      </c>
      <c r="AC863" s="33">
        <f t="shared" si="1982"/>
        <v>2.2763184158632868</v>
      </c>
      <c r="AD863" s="33">
        <f t="shared" si="1982"/>
        <v>1.5438265610831003</v>
      </c>
      <c r="AE863" s="33">
        <f t="shared" si="1982"/>
        <v>1.0470417644983883</v>
      </c>
      <c r="AF863" s="33">
        <f t="shared" si="1982"/>
        <v>1.5152155197164594</v>
      </c>
      <c r="AG863" s="33">
        <f t="shared" si="1982"/>
        <v>1.0276374117091429</v>
      </c>
      <c r="AH863" s="33">
        <f t="shared" si="1982"/>
        <v>0.69695606743909388</v>
      </c>
      <c r="AI863" s="33">
        <f t="shared" si="1982"/>
        <v>4.9757198257344069</v>
      </c>
      <c r="AJ863" s="33">
        <f t="shared" si="1982"/>
        <v>3.3745931034711201</v>
      </c>
      <c r="AK863" s="33">
        <f t="shared" si="1982"/>
        <v>2.2886896796513287</v>
      </c>
      <c r="AL863" s="33">
        <f t="shared" si="1982"/>
        <v>3.3120532914787315</v>
      </c>
      <c r="AM863" s="33">
        <f t="shared" si="1982"/>
        <v>2.2462744260531737</v>
      </c>
      <c r="AN863" s="33">
        <f t="shared" si="1982"/>
        <v>1.5234503654039153</v>
      </c>
      <c r="AO863" s="33">
        <f t="shared" si="1982"/>
        <v>2.2046452352200099</v>
      </c>
      <c r="AP863" s="33">
        <f t="shared" si="1982"/>
        <v>1.4952169468818139</v>
      </c>
      <c r="AQ863" s="33">
        <f t="shared" si="1982"/>
        <v>1.0140741387897119</v>
      </c>
      <c r="AR863" s="33">
        <f t="shared" si="1982"/>
        <v>1.5954633754475864</v>
      </c>
      <c r="AS863" s="33">
        <f t="shared" si="1982"/>
        <v>1.0820624738113154</v>
      </c>
      <c r="AT863" s="33">
        <f t="shared" si="1982"/>
        <v>0.73386779994382167</v>
      </c>
      <c r="AU863" s="33">
        <f t="shared" si="1982"/>
        <v>1.0620090980112609</v>
      </c>
      <c r="AV863" s="33">
        <f t="shared" si="1982"/>
        <v>0.7202673589933124</v>
      </c>
      <c r="AW863" s="33">
        <f t="shared" si="1982"/>
        <v>0.48849399633457785</v>
      </c>
      <c r="AX863" s="33">
        <f t="shared" si="1982"/>
        <v>0.70691896888092742</v>
      </c>
      <c r="AY863" s="33">
        <f t="shared" si="1982"/>
        <v>0.47944095741893761</v>
      </c>
      <c r="AZ863" s="33">
        <f t="shared" si="1982"/>
        <v>0.3251626307533777</v>
      </c>
      <c r="BA863" s="33">
        <f t="shared" si="1982"/>
        <v>2.1136597013613887</v>
      </c>
      <c r="BB863" s="33">
        <f t="shared" si="1982"/>
        <v>1.4335094621703686</v>
      </c>
      <c r="BC863" s="33">
        <f t="shared" si="1982"/>
        <v>0.97222337957638383</v>
      </c>
      <c r="BD863" s="33">
        <f t="shared" si="1982"/>
        <v>1.4069428778431412</v>
      </c>
      <c r="BE863" s="33">
        <f t="shared" si="1982"/>
        <v>0.95420560217063677</v>
      </c>
      <c r="BF863" s="33">
        <f t="shared" si="1982"/>
        <v>0.64715372994363962</v>
      </c>
      <c r="BG863" s="33">
        <f t="shared" si="1982"/>
        <v>0.93652174010725098</v>
      </c>
      <c r="BH863" s="33">
        <f t="shared" si="1982"/>
        <v>0.63516032174304271</v>
      </c>
      <c r="BI863" s="33">
        <f t="shared" si="1982"/>
        <v>0.43077337881181982</v>
      </c>
      <c r="BJ863" s="33">
        <f t="shared" si="1982"/>
        <v>3.0753841475666319</v>
      </c>
      <c r="BK863" s="33">
        <f t="shared" si="1982"/>
        <v>2.0857625626802587</v>
      </c>
      <c r="BL863" s="33">
        <f t="shared" si="1982"/>
        <v>1.4145892867792584</v>
      </c>
      <c r="BM863" s="33">
        <f t="shared" si="1982"/>
        <v>2.0471080658176257</v>
      </c>
      <c r="BN863" s="33">
        <f t="shared" si="1982"/>
        <v>1.3883733415292596</v>
      </c>
      <c r="BO863" s="33">
        <f t="shared" si="1982"/>
        <v>0.94161151902805695</v>
      </c>
      <c r="BP863" s="33">
        <f t="shared" si="1982"/>
        <v>1.3626432445687779</v>
      </c>
      <c r="BQ863" s="33">
        <f t="shared" si="1982"/>
        <v>0.92416105742742438</v>
      </c>
      <c r="BR863" s="33">
        <f t="shared" si="1982"/>
        <v>0.62677715790214428</v>
      </c>
      <c r="BS863" s="33">
        <f t="shared" si="1982"/>
        <v>0.9861211934597709</v>
      </c>
      <c r="BT863" s="33">
        <f t="shared" si="1982"/>
        <v>0.6687992682837367</v>
      </c>
      <c r="BU863" s="33">
        <f t="shared" si="1982"/>
        <v>0.45358771743618254</v>
      </c>
      <c r="BV863" s="33">
        <f t="shared" si="1982"/>
        <v>0.65640471308355886</v>
      </c>
      <c r="BW863" s="33">
        <f t="shared" si="1982"/>
        <v>0.44518158084408876</v>
      </c>
      <c r="BX863" s="33">
        <f t="shared" si="1982"/>
        <v>0.3019275090086278</v>
      </c>
      <c r="BY863" s="33">
        <f t="shared" si="1982"/>
        <v>0.43693123139015738</v>
      </c>
      <c r="BZ863" s="33">
        <f t="shared" si="1982"/>
        <v>0.29633202265819719</v>
      </c>
      <c r="CA863" s="33">
        <f t="shared" si="1982"/>
        <v>0.20097594619938269</v>
      </c>
      <c r="CB863" s="33">
        <f t="shared" si="1982"/>
        <v>1.3064070660284417</v>
      </c>
      <c r="CC863" s="33">
        <f t="shared" si="1982"/>
        <v>0.88602100394485539</v>
      </c>
      <c r="CD863" s="33">
        <f t="shared" si="1982"/>
        <v>0.60091011434743602</v>
      </c>
      <c r="CE863" s="33">
        <f t="shared" ref="CE863:CS863" si="1983">EXP(CE862)</f>
        <v>0.86960077628806842</v>
      </c>
      <c r="CF863" s="33">
        <f t="shared" si="1983"/>
        <v>0.5897737182180901</v>
      </c>
      <c r="CG863" s="33">
        <f t="shared" si="1983"/>
        <v>0.39999163775535329</v>
      </c>
      <c r="CH863" s="33">
        <f t="shared" si="1983"/>
        <v>0.57884370789552053</v>
      </c>
      <c r="CI863" s="33">
        <f t="shared" si="1983"/>
        <v>0.39257877313531464</v>
      </c>
      <c r="CJ863" s="33">
        <f t="shared" si="1983"/>
        <v>0.26625165137710483</v>
      </c>
      <c r="CK863" s="33">
        <f t="shared" si="1983"/>
        <v>1.900828018126635</v>
      </c>
      <c r="CL863" s="33">
        <f t="shared" si="1983"/>
        <v>1.2891644516797225</v>
      </c>
      <c r="CM863" s="33">
        <f t="shared" si="1983"/>
        <v>0.87432685525785359</v>
      </c>
      <c r="CN863" s="33">
        <f t="shared" si="1983"/>
        <v>1.265272948330062</v>
      </c>
      <c r="CO863" s="33">
        <f t="shared" si="1983"/>
        <v>0.85812334998443907</v>
      </c>
      <c r="CP863" s="33">
        <f t="shared" si="1983"/>
        <v>0.58198958948770896</v>
      </c>
      <c r="CQ863" s="33">
        <f t="shared" si="1983"/>
        <v>0.84222013696622244</v>
      </c>
      <c r="CR863" s="33">
        <f t="shared" si="1983"/>
        <v>0.57120383891213578</v>
      </c>
      <c r="CS863" s="33">
        <f t="shared" si="1983"/>
        <v>0.38739732199141957</v>
      </c>
    </row>
    <row r="864" spans="2:97" ht="13.9" thickTop="1" thickBot="1" x14ac:dyDescent="0.4">
      <c r="H864" s="32">
        <f t="shared" ref="H864:H865" si="1984">H863</f>
        <v>1.9002922550443343E-15</v>
      </c>
      <c r="I864" s="32">
        <f t="shared" ref="I864:J864" si="1985">I859</f>
        <v>-0.40700172191811623</v>
      </c>
      <c r="J864" s="32">
        <f t="shared" si="1985"/>
        <v>5.4410388751675802E-2</v>
      </c>
      <c r="K864" s="32">
        <f t="shared" si="1980"/>
        <v>-0.40700172191811612</v>
      </c>
      <c r="L864" s="32">
        <f>$CE$5-$CE$7*SUMPRODUCT($B$5:$CD$5,Q864:CS864)</f>
        <v>0</v>
      </c>
      <c r="M864" s="32">
        <f>SUMPRODUCT($B$7:$CD$7, LN(Q864:CS864))</f>
        <v>-3263.3842564287188</v>
      </c>
      <c r="O864" s="48">
        <f t="shared" si="1981"/>
        <v>1</v>
      </c>
      <c r="P864" s="39" t="s">
        <v>366</v>
      </c>
      <c r="Q864" s="32">
        <f t="shared" ref="Q864:AV864" si="1986">Q863/$O863</f>
        <v>2.6076684386804237E-2</v>
      </c>
      <c r="R864" s="32">
        <f t="shared" si="1986"/>
        <v>1.7685521366773146E-2</v>
      </c>
      <c r="S864" s="32">
        <f t="shared" si="1986"/>
        <v>1.1994533560135681E-2</v>
      </c>
      <c r="T864" s="32">
        <f t="shared" si="1986"/>
        <v>1.7357763575729337E-2</v>
      </c>
      <c r="U864" s="32">
        <f t="shared" si="1986"/>
        <v>1.177224427938782E-2</v>
      </c>
      <c r="V864" s="32">
        <f t="shared" si="1986"/>
        <v>7.984077831740842E-3</v>
      </c>
      <c r="W864" s="32">
        <f t="shared" si="1986"/>
        <v>1.155407458562412E-2</v>
      </c>
      <c r="X864" s="32">
        <f t="shared" si="1986"/>
        <v>7.8361125182290978E-3</v>
      </c>
      <c r="Y864" s="32">
        <f t="shared" si="1986"/>
        <v>5.3145458723927626E-3</v>
      </c>
      <c r="Z864" s="32">
        <f t="shared" si="1986"/>
        <v>3.4546225116603137E-2</v>
      </c>
      <c r="AA864" s="32">
        <f t="shared" si="1986"/>
        <v>2.3429665880000155E-2</v>
      </c>
      <c r="AB864" s="32">
        <f t="shared" si="1986"/>
        <v>1.5890281540040532E-2</v>
      </c>
      <c r="AC864" s="32">
        <f t="shared" si="1986"/>
        <v>2.2995454449391675E-2</v>
      </c>
      <c r="AD864" s="32">
        <f t="shared" si="1986"/>
        <v>1.559579411902433E-2</v>
      </c>
      <c r="AE864" s="32">
        <f t="shared" si="1986"/>
        <v>1.0577255376200155E-2</v>
      </c>
      <c r="AF864" s="32">
        <f t="shared" si="1986"/>
        <v>1.5306764300563394E-2</v>
      </c>
      <c r="AG864" s="32">
        <f t="shared" si="1986"/>
        <v>1.0381231872820558E-2</v>
      </c>
      <c r="AH864" s="32">
        <f t="shared" si="1986"/>
        <v>7.0406764670243698E-3</v>
      </c>
      <c r="AI864" s="32">
        <f t="shared" si="1986"/>
        <v>5.0264909253575407E-2</v>
      </c>
      <c r="AJ864" s="32">
        <f t="shared" si="1986"/>
        <v>3.4090266746215181E-2</v>
      </c>
      <c r="AK864" s="32">
        <f t="shared" si="1986"/>
        <v>2.3120429422548688E-2</v>
      </c>
      <c r="AL864" s="32">
        <f t="shared" si="1986"/>
        <v>3.345848720785078E-2</v>
      </c>
      <c r="AM864" s="32">
        <f t="shared" si="1986"/>
        <v>2.2691948931735689E-2</v>
      </c>
      <c r="AN864" s="32">
        <f t="shared" si="1986"/>
        <v>1.538995302213416E-2</v>
      </c>
      <c r="AO864" s="32">
        <f t="shared" si="1986"/>
        <v>2.2271409276607517E-2</v>
      </c>
      <c r="AP864" s="32">
        <f t="shared" si="1986"/>
        <v>1.5104737963884337E-2</v>
      </c>
      <c r="AQ864" s="32">
        <f t="shared" si="1986"/>
        <v>1.0244215178482055E-2</v>
      </c>
      <c r="AR864" s="32">
        <f t="shared" si="1986"/>
        <v>1.6117431164331945E-2</v>
      </c>
      <c r="AS864" s="32">
        <f t="shared" si="1986"/>
        <v>1.0931035901885261E-2</v>
      </c>
      <c r="AT864" s="32">
        <f t="shared" si="1986"/>
        <v>7.41356018028058E-3</v>
      </c>
      <c r="AU864" s="32">
        <f t="shared" si="1986"/>
        <v>1.072845594358369E-2</v>
      </c>
      <c r="AV864" s="32">
        <f t="shared" si="1986"/>
        <v>7.2761680130909697E-3</v>
      </c>
      <c r="AW864" s="32">
        <f t="shared" ref="AW864:CB864" si="1987">AW863/$O863</f>
        <v>4.9347847661518627E-3</v>
      </c>
      <c r="AX864" s="32">
        <f t="shared" si="1987"/>
        <v>7.14132207296987E-3</v>
      </c>
      <c r="AY864" s="32">
        <f t="shared" si="1987"/>
        <v>4.8433306257458404E-3</v>
      </c>
      <c r="AZ864" s="32">
        <f t="shared" si="1987"/>
        <v>3.2848051538070665E-3</v>
      </c>
      <c r="BA864" s="32">
        <f t="shared" si="1987"/>
        <v>2.1352269983607494E-2</v>
      </c>
      <c r="BB864" s="32">
        <f t="shared" si="1987"/>
        <v>1.4481366627088986E-2</v>
      </c>
      <c r="BC864" s="32">
        <f t="shared" si="1987"/>
        <v>9.8214372312248107E-3</v>
      </c>
      <c r="BD864" s="32">
        <f t="shared" si="1987"/>
        <v>1.4212989990711867E-2</v>
      </c>
      <c r="BE864" s="32">
        <f t="shared" si="1987"/>
        <v>9.6394209646402419E-3</v>
      </c>
      <c r="BF864" s="32">
        <f t="shared" si="1987"/>
        <v>6.5375713762035733E-3</v>
      </c>
      <c r="BG864" s="32">
        <f t="shared" si="1987"/>
        <v>9.4607779234321017E-3</v>
      </c>
      <c r="BH864" s="32">
        <f t="shared" si="1987"/>
        <v>6.4164135144352792E-3</v>
      </c>
      <c r="BI864" s="32">
        <f t="shared" si="1987"/>
        <v>4.3516889119930048E-3</v>
      </c>
      <c r="BJ864" s="32">
        <f t="shared" si="1987"/>
        <v>3.1067646594129687E-2</v>
      </c>
      <c r="BK864" s="32">
        <f t="shared" si="1987"/>
        <v>2.1070452036988197E-2</v>
      </c>
      <c r="BL864" s="32">
        <f t="shared" si="1987"/>
        <v>1.4290234302037803E-2</v>
      </c>
      <c r="BM864" s="32">
        <f t="shared" si="1987"/>
        <v>2.0679962852489936E-2</v>
      </c>
      <c r="BN864" s="32">
        <f t="shared" si="1987"/>
        <v>1.4025399834837192E-2</v>
      </c>
      <c r="BO864" s="32">
        <f t="shared" si="1987"/>
        <v>9.5121950619638743E-3</v>
      </c>
      <c r="BP864" s="32">
        <f t="shared" si="1987"/>
        <v>1.3765473425372725E-2</v>
      </c>
      <c r="BQ864" s="32">
        <f t="shared" si="1987"/>
        <v>9.3359098410291663E-3</v>
      </c>
      <c r="BR864" s="32">
        <f t="shared" si="1987"/>
        <v>6.3317264772871579E-3</v>
      </c>
      <c r="BS864" s="32">
        <f t="shared" si="1987"/>
        <v>9.961833470992677E-3</v>
      </c>
      <c r="BT864" s="32">
        <f t="shared" si="1987"/>
        <v>6.7562354205057823E-3</v>
      </c>
      <c r="BU864" s="32">
        <f t="shared" si="1987"/>
        <v>4.5821602208281388E-3</v>
      </c>
      <c r="BV864" s="32">
        <f t="shared" si="1987"/>
        <v>6.6310251566253364E-3</v>
      </c>
      <c r="BW864" s="32">
        <f t="shared" si="1987"/>
        <v>4.4972411120814187E-3</v>
      </c>
      <c r="BX864" s="32">
        <f t="shared" si="1987"/>
        <v>3.0500830780271567E-3</v>
      </c>
      <c r="BY864" s="32">
        <f t="shared" si="1987"/>
        <v>4.4138957708772563E-3</v>
      </c>
      <c r="BZ864" s="32">
        <f t="shared" si="1987"/>
        <v>2.9935572639772264E-3</v>
      </c>
      <c r="CA864" s="32">
        <f t="shared" si="1987"/>
        <v>2.0302665848699352E-3</v>
      </c>
      <c r="CB864" s="32">
        <f t="shared" si="1987"/>
        <v>1.319737342977447E-2</v>
      </c>
      <c r="CC864" s="32">
        <f t="shared" ref="CC864:CS864" si="1988">CC863/$O863</f>
        <v>8.9506175829497277E-3</v>
      </c>
      <c r="CD864" s="32">
        <f t="shared" si="1988"/>
        <v>6.0704166281652198E-3</v>
      </c>
      <c r="CE864" s="32">
        <f t="shared" si="1988"/>
        <v>8.7847398241533651E-3</v>
      </c>
      <c r="CF864" s="32">
        <f t="shared" si="1988"/>
        <v>5.9579163346482264E-3</v>
      </c>
      <c r="CG864" s="32">
        <f t="shared" si="1988"/>
        <v>4.0407306034347095E-3</v>
      </c>
      <c r="CH864" s="32">
        <f t="shared" si="1988"/>
        <v>5.8475009583315923E-3</v>
      </c>
      <c r="CI864" s="32">
        <f t="shared" si="1988"/>
        <v>3.9658455655939215E-3</v>
      </c>
      <c r="CJ864" s="32">
        <f t="shared" si="1988"/>
        <v>2.6896842193299031E-3</v>
      </c>
      <c r="CK864" s="32">
        <f t="shared" si="1988"/>
        <v>1.9202236296270287E-2</v>
      </c>
      <c r="CL864" s="32">
        <f t="shared" si="1988"/>
        <v>1.3023187889613987E-2</v>
      </c>
      <c r="CM864" s="32">
        <f t="shared" si="1988"/>
        <v>8.8324828520692147E-3</v>
      </c>
      <c r="CN864" s="32">
        <f t="shared" si="1988"/>
        <v>1.2781835022117086E-2</v>
      </c>
      <c r="CO864" s="32">
        <f t="shared" si="1988"/>
        <v>8.6687944309596521E-3</v>
      </c>
      <c r="CP864" s="32">
        <f t="shared" si="1988"/>
        <v>5.8792807727688946E-3</v>
      </c>
      <c r="CQ864" s="32">
        <f t="shared" si="1988"/>
        <v>8.5081395735324764E-3</v>
      </c>
      <c r="CR864" s="32">
        <f t="shared" si="1988"/>
        <v>5.7703227138547024E-3</v>
      </c>
      <c r="CS864" s="32">
        <f t="shared" si="1988"/>
        <v>3.9135023508086557E-3</v>
      </c>
    </row>
    <row r="865" spans="2:97" ht="13.15" thickTop="1" x14ac:dyDescent="0.35">
      <c r="H865" s="34">
        <f t="shared" si="1984"/>
        <v>1.9002922550443343E-15</v>
      </c>
      <c r="I865" s="34">
        <f t="shared" ref="I865:J865" si="1989">I860</f>
        <v>-0.38829529361216619</v>
      </c>
      <c r="J865" s="34">
        <f t="shared" si="1989"/>
        <v>2.9488634595337366E-2</v>
      </c>
      <c r="K865" s="34">
        <f t="shared" si="1980"/>
        <v>-0.38829529361216614</v>
      </c>
      <c r="L865" s="34">
        <f>$CE$6-$CE$7*SUMPRODUCT($B$6:$CD$6,Q864:CS864)</f>
        <v>0</v>
      </c>
    </row>
    <row r="866" spans="2:97" ht="13.5" thickBot="1" x14ac:dyDescent="0.4">
      <c r="B866" s="39" t="s">
        <v>367</v>
      </c>
      <c r="D866" s="39" t="s">
        <v>368</v>
      </c>
      <c r="E866" s="39" t="s">
        <v>369</v>
      </c>
      <c r="F866" s="39" t="s">
        <v>370</v>
      </c>
      <c r="H866" s="39" t="s">
        <v>347</v>
      </c>
      <c r="I866" s="39" t="s">
        <v>371</v>
      </c>
      <c r="J866" s="39" t="s">
        <v>372</v>
      </c>
      <c r="K866" s="39" t="s">
        <v>349</v>
      </c>
      <c r="L866" s="39" t="s">
        <v>373</v>
      </c>
      <c r="M866" s="39" t="s">
        <v>374</v>
      </c>
      <c r="O866" s="45" t="s">
        <v>336</v>
      </c>
    </row>
    <row r="867" spans="2:97" ht="13.9" thickTop="1" thickBot="1" x14ac:dyDescent="0.4">
      <c r="B867" s="32">
        <f>1+B862</f>
        <v>4</v>
      </c>
      <c r="D867" s="32">
        <f>IF(F862,IF(M867&lt;0,D862,H867),E862)</f>
        <v>0</v>
      </c>
      <c r="E867" s="32">
        <f>IF(F862,IF(M867&lt;0,H867,E862),H867)</f>
        <v>9.5014612752216716E-16</v>
      </c>
      <c r="F867" s="32" t="b">
        <f>OR(F862,M867*M862&lt;=0)</f>
        <v>1</v>
      </c>
      <c r="H867" s="32">
        <f>IF(F862,(D862+E862)/2,2*H862)</f>
        <v>9.5014612752216716E-16</v>
      </c>
      <c r="I867" s="32">
        <f>I862</f>
        <v>-0.4811402292402015</v>
      </c>
      <c r="J867" s="32">
        <f>J862</f>
        <v>1</v>
      </c>
      <c r="K867" s="32">
        <f>I867+J867*H867</f>
        <v>-0.48114022924020056</v>
      </c>
      <c r="L867" s="32">
        <f>$CE$3-$CE$7*SUMPRODUCT($B$3:$CD$3,Q869:CS869)</f>
        <v>-2.8421709430404007E-13</v>
      </c>
      <c r="M867" s="32">
        <f>SUMPRODUCT(L867:L870,J867:J870)</f>
        <v>-4.8226969890949005E-13</v>
      </c>
      <c r="O867" s="46">
        <f>SUM(Q867:CS867)</f>
        <v>-1.2656551010021477</v>
      </c>
      <c r="P867" s="39" t="s">
        <v>363</v>
      </c>
      <c r="Q867" s="32">
        <f t="shared" ref="Q867:AV867" si="1990">SUMPRODUCT(B$3:B$6,$K867:$K870)</f>
        <v>0.94830444080696341</v>
      </c>
      <c r="R867" s="32">
        <f t="shared" si="1990"/>
        <v>0.56000914719479722</v>
      </c>
      <c r="S867" s="32">
        <f t="shared" si="1990"/>
        <v>0.17171385358263108</v>
      </c>
      <c r="T867" s="32">
        <f t="shared" si="1990"/>
        <v>0.54130271888884707</v>
      </c>
      <c r="U867" s="32">
        <f t="shared" si="1990"/>
        <v>0.15300742527668099</v>
      </c>
      <c r="V867" s="32">
        <f t="shared" si="1990"/>
        <v>-0.23528786833548515</v>
      </c>
      <c r="W867" s="32">
        <f t="shared" si="1990"/>
        <v>0.13430099697073095</v>
      </c>
      <c r="X867" s="32">
        <f t="shared" si="1990"/>
        <v>-0.25399429664143519</v>
      </c>
      <c r="Y867" s="32">
        <f t="shared" si="1990"/>
        <v>-0.64228959025360133</v>
      </c>
      <c r="Z867" s="32">
        <f t="shared" si="1990"/>
        <v>1.2295611299185516</v>
      </c>
      <c r="AA867" s="32">
        <f t="shared" si="1990"/>
        <v>0.84126583630638541</v>
      </c>
      <c r="AB867" s="32">
        <f t="shared" si="1990"/>
        <v>0.45297054269421927</v>
      </c>
      <c r="AC867" s="32">
        <f t="shared" si="1990"/>
        <v>0.82255940800043525</v>
      </c>
      <c r="AD867" s="32">
        <f t="shared" si="1990"/>
        <v>0.43426411438826917</v>
      </c>
      <c r="AE867" s="32">
        <f t="shared" si="1990"/>
        <v>4.5968820776103037E-2</v>
      </c>
      <c r="AF867" s="32">
        <f t="shared" si="1990"/>
        <v>0.41555768608231913</v>
      </c>
      <c r="AG867" s="32">
        <f t="shared" si="1990"/>
        <v>2.7262392470152996E-2</v>
      </c>
      <c r="AH867" s="32">
        <f t="shared" si="1990"/>
        <v>-0.36103290114201314</v>
      </c>
      <c r="AI867" s="32">
        <f t="shared" si="1990"/>
        <v>1.6045700487340024</v>
      </c>
      <c r="AJ867" s="32">
        <f t="shared" si="1990"/>
        <v>1.2162747551218362</v>
      </c>
      <c r="AK867" s="32">
        <f t="shared" si="1990"/>
        <v>0.82797946150967006</v>
      </c>
      <c r="AL867" s="32">
        <f t="shared" si="1990"/>
        <v>1.1975683268158863</v>
      </c>
      <c r="AM867" s="32">
        <f t="shared" si="1990"/>
        <v>0.80927303320372013</v>
      </c>
      <c r="AN867" s="32">
        <f t="shared" si="1990"/>
        <v>0.42097773959155399</v>
      </c>
      <c r="AO867" s="32">
        <f t="shared" si="1990"/>
        <v>0.79056660489777009</v>
      </c>
      <c r="AP867" s="32">
        <f t="shared" si="1990"/>
        <v>0.40227131128560395</v>
      </c>
      <c r="AQ867" s="32">
        <f t="shared" si="1990"/>
        <v>1.3976017673437813E-2</v>
      </c>
      <c r="AR867" s="32">
        <f t="shared" si="1990"/>
        <v>0.46716421156676274</v>
      </c>
      <c r="AS867" s="32">
        <f t="shared" si="1990"/>
        <v>7.8868917954596607E-2</v>
      </c>
      <c r="AT867" s="32">
        <f t="shared" si="1990"/>
        <v>-0.30942637565756953</v>
      </c>
      <c r="AU867" s="32">
        <f t="shared" si="1990"/>
        <v>6.0162489648646567E-2</v>
      </c>
      <c r="AV867" s="32">
        <f t="shared" si="1990"/>
        <v>-0.32813280396351957</v>
      </c>
      <c r="AW867" s="32">
        <f t="shared" ref="AW867:CB867" si="1991">SUMPRODUCT(AH$3:AH$6,$K867:$K870)</f>
        <v>-0.71642809757568571</v>
      </c>
      <c r="AX867" s="32">
        <f t="shared" si="1991"/>
        <v>-0.34683923226946961</v>
      </c>
      <c r="AY867" s="32">
        <f t="shared" si="1991"/>
        <v>-0.73513452588163575</v>
      </c>
      <c r="AZ867" s="32">
        <f t="shared" si="1991"/>
        <v>-1.1234298194938019</v>
      </c>
      <c r="BA867" s="32">
        <f t="shared" si="1991"/>
        <v>0.74842090067835088</v>
      </c>
      <c r="BB867" s="32">
        <f t="shared" si="1991"/>
        <v>0.36012560706618479</v>
      </c>
      <c r="BC867" s="32">
        <f t="shared" si="1991"/>
        <v>-2.8169686545981343E-2</v>
      </c>
      <c r="BD867" s="32">
        <f t="shared" si="1991"/>
        <v>0.34141917876023475</v>
      </c>
      <c r="BE867" s="32">
        <f t="shared" si="1991"/>
        <v>-4.6876114851931362E-2</v>
      </c>
      <c r="BF867" s="32">
        <f t="shared" si="1991"/>
        <v>-0.43517140846409752</v>
      </c>
      <c r="BG867" s="32">
        <f t="shared" si="1991"/>
        <v>-6.5582543157881423E-2</v>
      </c>
      <c r="BH867" s="32">
        <f t="shared" si="1991"/>
        <v>-0.45387783677004756</v>
      </c>
      <c r="BI867" s="32">
        <f t="shared" si="1991"/>
        <v>-0.84217313038221375</v>
      </c>
      <c r="BJ867" s="32">
        <f t="shared" si="1991"/>
        <v>1.1234298194938019</v>
      </c>
      <c r="BK867" s="32">
        <f t="shared" si="1991"/>
        <v>0.73513452588163575</v>
      </c>
      <c r="BL867" s="32">
        <f t="shared" si="1991"/>
        <v>0.34683923226946961</v>
      </c>
      <c r="BM867" s="32">
        <f t="shared" si="1991"/>
        <v>0.71642809757568571</v>
      </c>
      <c r="BN867" s="32">
        <f t="shared" si="1991"/>
        <v>0.32813280396351957</v>
      </c>
      <c r="BO867" s="32">
        <f t="shared" si="1991"/>
        <v>-6.0162489648646567E-2</v>
      </c>
      <c r="BP867" s="32">
        <f t="shared" si="1991"/>
        <v>0.30942637565756953</v>
      </c>
      <c r="BQ867" s="32">
        <f t="shared" si="1991"/>
        <v>-7.8868917954596607E-2</v>
      </c>
      <c r="BR867" s="32">
        <f t="shared" si="1991"/>
        <v>-0.46716421156676274</v>
      </c>
      <c r="BS867" s="32">
        <f t="shared" si="1991"/>
        <v>-1.3976017673437813E-2</v>
      </c>
      <c r="BT867" s="32">
        <f t="shared" si="1991"/>
        <v>-0.40227131128560395</v>
      </c>
      <c r="BU867" s="32">
        <f t="shared" si="1991"/>
        <v>-0.79056660489777009</v>
      </c>
      <c r="BV867" s="32">
        <f t="shared" si="1991"/>
        <v>-0.42097773959155399</v>
      </c>
      <c r="BW867" s="32">
        <f t="shared" si="1991"/>
        <v>-0.80927303320372013</v>
      </c>
      <c r="BX867" s="32">
        <f t="shared" si="1991"/>
        <v>-1.1975683268158863</v>
      </c>
      <c r="BY867" s="32">
        <f t="shared" si="1991"/>
        <v>-0.82797946150967006</v>
      </c>
      <c r="BZ867" s="32">
        <f t="shared" si="1991"/>
        <v>-1.2162747551218362</v>
      </c>
      <c r="CA867" s="32">
        <f t="shared" si="1991"/>
        <v>-1.6045700487340024</v>
      </c>
      <c r="CB867" s="32">
        <f t="shared" si="1991"/>
        <v>0.26728067143815037</v>
      </c>
      <c r="CC867" s="32">
        <f t="shared" ref="CC867:CS867" si="1992">SUMPRODUCT(BN$3:BN$6,$K867:$K870)</f>
        <v>-0.12101462217401576</v>
      </c>
      <c r="CD867" s="32">
        <f t="shared" si="1992"/>
        <v>-0.5093099157861819</v>
      </c>
      <c r="CE867" s="32">
        <f t="shared" si="1992"/>
        <v>-0.1397210504799658</v>
      </c>
      <c r="CF867" s="32">
        <f t="shared" si="1992"/>
        <v>-0.52801634409213194</v>
      </c>
      <c r="CG867" s="32">
        <f t="shared" si="1992"/>
        <v>-0.91631163770429813</v>
      </c>
      <c r="CH867" s="32">
        <f t="shared" si="1992"/>
        <v>-0.54672277239808187</v>
      </c>
      <c r="CI867" s="32">
        <f t="shared" si="1992"/>
        <v>-0.93501806601024806</v>
      </c>
      <c r="CJ867" s="32">
        <f t="shared" si="1992"/>
        <v>-1.3233133596224143</v>
      </c>
      <c r="CK867" s="32">
        <f t="shared" si="1992"/>
        <v>0.64228959025360133</v>
      </c>
      <c r="CL867" s="32">
        <f t="shared" si="1992"/>
        <v>0.25399429664143519</v>
      </c>
      <c r="CM867" s="32">
        <f t="shared" si="1992"/>
        <v>-0.13430099697073095</v>
      </c>
      <c r="CN867" s="32">
        <f t="shared" si="1992"/>
        <v>0.23528786833548515</v>
      </c>
      <c r="CO867" s="32">
        <f t="shared" si="1992"/>
        <v>-0.15300742527668099</v>
      </c>
      <c r="CP867" s="32">
        <f t="shared" si="1992"/>
        <v>-0.54130271888884707</v>
      </c>
      <c r="CQ867" s="32">
        <f t="shared" si="1992"/>
        <v>-0.17171385358263108</v>
      </c>
      <c r="CR867" s="32">
        <f t="shared" si="1992"/>
        <v>-0.56000914719479722</v>
      </c>
      <c r="CS867" s="32">
        <f t="shared" si="1992"/>
        <v>-0.94830444080696341</v>
      </c>
    </row>
    <row r="868" spans="2:97" ht="13.9" thickTop="1" thickBot="1" x14ac:dyDescent="0.4">
      <c r="H868" s="33">
        <f>H867</f>
        <v>9.5014612752216716E-16</v>
      </c>
      <c r="I868" s="33">
        <f t="shared" ref="I868:J868" si="1993">I863</f>
        <v>0.32813280396351874</v>
      </c>
      <c r="J868" s="33">
        <f t="shared" si="1993"/>
        <v>0.87104456670005936</v>
      </c>
      <c r="K868" s="33">
        <f t="shared" ref="K868:K870" si="1994">I868+J868*H868</f>
        <v>0.32813280396351957</v>
      </c>
      <c r="L868" s="33">
        <f>$CE$4-$CE$7*SUMPRODUCT($B$4:$CD$4,Q869:CS869)</f>
        <v>-2.2737367544323206E-13</v>
      </c>
      <c r="M868" s="39" t="s">
        <v>375</v>
      </c>
      <c r="O868" s="47">
        <f t="shared" ref="O868:O869" si="1995">SUM(Q868:CS868)</f>
        <v>98.989929547728764</v>
      </c>
      <c r="P868" s="39" t="s">
        <v>365</v>
      </c>
      <c r="Q868" s="33">
        <f>EXP(Q867)</f>
        <v>2.5813291502881137</v>
      </c>
      <c r="R868" s="33">
        <f>EXP(R867)</f>
        <v>1.7506885141117281</v>
      </c>
      <c r="S868" s="33">
        <f t="shared" ref="S868:CD868" si="1996">EXP(S867)</f>
        <v>1.187338032075701</v>
      </c>
      <c r="T868" s="33">
        <f t="shared" si="1996"/>
        <v>1.7182437934675818</v>
      </c>
      <c r="U868" s="33">
        <f t="shared" si="1996"/>
        <v>1.1653336318352547</v>
      </c>
      <c r="V868" s="33">
        <f t="shared" si="1996"/>
        <v>0.79034330206761005</v>
      </c>
      <c r="W868" s="33">
        <f t="shared" si="1996"/>
        <v>1.1437370292201365</v>
      </c>
      <c r="X868" s="33">
        <f t="shared" si="1996"/>
        <v>0.77569622610757483</v>
      </c>
      <c r="Y868" s="33">
        <f t="shared" si="1996"/>
        <v>0.52608652148633295</v>
      </c>
      <c r="Z868" s="33">
        <f t="shared" si="1996"/>
        <v>3.4197283904325251</v>
      </c>
      <c r="AA868" s="33">
        <f t="shared" si="1996"/>
        <v>2.3193009747880411</v>
      </c>
      <c r="AB868" s="33">
        <f t="shared" si="1996"/>
        <v>1.572977850142188</v>
      </c>
      <c r="AC868" s="33">
        <f t="shared" si="1996"/>
        <v>2.276318415863289</v>
      </c>
      <c r="AD868" s="33">
        <f t="shared" si="1996"/>
        <v>1.5438265610831021</v>
      </c>
      <c r="AE868" s="33">
        <f t="shared" si="1996"/>
        <v>1.0470417644983894</v>
      </c>
      <c r="AF868" s="33">
        <f t="shared" si="1996"/>
        <v>1.515215519716461</v>
      </c>
      <c r="AG868" s="33">
        <f t="shared" si="1996"/>
        <v>1.0276374117091438</v>
      </c>
      <c r="AH868" s="33">
        <f t="shared" si="1996"/>
        <v>0.69695606743909455</v>
      </c>
      <c r="AI868" s="33">
        <f t="shared" si="1996"/>
        <v>4.9757198257344086</v>
      </c>
      <c r="AJ868" s="33">
        <f t="shared" si="1996"/>
        <v>3.374593103471121</v>
      </c>
      <c r="AK868" s="33">
        <f t="shared" si="1996"/>
        <v>2.2886896796513296</v>
      </c>
      <c r="AL868" s="33">
        <f t="shared" si="1996"/>
        <v>3.3120532914787324</v>
      </c>
      <c r="AM868" s="33">
        <f t="shared" si="1996"/>
        <v>2.2462744260531737</v>
      </c>
      <c r="AN868" s="33">
        <f t="shared" si="1996"/>
        <v>1.5234503654039155</v>
      </c>
      <c r="AO868" s="33">
        <f t="shared" si="1996"/>
        <v>2.2046452352200103</v>
      </c>
      <c r="AP868" s="33">
        <f t="shared" si="1996"/>
        <v>1.4952169468818142</v>
      </c>
      <c r="AQ868" s="33">
        <f t="shared" si="1996"/>
        <v>1.0140741387897119</v>
      </c>
      <c r="AR868" s="33">
        <f t="shared" si="1996"/>
        <v>1.5954633754475878</v>
      </c>
      <c r="AS868" s="33">
        <f t="shared" si="1996"/>
        <v>1.0820624738113165</v>
      </c>
      <c r="AT868" s="33">
        <f t="shared" si="1996"/>
        <v>0.73386779994382234</v>
      </c>
      <c r="AU868" s="33">
        <f t="shared" si="1996"/>
        <v>1.0620090980112618</v>
      </c>
      <c r="AV868" s="33">
        <f t="shared" si="1996"/>
        <v>0.72026735899331296</v>
      </c>
      <c r="AW868" s="33">
        <f t="shared" si="1996"/>
        <v>0.48849399633457824</v>
      </c>
      <c r="AX868" s="33">
        <f t="shared" si="1996"/>
        <v>0.70691896888092798</v>
      </c>
      <c r="AY868" s="33">
        <f t="shared" si="1996"/>
        <v>0.47944095741893794</v>
      </c>
      <c r="AZ868" s="33">
        <f t="shared" si="1996"/>
        <v>0.32516263075337792</v>
      </c>
      <c r="BA868" s="33">
        <f t="shared" si="1996"/>
        <v>2.1136597013613891</v>
      </c>
      <c r="BB868" s="33">
        <f t="shared" si="1996"/>
        <v>1.4335094621703688</v>
      </c>
      <c r="BC868" s="33">
        <f t="shared" si="1996"/>
        <v>0.97222337957638394</v>
      </c>
      <c r="BD868" s="33">
        <f t="shared" si="1996"/>
        <v>1.4069428778431414</v>
      </c>
      <c r="BE868" s="33">
        <f t="shared" si="1996"/>
        <v>0.95420560217063688</v>
      </c>
      <c r="BF868" s="33">
        <f t="shared" si="1996"/>
        <v>0.64715372994363973</v>
      </c>
      <c r="BG868" s="33">
        <f t="shared" si="1996"/>
        <v>0.93652174010725109</v>
      </c>
      <c r="BH868" s="33">
        <f t="shared" si="1996"/>
        <v>0.63516032174304271</v>
      </c>
      <c r="BI868" s="33">
        <f t="shared" si="1996"/>
        <v>0.43077337881181982</v>
      </c>
      <c r="BJ868" s="33">
        <f t="shared" si="1996"/>
        <v>3.0753841475666297</v>
      </c>
      <c r="BK868" s="33">
        <f t="shared" si="1996"/>
        <v>2.0857625626802569</v>
      </c>
      <c r="BL868" s="33">
        <f t="shared" si="1996"/>
        <v>1.4145892867792573</v>
      </c>
      <c r="BM868" s="33">
        <f t="shared" si="1996"/>
        <v>2.0471080658176239</v>
      </c>
      <c r="BN868" s="33">
        <f t="shared" si="1996"/>
        <v>1.3883733415292585</v>
      </c>
      <c r="BO868" s="33">
        <f t="shared" si="1996"/>
        <v>0.94161151902805618</v>
      </c>
      <c r="BP868" s="33">
        <f t="shared" si="1996"/>
        <v>1.3626432445687768</v>
      </c>
      <c r="BQ868" s="33">
        <f t="shared" si="1996"/>
        <v>0.9241610574274236</v>
      </c>
      <c r="BR868" s="33">
        <f t="shared" si="1996"/>
        <v>0.62677715790214372</v>
      </c>
      <c r="BS868" s="33">
        <f t="shared" si="1996"/>
        <v>0.98612119345977078</v>
      </c>
      <c r="BT868" s="33">
        <f t="shared" si="1996"/>
        <v>0.6687992682837367</v>
      </c>
      <c r="BU868" s="33">
        <f t="shared" si="1996"/>
        <v>0.45358771743618248</v>
      </c>
      <c r="BV868" s="33">
        <f t="shared" si="1996"/>
        <v>0.65640471308355886</v>
      </c>
      <c r="BW868" s="33">
        <f t="shared" si="1996"/>
        <v>0.44518158084408871</v>
      </c>
      <c r="BX868" s="33">
        <f t="shared" si="1996"/>
        <v>0.30192750900862769</v>
      </c>
      <c r="BY868" s="33">
        <f t="shared" si="1996"/>
        <v>0.43693123139015733</v>
      </c>
      <c r="BZ868" s="33">
        <f t="shared" si="1996"/>
        <v>0.29633202265819714</v>
      </c>
      <c r="CA868" s="33">
        <f t="shared" si="1996"/>
        <v>0.20097594619938264</v>
      </c>
      <c r="CB868" s="33">
        <f t="shared" si="1996"/>
        <v>1.3064070660284408</v>
      </c>
      <c r="CC868" s="33">
        <f t="shared" si="1996"/>
        <v>0.88602100394485461</v>
      </c>
      <c r="CD868" s="33">
        <f t="shared" si="1996"/>
        <v>0.60091011434743558</v>
      </c>
      <c r="CE868" s="33">
        <f t="shared" ref="CE868:CS868" si="1997">EXP(CE867)</f>
        <v>0.86960077628806765</v>
      </c>
      <c r="CF868" s="33">
        <f t="shared" si="1997"/>
        <v>0.58977371821808955</v>
      </c>
      <c r="CG868" s="33">
        <f t="shared" si="1997"/>
        <v>0.3999916377553529</v>
      </c>
      <c r="CH868" s="33">
        <f t="shared" si="1997"/>
        <v>0.57884370789551998</v>
      </c>
      <c r="CI868" s="33">
        <f t="shared" si="1997"/>
        <v>0.39257877313531431</v>
      </c>
      <c r="CJ868" s="33">
        <f t="shared" si="1997"/>
        <v>0.2662516513771046</v>
      </c>
      <c r="CK868" s="33">
        <f t="shared" si="1997"/>
        <v>1.9008280181266319</v>
      </c>
      <c r="CL868" s="33">
        <f t="shared" si="1997"/>
        <v>1.2891644516797203</v>
      </c>
      <c r="CM868" s="33">
        <f t="shared" si="1997"/>
        <v>0.87432685525785214</v>
      </c>
      <c r="CN868" s="33">
        <f t="shared" si="1997"/>
        <v>1.2652729483300598</v>
      </c>
      <c r="CO868" s="33">
        <f t="shared" si="1997"/>
        <v>0.85812334998443751</v>
      </c>
      <c r="CP868" s="33">
        <f t="shared" si="1997"/>
        <v>0.58198958948770796</v>
      </c>
      <c r="CQ868" s="33">
        <f t="shared" si="1997"/>
        <v>0.84222013696622089</v>
      </c>
      <c r="CR868" s="33">
        <f t="shared" si="1997"/>
        <v>0.57120383891213466</v>
      </c>
      <c r="CS868" s="33">
        <f t="shared" si="1997"/>
        <v>0.38739732199141885</v>
      </c>
    </row>
    <row r="869" spans="2:97" ht="13.9" thickTop="1" thickBot="1" x14ac:dyDescent="0.4">
      <c r="H869" s="32">
        <f t="shared" ref="H869:H870" si="1998">H868</f>
        <v>9.5014612752216716E-16</v>
      </c>
      <c r="I869" s="32">
        <f t="shared" ref="I869:J869" si="1999">I864</f>
        <v>-0.40700172191811623</v>
      </c>
      <c r="J869" s="32">
        <f t="shared" si="1999"/>
        <v>5.4410388751675802E-2</v>
      </c>
      <c r="K869" s="32">
        <f t="shared" si="1994"/>
        <v>-0.40700172191811618</v>
      </c>
      <c r="L869" s="32">
        <f>$CE$5-$CE$7*SUMPRODUCT($B$5:$CD$5,Q869:CS869)</f>
        <v>0</v>
      </c>
      <c r="M869" s="32">
        <f>SUMPRODUCT($B$7:$CD$7, LN(Q869:CS869))</f>
        <v>-3263.3842564287183</v>
      </c>
      <c r="O869" s="48">
        <f t="shared" si="1995"/>
        <v>1</v>
      </c>
      <c r="P869" s="39" t="s">
        <v>366</v>
      </c>
      <c r="Q869" s="32">
        <f t="shared" ref="Q869:AV869" si="2000">Q868/$O868</f>
        <v>2.6076684386804275E-2</v>
      </c>
      <c r="R869" s="32">
        <f t="shared" si="2000"/>
        <v>1.7685521366773174E-2</v>
      </c>
      <c r="S869" s="32">
        <f t="shared" si="2000"/>
        <v>1.1994533560135698E-2</v>
      </c>
      <c r="T869" s="32">
        <f t="shared" si="2000"/>
        <v>1.7357763575729358E-2</v>
      </c>
      <c r="U869" s="32">
        <f t="shared" si="2000"/>
        <v>1.1772244279387835E-2</v>
      </c>
      <c r="V869" s="32">
        <f t="shared" si="2000"/>
        <v>7.9840778317408524E-3</v>
      </c>
      <c r="W869" s="32">
        <f t="shared" si="2000"/>
        <v>1.1554074585624135E-2</v>
      </c>
      <c r="X869" s="32">
        <f t="shared" si="2000"/>
        <v>7.8361125182291082E-3</v>
      </c>
      <c r="Y869" s="32">
        <f t="shared" si="2000"/>
        <v>5.3145458723927695E-3</v>
      </c>
      <c r="Z869" s="32">
        <f t="shared" si="2000"/>
        <v>3.4546225116603164E-2</v>
      </c>
      <c r="AA869" s="32">
        <f t="shared" si="2000"/>
        <v>2.3429665880000169E-2</v>
      </c>
      <c r="AB869" s="32">
        <f t="shared" si="2000"/>
        <v>1.5890281540040539E-2</v>
      </c>
      <c r="AC869" s="32">
        <f t="shared" si="2000"/>
        <v>2.2995454449391686E-2</v>
      </c>
      <c r="AD869" s="32">
        <f t="shared" si="2000"/>
        <v>1.5595794119024342E-2</v>
      </c>
      <c r="AE869" s="32">
        <f t="shared" si="2000"/>
        <v>1.0577255376200162E-2</v>
      </c>
      <c r="AF869" s="32">
        <f t="shared" si="2000"/>
        <v>1.5306764300563403E-2</v>
      </c>
      <c r="AG869" s="32">
        <f t="shared" si="2000"/>
        <v>1.0381231872820562E-2</v>
      </c>
      <c r="AH869" s="32">
        <f t="shared" si="2000"/>
        <v>7.0406764670243732E-3</v>
      </c>
      <c r="AI869" s="32">
        <f t="shared" si="2000"/>
        <v>5.02649092535754E-2</v>
      </c>
      <c r="AJ869" s="32">
        <f t="shared" si="2000"/>
        <v>3.4090266746215174E-2</v>
      </c>
      <c r="AK869" s="32">
        <f t="shared" si="2000"/>
        <v>2.3120429422548685E-2</v>
      </c>
      <c r="AL869" s="32">
        <f t="shared" si="2000"/>
        <v>3.3458487207850773E-2</v>
      </c>
      <c r="AM869" s="32">
        <f t="shared" si="2000"/>
        <v>2.2691948931735678E-2</v>
      </c>
      <c r="AN869" s="32">
        <f t="shared" si="2000"/>
        <v>1.5389953022134157E-2</v>
      </c>
      <c r="AO869" s="32">
        <f t="shared" si="2000"/>
        <v>2.227140927660751E-2</v>
      </c>
      <c r="AP869" s="32">
        <f t="shared" si="2000"/>
        <v>1.5104737963884333E-2</v>
      </c>
      <c r="AQ869" s="32">
        <f t="shared" si="2000"/>
        <v>1.0244215178482051E-2</v>
      </c>
      <c r="AR869" s="32">
        <f t="shared" si="2000"/>
        <v>1.6117431164331949E-2</v>
      </c>
      <c r="AS869" s="32">
        <f t="shared" si="2000"/>
        <v>1.0931035901885268E-2</v>
      </c>
      <c r="AT869" s="32">
        <f t="shared" si="2000"/>
        <v>7.4135601802805835E-3</v>
      </c>
      <c r="AU869" s="32">
        <f t="shared" si="2000"/>
        <v>1.0728455943583693E-2</v>
      </c>
      <c r="AV869" s="32">
        <f t="shared" si="2000"/>
        <v>7.2761680130909723E-3</v>
      </c>
      <c r="AW869" s="32">
        <f t="shared" ref="AW869:CB869" si="2001">AW868/$O868</f>
        <v>4.9347847661518644E-3</v>
      </c>
      <c r="AX869" s="32">
        <f t="shared" si="2001"/>
        <v>7.1413220729698726E-3</v>
      </c>
      <c r="AY869" s="32">
        <f t="shared" si="2001"/>
        <v>4.8433306257458422E-3</v>
      </c>
      <c r="AZ869" s="32">
        <f t="shared" si="2001"/>
        <v>3.2848051538070674E-3</v>
      </c>
      <c r="BA869" s="32">
        <f t="shared" si="2001"/>
        <v>2.1352269983607491E-2</v>
      </c>
      <c r="BB869" s="32">
        <f t="shared" si="2001"/>
        <v>1.4481366627088982E-2</v>
      </c>
      <c r="BC869" s="32">
        <f t="shared" si="2001"/>
        <v>9.8214372312248072E-3</v>
      </c>
      <c r="BD869" s="32">
        <f t="shared" si="2001"/>
        <v>1.4212989990711864E-2</v>
      </c>
      <c r="BE869" s="32">
        <f t="shared" si="2001"/>
        <v>9.6394209646402385E-3</v>
      </c>
      <c r="BF869" s="32">
        <f t="shared" si="2001"/>
        <v>6.5375713762035716E-3</v>
      </c>
      <c r="BG869" s="32">
        <f t="shared" si="2001"/>
        <v>9.4607779234320982E-3</v>
      </c>
      <c r="BH869" s="32">
        <f t="shared" si="2001"/>
        <v>6.4164135144352766E-3</v>
      </c>
      <c r="BI869" s="32">
        <f t="shared" si="2001"/>
        <v>4.3516889119930031E-3</v>
      </c>
      <c r="BJ869" s="32">
        <f t="shared" si="2001"/>
        <v>3.1067646594129653E-2</v>
      </c>
      <c r="BK869" s="32">
        <f t="shared" si="2001"/>
        <v>2.1070452036988169E-2</v>
      </c>
      <c r="BL869" s="32">
        <f t="shared" si="2001"/>
        <v>1.4290234302037786E-2</v>
      </c>
      <c r="BM869" s="32">
        <f t="shared" si="2001"/>
        <v>2.0679962852489908E-2</v>
      </c>
      <c r="BN869" s="32">
        <f t="shared" si="2001"/>
        <v>1.4025399834837174E-2</v>
      </c>
      <c r="BO869" s="32">
        <f t="shared" si="2001"/>
        <v>9.5121950619638622E-3</v>
      </c>
      <c r="BP869" s="32">
        <f t="shared" si="2001"/>
        <v>1.3765473425372708E-2</v>
      </c>
      <c r="BQ869" s="32">
        <f t="shared" si="2001"/>
        <v>9.3359098410291542E-3</v>
      </c>
      <c r="BR869" s="32">
        <f t="shared" si="2001"/>
        <v>6.3317264772871492E-3</v>
      </c>
      <c r="BS869" s="32">
        <f t="shared" si="2001"/>
        <v>9.9618334709926717E-3</v>
      </c>
      <c r="BT869" s="32">
        <f t="shared" si="2001"/>
        <v>6.7562354205057788E-3</v>
      </c>
      <c r="BU869" s="32">
        <f t="shared" si="2001"/>
        <v>4.5821602208281362E-3</v>
      </c>
      <c r="BV869" s="32">
        <f t="shared" si="2001"/>
        <v>6.6310251566253338E-3</v>
      </c>
      <c r="BW869" s="32">
        <f t="shared" si="2001"/>
        <v>4.4972411120814161E-3</v>
      </c>
      <c r="BX869" s="32">
        <f t="shared" si="2001"/>
        <v>3.0500830780271541E-3</v>
      </c>
      <c r="BY869" s="32">
        <f t="shared" si="2001"/>
        <v>4.4138957708772545E-3</v>
      </c>
      <c r="BZ869" s="32">
        <f t="shared" si="2001"/>
        <v>2.9935572639772246E-3</v>
      </c>
      <c r="CA869" s="32">
        <f t="shared" si="2001"/>
        <v>2.0302665848699339E-3</v>
      </c>
      <c r="CB869" s="32">
        <f t="shared" si="2001"/>
        <v>1.3197373429774456E-2</v>
      </c>
      <c r="CC869" s="32">
        <f t="shared" ref="CC869:CS869" si="2002">CC868/$O868</f>
        <v>8.9506175829497155E-3</v>
      </c>
      <c r="CD869" s="32">
        <f t="shared" si="2002"/>
        <v>6.070416628165212E-3</v>
      </c>
      <c r="CE869" s="32">
        <f t="shared" si="2002"/>
        <v>8.7847398241533529E-3</v>
      </c>
      <c r="CF869" s="32">
        <f t="shared" si="2002"/>
        <v>5.9579163346482186E-3</v>
      </c>
      <c r="CG869" s="32">
        <f t="shared" si="2002"/>
        <v>4.0407306034347043E-3</v>
      </c>
      <c r="CH869" s="32">
        <f t="shared" si="2002"/>
        <v>5.8475009583315845E-3</v>
      </c>
      <c r="CI869" s="32">
        <f t="shared" si="2002"/>
        <v>3.9658455655939163E-3</v>
      </c>
      <c r="CJ869" s="32">
        <f t="shared" si="2002"/>
        <v>2.6896842193298996E-3</v>
      </c>
      <c r="CK869" s="32">
        <f t="shared" si="2002"/>
        <v>1.9202236296270249E-2</v>
      </c>
      <c r="CL869" s="32">
        <f t="shared" si="2002"/>
        <v>1.3023187889613959E-2</v>
      </c>
      <c r="CM869" s="32">
        <f t="shared" si="2002"/>
        <v>8.8324828520691956E-3</v>
      </c>
      <c r="CN869" s="32">
        <f t="shared" si="2002"/>
        <v>1.2781835022117058E-2</v>
      </c>
      <c r="CO869" s="32">
        <f t="shared" si="2002"/>
        <v>8.6687944309596331E-3</v>
      </c>
      <c r="CP869" s="32">
        <f t="shared" si="2002"/>
        <v>5.8792807727688825E-3</v>
      </c>
      <c r="CQ869" s="32">
        <f t="shared" si="2002"/>
        <v>8.5081395735324555E-3</v>
      </c>
      <c r="CR869" s="32">
        <f t="shared" si="2002"/>
        <v>5.7703227138546885E-3</v>
      </c>
      <c r="CS869" s="32">
        <f t="shared" si="2002"/>
        <v>3.913502350808647E-3</v>
      </c>
    </row>
    <row r="870" spans="2:97" ht="13.15" thickTop="1" x14ac:dyDescent="0.35">
      <c r="H870" s="34">
        <f t="shared" si="1998"/>
        <v>9.5014612752216716E-16</v>
      </c>
      <c r="I870" s="34">
        <f t="shared" ref="I870:J870" si="2003">I865</f>
        <v>-0.38829529361216619</v>
      </c>
      <c r="J870" s="34">
        <f t="shared" si="2003"/>
        <v>2.9488634595337366E-2</v>
      </c>
      <c r="K870" s="34">
        <f t="shared" si="1994"/>
        <v>-0.38829529361216614</v>
      </c>
      <c r="L870" s="34">
        <f>$CE$6-$CE$7*SUMPRODUCT($B$6:$CD$6,Q869:CS869)</f>
        <v>0</v>
      </c>
    </row>
    <row r="871" spans="2:97" ht="13.5" thickBot="1" x14ac:dyDescent="0.4">
      <c r="B871" s="39" t="s">
        <v>367</v>
      </c>
      <c r="D871" s="39" t="s">
        <v>368</v>
      </c>
      <c r="E871" s="39" t="s">
        <v>369</v>
      </c>
      <c r="F871" s="39" t="s">
        <v>370</v>
      </c>
      <c r="H871" s="39" t="s">
        <v>347</v>
      </c>
      <c r="I871" s="39" t="s">
        <v>371</v>
      </c>
      <c r="J871" s="39" t="s">
        <v>372</v>
      </c>
      <c r="K871" s="39" t="s">
        <v>349</v>
      </c>
      <c r="L871" s="39" t="s">
        <v>373</v>
      </c>
      <c r="M871" s="39" t="s">
        <v>374</v>
      </c>
      <c r="O871" s="45" t="s">
        <v>336</v>
      </c>
    </row>
    <row r="872" spans="2:97" ht="13.9" thickTop="1" thickBot="1" x14ac:dyDescent="0.4">
      <c r="B872" s="32">
        <f>1+B867</f>
        <v>5</v>
      </c>
      <c r="D872" s="32">
        <f>IF(F867,IF(M872&lt;0,D867,H872),E867)</f>
        <v>4.7507306376108358E-16</v>
      </c>
      <c r="E872" s="32">
        <f>IF(F867,IF(M872&lt;0,H872,E867),H872)</f>
        <v>9.5014612752216716E-16</v>
      </c>
      <c r="F872" s="32" t="b">
        <f>OR(F867,M872*M867&lt;=0)</f>
        <v>1</v>
      </c>
      <c r="H872" s="32">
        <f>IF(F867,(D867+E867)/2,2*H867)</f>
        <v>4.7507306376108358E-16</v>
      </c>
      <c r="I872" s="32">
        <f>I867</f>
        <v>-0.4811402292402015</v>
      </c>
      <c r="J872" s="32">
        <f>J867</f>
        <v>1</v>
      </c>
      <c r="K872" s="32">
        <f>I872+J872*H872</f>
        <v>-0.481140229240201</v>
      </c>
      <c r="L872" s="32">
        <f>$CE$3-$CE$7*SUMPRODUCT($B$3:$CD$3,Q874:CS874)</f>
        <v>0</v>
      </c>
      <c r="M872" s="32">
        <f>SUMPRODUCT(L872:L875,J872:J875)</f>
        <v>0</v>
      </c>
      <c r="O872" s="46">
        <f>SUM(Q872:CS872)</f>
        <v>-1.2656551010021433</v>
      </c>
      <c r="P872" s="39" t="s">
        <v>363</v>
      </c>
      <c r="Q872" s="32">
        <f t="shared" ref="Q872:AV872" si="2004">SUMPRODUCT(B$3:B$6,$K872:$K875)</f>
        <v>0.9483044408069643</v>
      </c>
      <c r="R872" s="32">
        <f t="shared" si="2004"/>
        <v>0.56000914719479811</v>
      </c>
      <c r="S872" s="32">
        <f t="shared" si="2004"/>
        <v>0.17171385358263191</v>
      </c>
      <c r="T872" s="32">
        <f t="shared" si="2004"/>
        <v>0.54130271888884807</v>
      </c>
      <c r="U872" s="32">
        <f t="shared" si="2004"/>
        <v>0.15300742527668187</v>
      </c>
      <c r="V872" s="32">
        <f t="shared" si="2004"/>
        <v>-0.23528786833548432</v>
      </c>
      <c r="W872" s="32">
        <f t="shared" si="2004"/>
        <v>0.13430099697073183</v>
      </c>
      <c r="X872" s="32">
        <f t="shared" si="2004"/>
        <v>-0.25399429664143436</v>
      </c>
      <c r="Y872" s="32">
        <f t="shared" si="2004"/>
        <v>-0.64228959025360055</v>
      </c>
      <c r="Z872" s="32">
        <f t="shared" si="2004"/>
        <v>1.2295611299185523</v>
      </c>
      <c r="AA872" s="32">
        <f t="shared" si="2004"/>
        <v>0.84126583630638596</v>
      </c>
      <c r="AB872" s="32">
        <f t="shared" si="2004"/>
        <v>0.45297054269421977</v>
      </c>
      <c r="AC872" s="32">
        <f t="shared" si="2004"/>
        <v>0.82255940800043592</v>
      </c>
      <c r="AD872" s="32">
        <f t="shared" si="2004"/>
        <v>0.43426411438826973</v>
      </c>
      <c r="AE872" s="32">
        <f t="shared" si="2004"/>
        <v>4.5968820776103536E-2</v>
      </c>
      <c r="AF872" s="32">
        <f t="shared" si="2004"/>
        <v>0.41555768608231969</v>
      </c>
      <c r="AG872" s="32">
        <f t="shared" si="2004"/>
        <v>2.7262392470153496E-2</v>
      </c>
      <c r="AH872" s="32">
        <f t="shared" si="2004"/>
        <v>-0.3610329011420127</v>
      </c>
      <c r="AI872" s="32">
        <f t="shared" si="2004"/>
        <v>1.6045700487340027</v>
      </c>
      <c r="AJ872" s="32">
        <f t="shared" si="2004"/>
        <v>1.2162747551218365</v>
      </c>
      <c r="AK872" s="32">
        <f t="shared" si="2004"/>
        <v>0.82797946150967028</v>
      </c>
      <c r="AL872" s="32">
        <f t="shared" si="2004"/>
        <v>1.1975683268158863</v>
      </c>
      <c r="AM872" s="32">
        <f t="shared" si="2004"/>
        <v>0.80927303320372013</v>
      </c>
      <c r="AN872" s="32">
        <f t="shared" si="2004"/>
        <v>0.42097773959155393</v>
      </c>
      <c r="AO872" s="32">
        <f t="shared" si="2004"/>
        <v>0.79056660489777009</v>
      </c>
      <c r="AP872" s="32">
        <f t="shared" si="2004"/>
        <v>0.40227131128560389</v>
      </c>
      <c r="AQ872" s="32">
        <f t="shared" si="2004"/>
        <v>1.3976017673437702E-2</v>
      </c>
      <c r="AR872" s="32">
        <f t="shared" si="2004"/>
        <v>0.4671642115667633</v>
      </c>
      <c r="AS872" s="32">
        <f t="shared" si="2004"/>
        <v>7.8868917954597106E-2</v>
      </c>
      <c r="AT872" s="32">
        <f t="shared" si="2004"/>
        <v>-0.30942637565756909</v>
      </c>
      <c r="AU872" s="32">
        <f t="shared" si="2004"/>
        <v>6.0162489648647066E-2</v>
      </c>
      <c r="AV872" s="32">
        <f t="shared" si="2004"/>
        <v>-0.32813280396351913</v>
      </c>
      <c r="AW872" s="32">
        <f t="shared" ref="AW872:CB872" si="2005">SUMPRODUCT(AH$3:AH$6,$K872:$K875)</f>
        <v>-0.71642809757568537</v>
      </c>
      <c r="AX872" s="32">
        <f t="shared" si="2005"/>
        <v>-0.34683923226946911</v>
      </c>
      <c r="AY872" s="32">
        <f t="shared" si="2005"/>
        <v>-0.7351345258816353</v>
      </c>
      <c r="AZ872" s="32">
        <f t="shared" si="2005"/>
        <v>-1.1234298194938015</v>
      </c>
      <c r="BA872" s="32">
        <f t="shared" si="2005"/>
        <v>0.7484209006783511</v>
      </c>
      <c r="BB872" s="32">
        <f t="shared" si="2005"/>
        <v>0.36012560706618491</v>
      </c>
      <c r="BC872" s="32">
        <f t="shared" si="2005"/>
        <v>-2.8169686545981287E-2</v>
      </c>
      <c r="BD872" s="32">
        <f t="shared" si="2005"/>
        <v>0.34141917876023486</v>
      </c>
      <c r="BE872" s="32">
        <f t="shared" si="2005"/>
        <v>-4.68761148519313E-2</v>
      </c>
      <c r="BF872" s="32">
        <f t="shared" si="2005"/>
        <v>-0.43517140846409752</v>
      </c>
      <c r="BG872" s="32">
        <f t="shared" si="2005"/>
        <v>-6.5582543157881368E-2</v>
      </c>
      <c r="BH872" s="32">
        <f t="shared" si="2005"/>
        <v>-0.45387783677004756</v>
      </c>
      <c r="BI872" s="32">
        <f t="shared" si="2005"/>
        <v>-0.84217313038221375</v>
      </c>
      <c r="BJ872" s="32">
        <f t="shared" si="2005"/>
        <v>1.1234298194938015</v>
      </c>
      <c r="BK872" s="32">
        <f t="shared" si="2005"/>
        <v>0.7351345258816353</v>
      </c>
      <c r="BL872" s="32">
        <f t="shared" si="2005"/>
        <v>0.34683923226946911</v>
      </c>
      <c r="BM872" s="32">
        <f t="shared" si="2005"/>
        <v>0.71642809757568537</v>
      </c>
      <c r="BN872" s="32">
        <f t="shared" si="2005"/>
        <v>0.32813280396351913</v>
      </c>
      <c r="BO872" s="32">
        <f t="shared" si="2005"/>
        <v>-6.0162489648647066E-2</v>
      </c>
      <c r="BP872" s="32">
        <f t="shared" si="2005"/>
        <v>0.30942637565756909</v>
      </c>
      <c r="BQ872" s="32">
        <f t="shared" si="2005"/>
        <v>-7.8868917954597106E-2</v>
      </c>
      <c r="BR872" s="32">
        <f t="shared" si="2005"/>
        <v>-0.4671642115667633</v>
      </c>
      <c r="BS872" s="32">
        <f t="shared" si="2005"/>
        <v>-1.3976017673437702E-2</v>
      </c>
      <c r="BT872" s="32">
        <f t="shared" si="2005"/>
        <v>-0.40227131128560389</v>
      </c>
      <c r="BU872" s="32">
        <f t="shared" si="2005"/>
        <v>-0.79056660489777009</v>
      </c>
      <c r="BV872" s="32">
        <f t="shared" si="2005"/>
        <v>-0.42097773959155393</v>
      </c>
      <c r="BW872" s="32">
        <f t="shared" si="2005"/>
        <v>-0.80927303320372013</v>
      </c>
      <c r="BX872" s="32">
        <f t="shared" si="2005"/>
        <v>-1.1975683268158863</v>
      </c>
      <c r="BY872" s="32">
        <f t="shared" si="2005"/>
        <v>-0.82797946150967028</v>
      </c>
      <c r="BZ872" s="32">
        <f t="shared" si="2005"/>
        <v>-1.2162747551218365</v>
      </c>
      <c r="CA872" s="32">
        <f t="shared" si="2005"/>
        <v>-1.6045700487340027</v>
      </c>
      <c r="CB872" s="32">
        <f t="shared" si="2005"/>
        <v>0.26728067143815015</v>
      </c>
      <c r="CC872" s="32">
        <f t="shared" ref="CC872:CS872" si="2006">SUMPRODUCT(BN$3:BN$6,$K872:$K875)</f>
        <v>-0.12101462217401604</v>
      </c>
      <c r="CD872" s="32">
        <f t="shared" si="2006"/>
        <v>-0.50930991578618223</v>
      </c>
      <c r="CE872" s="32">
        <f t="shared" si="2006"/>
        <v>-0.13972105047996608</v>
      </c>
      <c r="CF872" s="32">
        <f t="shared" si="2006"/>
        <v>-0.52801634409213227</v>
      </c>
      <c r="CG872" s="32">
        <f t="shared" si="2006"/>
        <v>-0.91631163770429847</v>
      </c>
      <c r="CH872" s="32">
        <f t="shared" si="2006"/>
        <v>-0.54672277239808231</v>
      </c>
      <c r="CI872" s="32">
        <f t="shared" si="2006"/>
        <v>-0.93501806601024851</v>
      </c>
      <c r="CJ872" s="32">
        <f t="shared" si="2006"/>
        <v>-1.3233133596224147</v>
      </c>
      <c r="CK872" s="32">
        <f t="shared" si="2006"/>
        <v>0.64228959025360055</v>
      </c>
      <c r="CL872" s="32">
        <f t="shared" si="2006"/>
        <v>0.25399429664143436</v>
      </c>
      <c r="CM872" s="32">
        <f t="shared" si="2006"/>
        <v>-0.13430099697073183</v>
      </c>
      <c r="CN872" s="32">
        <f t="shared" si="2006"/>
        <v>0.23528786833548432</v>
      </c>
      <c r="CO872" s="32">
        <f t="shared" si="2006"/>
        <v>-0.15300742527668187</v>
      </c>
      <c r="CP872" s="32">
        <f t="shared" si="2006"/>
        <v>-0.54130271888884807</v>
      </c>
      <c r="CQ872" s="32">
        <f t="shared" si="2006"/>
        <v>-0.17171385358263191</v>
      </c>
      <c r="CR872" s="32">
        <f t="shared" si="2006"/>
        <v>-0.56000914719479811</v>
      </c>
      <c r="CS872" s="32">
        <f t="shared" si="2006"/>
        <v>-0.9483044408069643</v>
      </c>
    </row>
    <row r="873" spans="2:97" ht="13.9" thickTop="1" thickBot="1" x14ac:dyDescent="0.4">
      <c r="H873" s="33">
        <f>H872</f>
        <v>4.7507306376108358E-16</v>
      </c>
      <c r="I873" s="33">
        <f t="shared" ref="I873:J873" si="2007">I868</f>
        <v>0.32813280396351874</v>
      </c>
      <c r="J873" s="33">
        <f t="shared" si="2007"/>
        <v>0.87104456670005936</v>
      </c>
      <c r="K873" s="33">
        <f t="shared" ref="K873:K875" si="2008">I873+J873*H873</f>
        <v>0.32813280396351913</v>
      </c>
      <c r="L873" s="33">
        <f>$CE$4-$CE$7*SUMPRODUCT($B$4:$CD$4,Q874:CS874)</f>
        <v>0</v>
      </c>
      <c r="M873" s="39" t="s">
        <v>375</v>
      </c>
      <c r="O873" s="47">
        <f t="shared" ref="O873:O874" si="2009">SUM(Q873:CS873)</f>
        <v>98.989929547728764</v>
      </c>
      <c r="P873" s="39" t="s">
        <v>365</v>
      </c>
      <c r="Q873" s="33">
        <f>EXP(Q872)</f>
        <v>2.5813291502881159</v>
      </c>
      <c r="R873" s="33">
        <f>EXP(R872)</f>
        <v>1.7506885141117297</v>
      </c>
      <c r="S873" s="33">
        <f t="shared" ref="S873:CD873" si="2010">EXP(S872)</f>
        <v>1.1873380320757019</v>
      </c>
      <c r="T873" s="33">
        <f t="shared" si="2010"/>
        <v>1.7182437934675834</v>
      </c>
      <c r="U873" s="33">
        <f t="shared" si="2010"/>
        <v>1.1653336318352558</v>
      </c>
      <c r="V873" s="33">
        <f t="shared" si="2010"/>
        <v>0.79034330206761072</v>
      </c>
      <c r="W873" s="33">
        <f t="shared" si="2010"/>
        <v>1.1437370292201374</v>
      </c>
      <c r="X873" s="33">
        <f t="shared" si="2010"/>
        <v>0.77569622610757549</v>
      </c>
      <c r="Y873" s="33">
        <f t="shared" si="2010"/>
        <v>0.52608652148633339</v>
      </c>
      <c r="Z873" s="33">
        <f t="shared" si="2010"/>
        <v>3.4197283904325273</v>
      </c>
      <c r="AA873" s="33">
        <f t="shared" si="2010"/>
        <v>2.3193009747880424</v>
      </c>
      <c r="AB873" s="33">
        <f t="shared" si="2010"/>
        <v>1.5729778501421889</v>
      </c>
      <c r="AC873" s="33">
        <f t="shared" si="2010"/>
        <v>2.2763184158632908</v>
      </c>
      <c r="AD873" s="33">
        <f t="shared" si="2010"/>
        <v>1.5438265610831028</v>
      </c>
      <c r="AE873" s="33">
        <f t="shared" si="2010"/>
        <v>1.04704176449839</v>
      </c>
      <c r="AF873" s="33">
        <f t="shared" si="2010"/>
        <v>1.5152155197164618</v>
      </c>
      <c r="AG873" s="33">
        <f t="shared" si="2010"/>
        <v>1.0276374117091445</v>
      </c>
      <c r="AH873" s="33">
        <f t="shared" si="2010"/>
        <v>0.69695606743909488</v>
      </c>
      <c r="AI873" s="33">
        <f t="shared" si="2010"/>
        <v>4.9757198257344095</v>
      </c>
      <c r="AJ873" s="33">
        <f t="shared" si="2010"/>
        <v>3.3745931034711218</v>
      </c>
      <c r="AK873" s="33">
        <f t="shared" si="2010"/>
        <v>2.2886896796513301</v>
      </c>
      <c r="AL873" s="33">
        <f t="shared" si="2010"/>
        <v>3.3120532914787324</v>
      </c>
      <c r="AM873" s="33">
        <f t="shared" si="2010"/>
        <v>2.2462744260531737</v>
      </c>
      <c r="AN873" s="33">
        <f t="shared" si="2010"/>
        <v>1.5234503654039155</v>
      </c>
      <c r="AO873" s="33">
        <f t="shared" si="2010"/>
        <v>2.2046452352200103</v>
      </c>
      <c r="AP873" s="33">
        <f t="shared" si="2010"/>
        <v>1.4952169468818139</v>
      </c>
      <c r="AQ873" s="33">
        <f t="shared" si="2010"/>
        <v>1.0140741387897119</v>
      </c>
      <c r="AR873" s="33">
        <f t="shared" si="2010"/>
        <v>1.5954633754475886</v>
      </c>
      <c r="AS873" s="33">
        <f t="shared" si="2010"/>
        <v>1.0820624738113169</v>
      </c>
      <c r="AT873" s="33">
        <f t="shared" si="2010"/>
        <v>0.73386779994382256</v>
      </c>
      <c r="AU873" s="33">
        <f t="shared" si="2010"/>
        <v>1.0620090980112622</v>
      </c>
      <c r="AV873" s="33">
        <f t="shared" si="2010"/>
        <v>0.72026735899331329</v>
      </c>
      <c r="AW873" s="33">
        <f t="shared" si="2010"/>
        <v>0.48849399633457841</v>
      </c>
      <c r="AX873" s="33">
        <f t="shared" si="2010"/>
        <v>0.70691896888092842</v>
      </c>
      <c r="AY873" s="33">
        <f t="shared" si="2010"/>
        <v>0.47944095741893816</v>
      </c>
      <c r="AZ873" s="33">
        <f t="shared" si="2010"/>
        <v>0.32516263075337809</v>
      </c>
      <c r="BA873" s="33">
        <f t="shared" si="2010"/>
        <v>2.1136597013613896</v>
      </c>
      <c r="BB873" s="33">
        <f t="shared" si="2010"/>
        <v>1.433509462170369</v>
      </c>
      <c r="BC873" s="33">
        <f t="shared" si="2010"/>
        <v>0.97222337957638405</v>
      </c>
      <c r="BD873" s="33">
        <f t="shared" si="2010"/>
        <v>1.4069428778431416</v>
      </c>
      <c r="BE873" s="33">
        <f t="shared" si="2010"/>
        <v>0.95420560217063688</v>
      </c>
      <c r="BF873" s="33">
        <f t="shared" si="2010"/>
        <v>0.64715372994363973</v>
      </c>
      <c r="BG873" s="33">
        <f t="shared" si="2010"/>
        <v>0.93652174010725109</v>
      </c>
      <c r="BH873" s="33">
        <f t="shared" si="2010"/>
        <v>0.63516032174304271</v>
      </c>
      <c r="BI873" s="33">
        <f t="shared" si="2010"/>
        <v>0.43077337881181982</v>
      </c>
      <c r="BJ873" s="33">
        <f t="shared" si="2010"/>
        <v>3.0753841475666284</v>
      </c>
      <c r="BK873" s="33">
        <f t="shared" si="2010"/>
        <v>2.0857625626802561</v>
      </c>
      <c r="BL873" s="33">
        <f t="shared" si="2010"/>
        <v>1.4145892867792567</v>
      </c>
      <c r="BM873" s="33">
        <f t="shared" si="2010"/>
        <v>2.0471080658176235</v>
      </c>
      <c r="BN873" s="33">
        <f t="shared" si="2010"/>
        <v>1.3883733415292578</v>
      </c>
      <c r="BO873" s="33">
        <f t="shared" si="2010"/>
        <v>0.94161151902805573</v>
      </c>
      <c r="BP873" s="33">
        <f t="shared" si="2010"/>
        <v>1.3626432445687762</v>
      </c>
      <c r="BQ873" s="33">
        <f t="shared" si="2010"/>
        <v>0.92416105742742305</v>
      </c>
      <c r="BR873" s="33">
        <f t="shared" si="2010"/>
        <v>0.62677715790214339</v>
      </c>
      <c r="BS873" s="33">
        <f t="shared" si="2010"/>
        <v>0.9861211934597709</v>
      </c>
      <c r="BT873" s="33">
        <f t="shared" si="2010"/>
        <v>0.6687992682837367</v>
      </c>
      <c r="BU873" s="33">
        <f t="shared" si="2010"/>
        <v>0.45358771743618248</v>
      </c>
      <c r="BV873" s="33">
        <f t="shared" si="2010"/>
        <v>0.65640471308355886</v>
      </c>
      <c r="BW873" s="33">
        <f t="shared" si="2010"/>
        <v>0.44518158084408871</v>
      </c>
      <c r="BX873" s="33">
        <f t="shared" si="2010"/>
        <v>0.30192750900862769</v>
      </c>
      <c r="BY873" s="33">
        <f t="shared" si="2010"/>
        <v>0.43693123139015722</v>
      </c>
      <c r="BZ873" s="33">
        <f t="shared" si="2010"/>
        <v>0.29633202265819708</v>
      </c>
      <c r="CA873" s="33">
        <f t="shared" si="2010"/>
        <v>0.20097594619938261</v>
      </c>
      <c r="CB873" s="33">
        <f t="shared" si="2010"/>
        <v>1.3064070660284404</v>
      </c>
      <c r="CC873" s="33">
        <f t="shared" si="2010"/>
        <v>0.88602100394485439</v>
      </c>
      <c r="CD873" s="33">
        <f t="shared" si="2010"/>
        <v>0.60091011434743535</v>
      </c>
      <c r="CE873" s="33">
        <f t="shared" ref="CE873:CS873" si="2011">EXP(CE872)</f>
        <v>0.86960077628806742</v>
      </c>
      <c r="CF873" s="33">
        <f t="shared" si="2011"/>
        <v>0.58977371821808933</v>
      </c>
      <c r="CG873" s="33">
        <f t="shared" si="2011"/>
        <v>0.39999163775535279</v>
      </c>
      <c r="CH873" s="33">
        <f t="shared" si="2011"/>
        <v>0.57884370789551975</v>
      </c>
      <c r="CI873" s="33">
        <f t="shared" si="2011"/>
        <v>0.39257877313531409</v>
      </c>
      <c r="CJ873" s="33">
        <f t="shared" si="2011"/>
        <v>0.26625165137710449</v>
      </c>
      <c r="CK873" s="33">
        <f t="shared" si="2011"/>
        <v>1.9008280181266304</v>
      </c>
      <c r="CL873" s="33">
        <f t="shared" si="2011"/>
        <v>1.2891644516797192</v>
      </c>
      <c r="CM873" s="33">
        <f t="shared" si="2011"/>
        <v>0.87432685525785137</v>
      </c>
      <c r="CN873" s="33">
        <f t="shared" si="2011"/>
        <v>1.2652729483300587</v>
      </c>
      <c r="CO873" s="33">
        <f t="shared" si="2011"/>
        <v>0.85812334998443673</v>
      </c>
      <c r="CP873" s="33">
        <f t="shared" si="2011"/>
        <v>0.5819895894877074</v>
      </c>
      <c r="CQ873" s="33">
        <f t="shared" si="2011"/>
        <v>0.84222013696622011</v>
      </c>
      <c r="CR873" s="33">
        <f t="shared" si="2011"/>
        <v>0.57120383891213422</v>
      </c>
      <c r="CS873" s="33">
        <f t="shared" si="2011"/>
        <v>0.38739732199141846</v>
      </c>
    </row>
    <row r="874" spans="2:97" ht="13.9" thickTop="1" thickBot="1" x14ac:dyDescent="0.4">
      <c r="H874" s="32">
        <f t="shared" ref="H874:H875" si="2012">H873</f>
        <v>4.7507306376108358E-16</v>
      </c>
      <c r="I874" s="32">
        <f t="shared" ref="I874:J874" si="2013">I869</f>
        <v>-0.40700172191811623</v>
      </c>
      <c r="J874" s="32">
        <f t="shared" si="2013"/>
        <v>5.4410388751675802E-2</v>
      </c>
      <c r="K874" s="32">
        <f t="shared" si="2008"/>
        <v>-0.40700172191811623</v>
      </c>
      <c r="L874" s="32">
        <f>$CE$5-$CE$7*SUMPRODUCT($B$5:$CD$5,Q874:CS874)</f>
        <v>0</v>
      </c>
      <c r="M874" s="32">
        <f>SUMPRODUCT($B$7:$CD$7, LN(Q874:CS874))</f>
        <v>-3263.3842564287183</v>
      </c>
      <c r="O874" s="48">
        <f t="shared" si="2009"/>
        <v>1.0000000000000002</v>
      </c>
      <c r="P874" s="39" t="s">
        <v>366</v>
      </c>
      <c r="Q874" s="32">
        <f t="shared" ref="Q874:AV874" si="2014">Q873/$O873</f>
        <v>2.6076684386804296E-2</v>
      </c>
      <c r="R874" s="32">
        <f t="shared" si="2014"/>
        <v>1.7685521366773187E-2</v>
      </c>
      <c r="S874" s="32">
        <f t="shared" si="2014"/>
        <v>1.1994533560135707E-2</v>
      </c>
      <c r="T874" s="32">
        <f t="shared" si="2014"/>
        <v>1.7357763575729376E-2</v>
      </c>
      <c r="U874" s="32">
        <f t="shared" si="2014"/>
        <v>1.1772244279387846E-2</v>
      </c>
      <c r="V874" s="32">
        <f t="shared" si="2014"/>
        <v>7.9840778317408594E-3</v>
      </c>
      <c r="W874" s="32">
        <f t="shared" si="2014"/>
        <v>1.1554074585624144E-2</v>
      </c>
      <c r="X874" s="32">
        <f t="shared" si="2014"/>
        <v>7.8361125182291151E-3</v>
      </c>
      <c r="Y874" s="32">
        <f t="shared" si="2014"/>
        <v>5.3145458723927739E-3</v>
      </c>
      <c r="Z874" s="32">
        <f t="shared" si="2014"/>
        <v>3.4546225116603185E-2</v>
      </c>
      <c r="AA874" s="32">
        <f t="shared" si="2014"/>
        <v>2.3429665880000183E-2</v>
      </c>
      <c r="AB874" s="32">
        <f t="shared" si="2014"/>
        <v>1.589028154004055E-2</v>
      </c>
      <c r="AC874" s="32">
        <f t="shared" si="2014"/>
        <v>2.2995454449391703E-2</v>
      </c>
      <c r="AD874" s="32">
        <f t="shared" si="2014"/>
        <v>1.5595794119024347E-2</v>
      </c>
      <c r="AE874" s="32">
        <f t="shared" si="2014"/>
        <v>1.0577255376200169E-2</v>
      </c>
      <c r="AF874" s="32">
        <f t="shared" si="2014"/>
        <v>1.5306764300563411E-2</v>
      </c>
      <c r="AG874" s="32">
        <f t="shared" si="2014"/>
        <v>1.0381231872820569E-2</v>
      </c>
      <c r="AH874" s="32">
        <f t="shared" si="2014"/>
        <v>7.0406764670243767E-3</v>
      </c>
      <c r="AI874" s="32">
        <f t="shared" si="2014"/>
        <v>5.0264909253575414E-2</v>
      </c>
      <c r="AJ874" s="32">
        <f t="shared" si="2014"/>
        <v>3.4090266746215188E-2</v>
      </c>
      <c r="AK874" s="32">
        <f t="shared" si="2014"/>
        <v>2.3120429422548692E-2</v>
      </c>
      <c r="AL874" s="32">
        <f t="shared" si="2014"/>
        <v>3.3458487207850773E-2</v>
      </c>
      <c r="AM874" s="32">
        <f t="shared" si="2014"/>
        <v>2.2691948931735678E-2</v>
      </c>
      <c r="AN874" s="32">
        <f t="shared" si="2014"/>
        <v>1.5389953022134157E-2</v>
      </c>
      <c r="AO874" s="32">
        <f t="shared" si="2014"/>
        <v>2.227140927660751E-2</v>
      </c>
      <c r="AP874" s="32">
        <f t="shared" si="2014"/>
        <v>1.5104737963884332E-2</v>
      </c>
      <c r="AQ874" s="32">
        <f t="shared" si="2014"/>
        <v>1.0244215178482051E-2</v>
      </c>
      <c r="AR874" s="32">
        <f t="shared" si="2014"/>
        <v>1.6117431164331959E-2</v>
      </c>
      <c r="AS874" s="32">
        <f t="shared" si="2014"/>
        <v>1.0931035901885273E-2</v>
      </c>
      <c r="AT874" s="32">
        <f t="shared" si="2014"/>
        <v>7.4135601802805861E-3</v>
      </c>
      <c r="AU874" s="32">
        <f t="shared" si="2014"/>
        <v>1.0728455943583699E-2</v>
      </c>
      <c r="AV874" s="32">
        <f t="shared" si="2014"/>
        <v>7.2761680130909757E-3</v>
      </c>
      <c r="AW874" s="32">
        <f t="shared" ref="AW874:CB874" si="2015">AW873/$O873</f>
        <v>4.9347847661518661E-3</v>
      </c>
      <c r="AX874" s="32">
        <f t="shared" si="2015"/>
        <v>7.141322072969877E-3</v>
      </c>
      <c r="AY874" s="32">
        <f t="shared" si="2015"/>
        <v>4.8433306257458439E-3</v>
      </c>
      <c r="AZ874" s="32">
        <f t="shared" si="2015"/>
        <v>3.2848051538070687E-3</v>
      </c>
      <c r="BA874" s="32">
        <f t="shared" si="2015"/>
        <v>2.1352269983607494E-2</v>
      </c>
      <c r="BB874" s="32">
        <f t="shared" si="2015"/>
        <v>1.4481366627088984E-2</v>
      </c>
      <c r="BC874" s="32">
        <f t="shared" si="2015"/>
        <v>9.821437231224809E-3</v>
      </c>
      <c r="BD874" s="32">
        <f t="shared" si="2015"/>
        <v>1.4212989990711866E-2</v>
      </c>
      <c r="BE874" s="32">
        <f t="shared" si="2015"/>
        <v>9.6394209646402385E-3</v>
      </c>
      <c r="BF874" s="32">
        <f t="shared" si="2015"/>
        <v>6.5375713762035716E-3</v>
      </c>
      <c r="BG874" s="32">
        <f t="shared" si="2015"/>
        <v>9.4607779234320982E-3</v>
      </c>
      <c r="BH874" s="32">
        <f t="shared" si="2015"/>
        <v>6.4164135144352766E-3</v>
      </c>
      <c r="BI874" s="32">
        <f t="shared" si="2015"/>
        <v>4.3516889119930031E-3</v>
      </c>
      <c r="BJ874" s="32">
        <f t="shared" si="2015"/>
        <v>3.1067646594129639E-2</v>
      </c>
      <c r="BK874" s="32">
        <f t="shared" si="2015"/>
        <v>2.1070452036988162E-2</v>
      </c>
      <c r="BL874" s="32">
        <f t="shared" si="2015"/>
        <v>1.4290234302037779E-2</v>
      </c>
      <c r="BM874" s="32">
        <f t="shared" si="2015"/>
        <v>2.0679962852489905E-2</v>
      </c>
      <c r="BN874" s="32">
        <f t="shared" si="2015"/>
        <v>1.4025399834837167E-2</v>
      </c>
      <c r="BO874" s="32">
        <f t="shared" si="2015"/>
        <v>9.5121950619638587E-3</v>
      </c>
      <c r="BP874" s="32">
        <f t="shared" si="2015"/>
        <v>1.3765473425372701E-2</v>
      </c>
      <c r="BQ874" s="32">
        <f t="shared" si="2015"/>
        <v>9.335909841029149E-3</v>
      </c>
      <c r="BR874" s="32">
        <f t="shared" si="2015"/>
        <v>6.3317264772871458E-3</v>
      </c>
      <c r="BS874" s="32">
        <f t="shared" si="2015"/>
        <v>9.9618334709926717E-3</v>
      </c>
      <c r="BT874" s="32">
        <f t="shared" si="2015"/>
        <v>6.7562354205057788E-3</v>
      </c>
      <c r="BU874" s="32">
        <f t="shared" si="2015"/>
        <v>4.5821602208281362E-3</v>
      </c>
      <c r="BV874" s="32">
        <f t="shared" si="2015"/>
        <v>6.6310251566253338E-3</v>
      </c>
      <c r="BW874" s="32">
        <f t="shared" si="2015"/>
        <v>4.4972411120814161E-3</v>
      </c>
      <c r="BX874" s="32">
        <f t="shared" si="2015"/>
        <v>3.0500830780271541E-3</v>
      </c>
      <c r="BY874" s="32">
        <f t="shared" si="2015"/>
        <v>4.4138957708772528E-3</v>
      </c>
      <c r="BZ874" s="32">
        <f t="shared" si="2015"/>
        <v>2.9935572639772242E-3</v>
      </c>
      <c r="CA874" s="32">
        <f t="shared" si="2015"/>
        <v>2.0302665848699335E-3</v>
      </c>
      <c r="CB874" s="32">
        <f t="shared" si="2015"/>
        <v>1.319737342977445E-2</v>
      </c>
      <c r="CC874" s="32">
        <f t="shared" ref="CC874:CS874" si="2016">CC873/$O873</f>
        <v>8.9506175829497121E-3</v>
      </c>
      <c r="CD874" s="32">
        <f t="shared" si="2016"/>
        <v>6.0704166281652103E-3</v>
      </c>
      <c r="CE874" s="32">
        <f t="shared" si="2016"/>
        <v>8.7847398241533512E-3</v>
      </c>
      <c r="CF874" s="32">
        <f t="shared" si="2016"/>
        <v>5.957916334648216E-3</v>
      </c>
      <c r="CG874" s="32">
        <f t="shared" si="2016"/>
        <v>4.0407306034347034E-3</v>
      </c>
      <c r="CH874" s="32">
        <f t="shared" si="2016"/>
        <v>5.8475009583315819E-3</v>
      </c>
      <c r="CI874" s="32">
        <f t="shared" si="2016"/>
        <v>3.9658455655939137E-3</v>
      </c>
      <c r="CJ874" s="32">
        <f t="shared" si="2016"/>
        <v>2.6896842193298983E-3</v>
      </c>
      <c r="CK874" s="32">
        <f t="shared" si="2016"/>
        <v>1.9202236296270232E-2</v>
      </c>
      <c r="CL874" s="32">
        <f t="shared" si="2016"/>
        <v>1.3023187889613949E-2</v>
      </c>
      <c r="CM874" s="32">
        <f t="shared" si="2016"/>
        <v>8.8324828520691887E-3</v>
      </c>
      <c r="CN874" s="32">
        <f t="shared" si="2016"/>
        <v>1.2781835022117048E-2</v>
      </c>
      <c r="CO874" s="32">
        <f t="shared" si="2016"/>
        <v>8.6687944309596244E-3</v>
      </c>
      <c r="CP874" s="32">
        <f t="shared" si="2016"/>
        <v>5.8792807727688764E-3</v>
      </c>
      <c r="CQ874" s="32">
        <f t="shared" si="2016"/>
        <v>8.5081395735324486E-3</v>
      </c>
      <c r="CR874" s="32">
        <f t="shared" si="2016"/>
        <v>5.7703227138546842E-3</v>
      </c>
      <c r="CS874" s="32">
        <f t="shared" si="2016"/>
        <v>3.9135023508086427E-3</v>
      </c>
    </row>
    <row r="875" spans="2:97" ht="13.15" thickTop="1" x14ac:dyDescent="0.35">
      <c r="H875" s="34">
        <f t="shared" si="2012"/>
        <v>4.7507306376108358E-16</v>
      </c>
      <c r="I875" s="34">
        <f t="shared" ref="I875:J875" si="2017">I870</f>
        <v>-0.38829529361216619</v>
      </c>
      <c r="J875" s="34">
        <f t="shared" si="2017"/>
        <v>2.9488634595337366E-2</v>
      </c>
      <c r="K875" s="34">
        <f t="shared" si="2008"/>
        <v>-0.38829529361216619</v>
      </c>
      <c r="L875" s="34">
        <f>$CE$6-$CE$7*SUMPRODUCT($B$6:$CD$6,Q874:CS874)</f>
        <v>0</v>
      </c>
    </row>
    <row r="876" spans="2:97" ht="13.5" thickBot="1" x14ac:dyDescent="0.4">
      <c r="B876" s="39" t="s">
        <v>367</v>
      </c>
      <c r="D876" s="39" t="s">
        <v>368</v>
      </c>
      <c r="E876" s="39" t="s">
        <v>369</v>
      </c>
      <c r="F876" s="39" t="s">
        <v>370</v>
      </c>
      <c r="H876" s="39" t="s">
        <v>347</v>
      </c>
      <c r="I876" s="39" t="s">
        <v>371</v>
      </c>
      <c r="J876" s="39" t="s">
        <v>372</v>
      </c>
      <c r="K876" s="39" t="s">
        <v>349</v>
      </c>
      <c r="L876" s="39" t="s">
        <v>373</v>
      </c>
      <c r="M876" s="39" t="s">
        <v>374</v>
      </c>
      <c r="O876" s="45" t="s">
        <v>336</v>
      </c>
    </row>
    <row r="877" spans="2:97" ht="13.9" thickTop="1" thickBot="1" x14ac:dyDescent="0.4">
      <c r="B877" s="32">
        <f>1+B872</f>
        <v>6</v>
      </c>
      <c r="D877" s="32">
        <f>IF(F872,IF(M877&lt;0,D872,H877),E872)</f>
        <v>4.7507306376108358E-16</v>
      </c>
      <c r="E877" s="32">
        <f>IF(F872,IF(M877&lt;0,H877,E872),H877)</f>
        <v>7.1260959564162537E-16</v>
      </c>
      <c r="F877" s="32" t="b">
        <f>OR(F872,M877*M872&lt;=0)</f>
        <v>1</v>
      </c>
      <c r="H877" s="32">
        <f>IF(F872,(D872+E872)/2,2*H872)</f>
        <v>7.1260959564162537E-16</v>
      </c>
      <c r="I877" s="32">
        <f>I872</f>
        <v>-0.4811402292402015</v>
      </c>
      <c r="J877" s="32">
        <f>J872</f>
        <v>1</v>
      </c>
      <c r="K877" s="32">
        <f>I877+J877*H877</f>
        <v>-0.48114022924020078</v>
      </c>
      <c r="L877" s="32">
        <f>$CE$3-$CE$7*SUMPRODUCT($B$3:$CD$3,Q879:CS879)</f>
        <v>0</v>
      </c>
      <c r="M877" s="32">
        <f>SUMPRODUCT(L877:L880,J877:J880)</f>
        <v>-1.9805260460545E-13</v>
      </c>
      <c r="O877" s="46">
        <f>SUM(Q877:CS877)</f>
        <v>-1.2656551010021455</v>
      </c>
      <c r="P877" s="39" t="s">
        <v>363</v>
      </c>
      <c r="Q877" s="32">
        <f t="shared" ref="Q877:AV877" si="2018">SUMPRODUCT(B$3:B$6,$K877:$K880)</f>
        <v>0.94830444080696386</v>
      </c>
      <c r="R877" s="32">
        <f t="shared" si="2018"/>
        <v>0.56000914719479766</v>
      </c>
      <c r="S877" s="32">
        <f t="shared" si="2018"/>
        <v>0.17171385358263147</v>
      </c>
      <c r="T877" s="32">
        <f t="shared" si="2018"/>
        <v>0.54130271888884762</v>
      </c>
      <c r="U877" s="32">
        <f t="shared" si="2018"/>
        <v>0.15300742527668143</v>
      </c>
      <c r="V877" s="32">
        <f t="shared" si="2018"/>
        <v>-0.23528786833548476</v>
      </c>
      <c r="W877" s="32">
        <f t="shared" si="2018"/>
        <v>0.13430099697073145</v>
      </c>
      <c r="X877" s="32">
        <f t="shared" si="2018"/>
        <v>-0.25399429664143475</v>
      </c>
      <c r="Y877" s="32">
        <f t="shared" si="2018"/>
        <v>-0.64228959025360099</v>
      </c>
      <c r="Z877" s="32">
        <f t="shared" si="2018"/>
        <v>1.2295611299185518</v>
      </c>
      <c r="AA877" s="32">
        <f t="shared" si="2018"/>
        <v>0.84126583630638563</v>
      </c>
      <c r="AB877" s="32">
        <f t="shared" si="2018"/>
        <v>0.45297054269421944</v>
      </c>
      <c r="AC877" s="32">
        <f t="shared" si="2018"/>
        <v>0.8225594080004357</v>
      </c>
      <c r="AD877" s="32">
        <f t="shared" si="2018"/>
        <v>0.43426411438826945</v>
      </c>
      <c r="AE877" s="32">
        <f t="shared" si="2018"/>
        <v>4.5968820776103259E-2</v>
      </c>
      <c r="AF877" s="32">
        <f t="shared" si="2018"/>
        <v>0.41555768608231947</v>
      </c>
      <c r="AG877" s="32">
        <f t="shared" si="2018"/>
        <v>2.7262392470153274E-2</v>
      </c>
      <c r="AH877" s="32">
        <f t="shared" si="2018"/>
        <v>-0.36103290114201292</v>
      </c>
      <c r="AI877" s="32">
        <f t="shared" si="2018"/>
        <v>1.6045700487340024</v>
      </c>
      <c r="AJ877" s="32">
        <f t="shared" si="2018"/>
        <v>1.2162747551218362</v>
      </c>
      <c r="AK877" s="32">
        <f t="shared" si="2018"/>
        <v>0.82797946150967006</v>
      </c>
      <c r="AL877" s="32">
        <f t="shared" si="2018"/>
        <v>1.1975683268158863</v>
      </c>
      <c r="AM877" s="32">
        <f t="shared" si="2018"/>
        <v>0.80927303320372013</v>
      </c>
      <c r="AN877" s="32">
        <f t="shared" si="2018"/>
        <v>0.42097773959155393</v>
      </c>
      <c r="AO877" s="32">
        <f t="shared" si="2018"/>
        <v>0.7905666048977702</v>
      </c>
      <c r="AP877" s="32">
        <f t="shared" si="2018"/>
        <v>0.40227131128560395</v>
      </c>
      <c r="AQ877" s="32">
        <f t="shared" si="2018"/>
        <v>1.3976017673437757E-2</v>
      </c>
      <c r="AR877" s="32">
        <f t="shared" si="2018"/>
        <v>0.46716421156676302</v>
      </c>
      <c r="AS877" s="32">
        <f t="shared" si="2018"/>
        <v>7.8868917954596829E-2</v>
      </c>
      <c r="AT877" s="32">
        <f t="shared" si="2018"/>
        <v>-0.30942637565756936</v>
      </c>
      <c r="AU877" s="32">
        <f t="shared" si="2018"/>
        <v>6.0162489648646844E-2</v>
      </c>
      <c r="AV877" s="32">
        <f t="shared" si="2018"/>
        <v>-0.32813280396351935</v>
      </c>
      <c r="AW877" s="32">
        <f t="shared" ref="AW877:CB877" si="2019">SUMPRODUCT(AH$3:AH$6,$K877:$K880)</f>
        <v>-0.7164280975756856</v>
      </c>
      <c r="AX877" s="32">
        <f t="shared" si="2019"/>
        <v>-0.34683923226946933</v>
      </c>
      <c r="AY877" s="32">
        <f t="shared" si="2019"/>
        <v>-0.73513452588163553</v>
      </c>
      <c r="AZ877" s="32">
        <f t="shared" si="2019"/>
        <v>-1.1234298194938017</v>
      </c>
      <c r="BA877" s="32">
        <f t="shared" si="2019"/>
        <v>0.7484209006783511</v>
      </c>
      <c r="BB877" s="32">
        <f t="shared" si="2019"/>
        <v>0.36012560706618485</v>
      </c>
      <c r="BC877" s="32">
        <f t="shared" si="2019"/>
        <v>-2.8169686545981343E-2</v>
      </c>
      <c r="BD877" s="32">
        <f t="shared" si="2019"/>
        <v>0.34141917876023486</v>
      </c>
      <c r="BE877" s="32">
        <f t="shared" si="2019"/>
        <v>-4.6876114851931334E-2</v>
      </c>
      <c r="BF877" s="32">
        <f t="shared" si="2019"/>
        <v>-0.43517140846409752</v>
      </c>
      <c r="BG877" s="32">
        <f t="shared" si="2019"/>
        <v>-6.5582543157881312E-2</v>
      </c>
      <c r="BH877" s="32">
        <f t="shared" si="2019"/>
        <v>-0.4538778367700475</v>
      </c>
      <c r="BI877" s="32">
        <f t="shared" si="2019"/>
        <v>-0.84217313038221375</v>
      </c>
      <c r="BJ877" s="32">
        <f t="shared" si="2019"/>
        <v>1.1234298194938017</v>
      </c>
      <c r="BK877" s="32">
        <f t="shared" si="2019"/>
        <v>0.73513452588163553</v>
      </c>
      <c r="BL877" s="32">
        <f t="shared" si="2019"/>
        <v>0.34683923226946933</v>
      </c>
      <c r="BM877" s="32">
        <f t="shared" si="2019"/>
        <v>0.7164280975756856</v>
      </c>
      <c r="BN877" s="32">
        <f t="shared" si="2019"/>
        <v>0.32813280396351935</v>
      </c>
      <c r="BO877" s="32">
        <f t="shared" si="2019"/>
        <v>-6.0162489648646844E-2</v>
      </c>
      <c r="BP877" s="32">
        <f t="shared" si="2019"/>
        <v>0.30942637565756936</v>
      </c>
      <c r="BQ877" s="32">
        <f t="shared" si="2019"/>
        <v>-7.8868917954596829E-2</v>
      </c>
      <c r="BR877" s="32">
        <f t="shared" si="2019"/>
        <v>-0.46716421156676302</v>
      </c>
      <c r="BS877" s="32">
        <f t="shared" si="2019"/>
        <v>-1.3976017673437757E-2</v>
      </c>
      <c r="BT877" s="32">
        <f t="shared" si="2019"/>
        <v>-0.40227131128560395</v>
      </c>
      <c r="BU877" s="32">
        <f t="shared" si="2019"/>
        <v>-0.7905666048977702</v>
      </c>
      <c r="BV877" s="32">
        <f t="shared" si="2019"/>
        <v>-0.42097773959155393</v>
      </c>
      <c r="BW877" s="32">
        <f t="shared" si="2019"/>
        <v>-0.80927303320372013</v>
      </c>
      <c r="BX877" s="32">
        <f t="shared" si="2019"/>
        <v>-1.1975683268158863</v>
      </c>
      <c r="BY877" s="32">
        <f t="shared" si="2019"/>
        <v>-0.82797946150967006</v>
      </c>
      <c r="BZ877" s="32">
        <f t="shared" si="2019"/>
        <v>-1.2162747551218362</v>
      </c>
      <c r="CA877" s="32">
        <f t="shared" si="2019"/>
        <v>-1.6045700487340024</v>
      </c>
      <c r="CB877" s="32">
        <f t="shared" si="2019"/>
        <v>0.26728067143815021</v>
      </c>
      <c r="CC877" s="32">
        <f t="shared" ref="CC877:CS877" si="2020">SUMPRODUCT(BN$3:BN$6,$K877:$K880)</f>
        <v>-0.12101462217401598</v>
      </c>
      <c r="CD877" s="32">
        <f t="shared" si="2020"/>
        <v>-0.50930991578618223</v>
      </c>
      <c r="CE877" s="32">
        <f t="shared" si="2020"/>
        <v>-0.13972105047996597</v>
      </c>
      <c r="CF877" s="32">
        <f t="shared" si="2020"/>
        <v>-0.52801634409213216</v>
      </c>
      <c r="CG877" s="32">
        <f t="shared" si="2020"/>
        <v>-0.91631163770429835</v>
      </c>
      <c r="CH877" s="32">
        <f t="shared" si="2020"/>
        <v>-0.54672277239808209</v>
      </c>
      <c r="CI877" s="32">
        <f t="shared" si="2020"/>
        <v>-0.93501806601024828</v>
      </c>
      <c r="CJ877" s="32">
        <f t="shared" si="2020"/>
        <v>-1.3233133596224145</v>
      </c>
      <c r="CK877" s="32">
        <f t="shared" si="2020"/>
        <v>0.64228959025360099</v>
      </c>
      <c r="CL877" s="32">
        <f t="shared" si="2020"/>
        <v>0.25399429664143475</v>
      </c>
      <c r="CM877" s="32">
        <f t="shared" si="2020"/>
        <v>-0.13430099697073145</v>
      </c>
      <c r="CN877" s="32">
        <f t="shared" si="2020"/>
        <v>0.23528786833548476</v>
      </c>
      <c r="CO877" s="32">
        <f t="shared" si="2020"/>
        <v>-0.15300742527668143</v>
      </c>
      <c r="CP877" s="32">
        <f t="shared" si="2020"/>
        <v>-0.54130271888884762</v>
      </c>
      <c r="CQ877" s="32">
        <f t="shared" si="2020"/>
        <v>-0.17171385358263147</v>
      </c>
      <c r="CR877" s="32">
        <f t="shared" si="2020"/>
        <v>-0.56000914719479766</v>
      </c>
      <c r="CS877" s="32">
        <f t="shared" si="2020"/>
        <v>-0.94830444080696386</v>
      </c>
    </row>
    <row r="878" spans="2:97" ht="13.9" thickTop="1" thickBot="1" x14ac:dyDescent="0.4">
      <c r="H878" s="33">
        <f>H877</f>
        <v>7.1260959564162537E-16</v>
      </c>
      <c r="I878" s="33">
        <f t="shared" ref="I878:J878" si="2021">I873</f>
        <v>0.32813280396351874</v>
      </c>
      <c r="J878" s="33">
        <f t="shared" si="2021"/>
        <v>0.87104456670005936</v>
      </c>
      <c r="K878" s="33">
        <f t="shared" ref="K878:K880" si="2022">I878+J878*H878</f>
        <v>0.32813280396351935</v>
      </c>
      <c r="L878" s="33">
        <f>$CE$4-$CE$7*SUMPRODUCT($B$4:$CD$4,Q879:CS879)</f>
        <v>-2.2737367544323206E-13</v>
      </c>
      <c r="M878" s="39" t="s">
        <v>375</v>
      </c>
      <c r="O878" s="47">
        <f t="shared" ref="O878:O879" si="2023">SUM(Q878:CS878)</f>
        <v>98.989929547728735</v>
      </c>
      <c r="P878" s="39" t="s">
        <v>365</v>
      </c>
      <c r="Q878" s="33">
        <f>EXP(Q877)</f>
        <v>2.581329150288115</v>
      </c>
      <c r="R878" s="33">
        <f>EXP(R877)</f>
        <v>1.7506885141117288</v>
      </c>
      <c r="S878" s="33">
        <f t="shared" ref="S878:CD878" si="2024">EXP(S877)</f>
        <v>1.1873380320757014</v>
      </c>
      <c r="T878" s="33">
        <f t="shared" si="2024"/>
        <v>1.7182437934675827</v>
      </c>
      <c r="U878" s="33">
        <f t="shared" si="2024"/>
        <v>1.1653336318352554</v>
      </c>
      <c r="V878" s="33">
        <f t="shared" si="2024"/>
        <v>0.79034330206761039</v>
      </c>
      <c r="W878" s="33">
        <f t="shared" si="2024"/>
        <v>1.143737029220137</v>
      </c>
      <c r="X878" s="33">
        <f t="shared" si="2024"/>
        <v>0.77569622610757527</v>
      </c>
      <c r="Y878" s="33">
        <f t="shared" si="2024"/>
        <v>0.52608652148633317</v>
      </c>
      <c r="Z878" s="33">
        <f t="shared" si="2024"/>
        <v>3.419728390432526</v>
      </c>
      <c r="AA878" s="33">
        <f t="shared" si="2024"/>
        <v>2.3193009747880415</v>
      </c>
      <c r="AB878" s="33">
        <f t="shared" si="2024"/>
        <v>1.5729778501421885</v>
      </c>
      <c r="AC878" s="33">
        <f t="shared" si="2024"/>
        <v>2.2763184158632899</v>
      </c>
      <c r="AD878" s="33">
        <f t="shared" si="2024"/>
        <v>1.5438265610831026</v>
      </c>
      <c r="AE878" s="33">
        <f t="shared" si="2024"/>
        <v>1.0470417644983896</v>
      </c>
      <c r="AF878" s="33">
        <f t="shared" si="2024"/>
        <v>1.5152155197164614</v>
      </c>
      <c r="AG878" s="33">
        <f t="shared" si="2024"/>
        <v>1.0276374117091442</v>
      </c>
      <c r="AH878" s="33">
        <f t="shared" si="2024"/>
        <v>0.69695606743909477</v>
      </c>
      <c r="AI878" s="33">
        <f t="shared" si="2024"/>
        <v>4.9757198257344086</v>
      </c>
      <c r="AJ878" s="33">
        <f t="shared" si="2024"/>
        <v>3.374593103471121</v>
      </c>
      <c r="AK878" s="33">
        <f t="shared" si="2024"/>
        <v>2.2886896796513296</v>
      </c>
      <c r="AL878" s="33">
        <f t="shared" si="2024"/>
        <v>3.3120532914787324</v>
      </c>
      <c r="AM878" s="33">
        <f t="shared" si="2024"/>
        <v>2.2462744260531737</v>
      </c>
      <c r="AN878" s="33">
        <f t="shared" si="2024"/>
        <v>1.5234503654039155</v>
      </c>
      <c r="AO878" s="33">
        <f t="shared" si="2024"/>
        <v>2.2046452352200103</v>
      </c>
      <c r="AP878" s="33">
        <f t="shared" si="2024"/>
        <v>1.4952169468818142</v>
      </c>
      <c r="AQ878" s="33">
        <f t="shared" si="2024"/>
        <v>1.0140741387897119</v>
      </c>
      <c r="AR878" s="33">
        <f t="shared" si="2024"/>
        <v>1.5954633754475882</v>
      </c>
      <c r="AS878" s="33">
        <f t="shared" si="2024"/>
        <v>1.0820624738113167</v>
      </c>
      <c r="AT878" s="33">
        <f t="shared" si="2024"/>
        <v>0.73386779994382245</v>
      </c>
      <c r="AU878" s="33">
        <f t="shared" si="2024"/>
        <v>1.062009098011262</v>
      </c>
      <c r="AV878" s="33">
        <f t="shared" si="2024"/>
        <v>0.72026735899331318</v>
      </c>
      <c r="AW878" s="33">
        <f t="shared" si="2024"/>
        <v>0.4884939963345783</v>
      </c>
      <c r="AX878" s="33">
        <f t="shared" si="2024"/>
        <v>0.7069189688809282</v>
      </c>
      <c r="AY878" s="33">
        <f t="shared" si="2024"/>
        <v>0.47944095741893805</v>
      </c>
      <c r="AZ878" s="33">
        <f t="shared" si="2024"/>
        <v>0.32516263075337798</v>
      </c>
      <c r="BA878" s="33">
        <f t="shared" si="2024"/>
        <v>2.1136597013613896</v>
      </c>
      <c r="BB878" s="33">
        <f t="shared" si="2024"/>
        <v>1.433509462170369</v>
      </c>
      <c r="BC878" s="33">
        <f t="shared" si="2024"/>
        <v>0.97222337957638394</v>
      </c>
      <c r="BD878" s="33">
        <f t="shared" si="2024"/>
        <v>1.4069428778431416</v>
      </c>
      <c r="BE878" s="33">
        <f t="shared" si="2024"/>
        <v>0.95420560217063688</v>
      </c>
      <c r="BF878" s="33">
        <f t="shared" si="2024"/>
        <v>0.64715372994363973</v>
      </c>
      <c r="BG878" s="33">
        <f t="shared" si="2024"/>
        <v>0.9365217401072512</v>
      </c>
      <c r="BH878" s="33">
        <f t="shared" si="2024"/>
        <v>0.63516032174304271</v>
      </c>
      <c r="BI878" s="33">
        <f t="shared" si="2024"/>
        <v>0.43077337881181982</v>
      </c>
      <c r="BJ878" s="33">
        <f t="shared" si="2024"/>
        <v>3.0753841475666293</v>
      </c>
      <c r="BK878" s="33">
        <f t="shared" si="2024"/>
        <v>2.0857625626802565</v>
      </c>
      <c r="BL878" s="33">
        <f t="shared" si="2024"/>
        <v>1.4145892867792569</v>
      </c>
      <c r="BM878" s="33">
        <f t="shared" si="2024"/>
        <v>2.0471080658176239</v>
      </c>
      <c r="BN878" s="33">
        <f t="shared" si="2024"/>
        <v>1.3883733415292583</v>
      </c>
      <c r="BO878" s="33">
        <f t="shared" si="2024"/>
        <v>0.94161151902805595</v>
      </c>
      <c r="BP878" s="33">
        <f t="shared" si="2024"/>
        <v>1.3626432445687766</v>
      </c>
      <c r="BQ878" s="33">
        <f t="shared" si="2024"/>
        <v>0.92416105742742338</v>
      </c>
      <c r="BR878" s="33">
        <f t="shared" si="2024"/>
        <v>0.62677715790214361</v>
      </c>
      <c r="BS878" s="33">
        <f t="shared" si="2024"/>
        <v>0.9861211934597709</v>
      </c>
      <c r="BT878" s="33">
        <f t="shared" si="2024"/>
        <v>0.6687992682837367</v>
      </c>
      <c r="BU878" s="33">
        <f t="shared" si="2024"/>
        <v>0.45358771743618242</v>
      </c>
      <c r="BV878" s="33">
        <f t="shared" si="2024"/>
        <v>0.65640471308355886</v>
      </c>
      <c r="BW878" s="33">
        <f t="shared" si="2024"/>
        <v>0.44518158084408871</v>
      </c>
      <c r="BX878" s="33">
        <f t="shared" si="2024"/>
        <v>0.30192750900862769</v>
      </c>
      <c r="BY878" s="33">
        <f t="shared" si="2024"/>
        <v>0.43693123139015733</v>
      </c>
      <c r="BZ878" s="33">
        <f t="shared" si="2024"/>
        <v>0.29633202265819714</v>
      </c>
      <c r="CA878" s="33">
        <f t="shared" si="2024"/>
        <v>0.20097594619938264</v>
      </c>
      <c r="CB878" s="33">
        <f t="shared" si="2024"/>
        <v>1.3064070660284406</v>
      </c>
      <c r="CC878" s="33">
        <f t="shared" si="2024"/>
        <v>0.8860210039448545</v>
      </c>
      <c r="CD878" s="33">
        <f t="shared" si="2024"/>
        <v>0.60091011434743535</v>
      </c>
      <c r="CE878" s="33">
        <f t="shared" ref="CE878:CS878" si="2025">EXP(CE877)</f>
        <v>0.86960077628806753</v>
      </c>
      <c r="CF878" s="33">
        <f t="shared" si="2025"/>
        <v>0.58977371821808944</v>
      </c>
      <c r="CG878" s="33">
        <f t="shared" si="2025"/>
        <v>0.39999163775535285</v>
      </c>
      <c r="CH878" s="33">
        <f t="shared" si="2025"/>
        <v>0.57884370789551987</v>
      </c>
      <c r="CI878" s="33">
        <f t="shared" si="2025"/>
        <v>0.3925787731353142</v>
      </c>
      <c r="CJ878" s="33">
        <f t="shared" si="2025"/>
        <v>0.26625165137710455</v>
      </c>
      <c r="CK878" s="33">
        <f t="shared" si="2025"/>
        <v>1.9008280181266313</v>
      </c>
      <c r="CL878" s="33">
        <f t="shared" si="2025"/>
        <v>1.2891644516797196</v>
      </c>
      <c r="CM878" s="33">
        <f t="shared" si="2025"/>
        <v>0.8743268552578517</v>
      </c>
      <c r="CN878" s="33">
        <f t="shared" si="2025"/>
        <v>1.2652729483300593</v>
      </c>
      <c r="CO878" s="33">
        <f t="shared" si="2025"/>
        <v>0.85812334998443707</v>
      </c>
      <c r="CP878" s="33">
        <f t="shared" si="2025"/>
        <v>0.58198958948770763</v>
      </c>
      <c r="CQ878" s="33">
        <f t="shared" si="2025"/>
        <v>0.84222013696622056</v>
      </c>
      <c r="CR878" s="33">
        <f t="shared" si="2025"/>
        <v>0.57120383891213444</v>
      </c>
      <c r="CS878" s="33">
        <f t="shared" si="2025"/>
        <v>0.38739732199141863</v>
      </c>
    </row>
    <row r="879" spans="2:97" ht="13.9" thickTop="1" thickBot="1" x14ac:dyDescent="0.4">
      <c r="H879" s="32">
        <f t="shared" ref="H879:H880" si="2026">H878</f>
        <v>7.1260959564162537E-16</v>
      </c>
      <c r="I879" s="32">
        <f t="shared" ref="I879:J879" si="2027">I874</f>
        <v>-0.40700172191811623</v>
      </c>
      <c r="J879" s="32">
        <f t="shared" si="2027"/>
        <v>5.4410388751675802E-2</v>
      </c>
      <c r="K879" s="32">
        <f t="shared" si="2022"/>
        <v>-0.40700172191811618</v>
      </c>
      <c r="L879" s="32">
        <f>$CE$5-$CE$7*SUMPRODUCT($B$5:$CD$5,Q879:CS879)</f>
        <v>0</v>
      </c>
      <c r="M879" s="32">
        <f>SUMPRODUCT($B$7:$CD$7, LN(Q879:CS879))</f>
        <v>-3263.3842564287183</v>
      </c>
      <c r="O879" s="48">
        <f t="shared" si="2023"/>
        <v>1.0000000000000004</v>
      </c>
      <c r="P879" s="39" t="s">
        <v>366</v>
      </c>
      <c r="Q879" s="32">
        <f t="shared" ref="Q879:AV879" si="2028">Q878/$O878</f>
        <v>2.6076684386804296E-2</v>
      </c>
      <c r="R879" s="32">
        <f t="shared" si="2028"/>
        <v>1.7685521366773184E-2</v>
      </c>
      <c r="S879" s="32">
        <f t="shared" si="2028"/>
        <v>1.1994533560135705E-2</v>
      </c>
      <c r="T879" s="32">
        <f t="shared" si="2028"/>
        <v>1.7357763575729372E-2</v>
      </c>
      <c r="U879" s="32">
        <f t="shared" si="2028"/>
        <v>1.1772244279387846E-2</v>
      </c>
      <c r="V879" s="32">
        <f t="shared" si="2028"/>
        <v>7.9840778317408594E-3</v>
      </c>
      <c r="W879" s="32">
        <f t="shared" si="2028"/>
        <v>1.1554074585624142E-2</v>
      </c>
      <c r="X879" s="32">
        <f t="shared" si="2028"/>
        <v>7.8361125182291151E-3</v>
      </c>
      <c r="Y879" s="32">
        <f t="shared" si="2028"/>
        <v>5.314545872392773E-3</v>
      </c>
      <c r="Z879" s="32">
        <f t="shared" si="2028"/>
        <v>3.4546225116603185E-2</v>
      </c>
      <c r="AA879" s="32">
        <f t="shared" si="2028"/>
        <v>2.3429665880000179E-2</v>
      </c>
      <c r="AB879" s="32">
        <f t="shared" si="2028"/>
        <v>1.589028154004055E-2</v>
      </c>
      <c r="AC879" s="32">
        <f t="shared" si="2028"/>
        <v>2.2995454449391703E-2</v>
      </c>
      <c r="AD879" s="32">
        <f t="shared" si="2028"/>
        <v>1.5595794119024351E-2</v>
      </c>
      <c r="AE879" s="32">
        <f t="shared" si="2028"/>
        <v>1.0577255376200167E-2</v>
      </c>
      <c r="AF879" s="32">
        <f t="shared" si="2028"/>
        <v>1.5306764300563411E-2</v>
      </c>
      <c r="AG879" s="32">
        <f t="shared" si="2028"/>
        <v>1.038123187282057E-2</v>
      </c>
      <c r="AH879" s="32">
        <f t="shared" si="2028"/>
        <v>7.0406764670243776E-3</v>
      </c>
      <c r="AI879" s="32">
        <f t="shared" si="2028"/>
        <v>5.0264909253575414E-2</v>
      </c>
      <c r="AJ879" s="32">
        <f t="shared" si="2028"/>
        <v>3.4090266746215188E-2</v>
      </c>
      <c r="AK879" s="32">
        <f t="shared" si="2028"/>
        <v>2.3120429422548692E-2</v>
      </c>
      <c r="AL879" s="32">
        <f t="shared" si="2028"/>
        <v>3.3458487207850787E-2</v>
      </c>
      <c r="AM879" s="32">
        <f t="shared" si="2028"/>
        <v>2.2691948931735685E-2</v>
      </c>
      <c r="AN879" s="32">
        <f t="shared" si="2028"/>
        <v>1.538995302213416E-2</v>
      </c>
      <c r="AO879" s="32">
        <f t="shared" si="2028"/>
        <v>2.2271409276607517E-2</v>
      </c>
      <c r="AP879" s="32">
        <f t="shared" si="2028"/>
        <v>1.5104737963884337E-2</v>
      </c>
      <c r="AQ879" s="32">
        <f t="shared" si="2028"/>
        <v>1.0244215178482053E-2</v>
      </c>
      <c r="AR879" s="32">
        <f t="shared" si="2028"/>
        <v>1.6117431164331959E-2</v>
      </c>
      <c r="AS879" s="32">
        <f t="shared" si="2028"/>
        <v>1.0931035901885273E-2</v>
      </c>
      <c r="AT879" s="32">
        <f t="shared" si="2028"/>
        <v>7.4135601802805869E-3</v>
      </c>
      <c r="AU879" s="32">
        <f t="shared" si="2028"/>
        <v>1.0728455943583699E-2</v>
      </c>
      <c r="AV879" s="32">
        <f t="shared" si="2028"/>
        <v>7.2761680130909766E-3</v>
      </c>
      <c r="AW879" s="32">
        <f t="shared" ref="AW879:CB879" si="2029">AW878/$O878</f>
        <v>4.934784766151867E-3</v>
      </c>
      <c r="AX879" s="32">
        <f t="shared" si="2029"/>
        <v>7.1413220729698761E-3</v>
      </c>
      <c r="AY879" s="32">
        <f t="shared" si="2029"/>
        <v>4.8433306257458439E-3</v>
      </c>
      <c r="AZ879" s="32">
        <f t="shared" si="2029"/>
        <v>3.2848051538070687E-3</v>
      </c>
      <c r="BA879" s="32">
        <f t="shared" si="2029"/>
        <v>2.1352269983607501E-2</v>
      </c>
      <c r="BB879" s="32">
        <f t="shared" si="2029"/>
        <v>1.4481366627088987E-2</v>
      </c>
      <c r="BC879" s="32">
        <f t="shared" si="2029"/>
        <v>9.8214372312248107E-3</v>
      </c>
      <c r="BD879" s="32">
        <f t="shared" si="2029"/>
        <v>1.4212989990711869E-2</v>
      </c>
      <c r="BE879" s="32">
        <f t="shared" si="2029"/>
        <v>9.6394209646402419E-3</v>
      </c>
      <c r="BF879" s="32">
        <f t="shared" si="2029"/>
        <v>6.5375713762035733E-3</v>
      </c>
      <c r="BG879" s="32">
        <f t="shared" si="2029"/>
        <v>9.4607779234321034E-3</v>
      </c>
      <c r="BH879" s="32">
        <f t="shared" si="2029"/>
        <v>6.4164135144352784E-3</v>
      </c>
      <c r="BI879" s="32">
        <f t="shared" si="2029"/>
        <v>4.3516889119930048E-3</v>
      </c>
      <c r="BJ879" s="32">
        <f t="shared" si="2029"/>
        <v>3.1067646594129656E-2</v>
      </c>
      <c r="BK879" s="32">
        <f t="shared" si="2029"/>
        <v>2.1070452036988173E-2</v>
      </c>
      <c r="BL879" s="32">
        <f t="shared" si="2029"/>
        <v>1.4290234302037786E-2</v>
      </c>
      <c r="BM879" s="32">
        <f t="shared" si="2029"/>
        <v>2.0679962852489915E-2</v>
      </c>
      <c r="BN879" s="32">
        <f t="shared" si="2029"/>
        <v>1.4025399834837176E-2</v>
      </c>
      <c r="BO879" s="32">
        <f t="shared" si="2029"/>
        <v>9.5121950619638622E-3</v>
      </c>
      <c r="BP879" s="32">
        <f t="shared" si="2029"/>
        <v>1.376547342537271E-2</v>
      </c>
      <c r="BQ879" s="32">
        <f t="shared" si="2029"/>
        <v>9.3359098410291542E-3</v>
      </c>
      <c r="BR879" s="32">
        <f t="shared" si="2029"/>
        <v>6.3317264772871501E-3</v>
      </c>
      <c r="BS879" s="32">
        <f t="shared" si="2029"/>
        <v>9.9618334709926752E-3</v>
      </c>
      <c r="BT879" s="32">
        <f t="shared" si="2029"/>
        <v>6.7562354205057814E-3</v>
      </c>
      <c r="BU879" s="32">
        <f t="shared" si="2029"/>
        <v>4.5821602208281371E-3</v>
      </c>
      <c r="BV879" s="32">
        <f t="shared" si="2029"/>
        <v>6.6310251566253356E-3</v>
      </c>
      <c r="BW879" s="32">
        <f t="shared" si="2029"/>
        <v>4.497241112081417E-3</v>
      </c>
      <c r="BX879" s="32">
        <f t="shared" si="2029"/>
        <v>3.0500830780271549E-3</v>
      </c>
      <c r="BY879" s="32">
        <f t="shared" si="2029"/>
        <v>4.4138957708772554E-3</v>
      </c>
      <c r="BZ879" s="32">
        <f t="shared" si="2029"/>
        <v>2.9935572639772255E-3</v>
      </c>
      <c r="CA879" s="32">
        <f t="shared" si="2029"/>
        <v>2.0302665848699344E-3</v>
      </c>
      <c r="CB879" s="32">
        <f t="shared" si="2029"/>
        <v>1.3197373429774456E-2</v>
      </c>
      <c r="CC879" s="32">
        <f t="shared" ref="CC879:CS879" si="2030">CC878/$O878</f>
        <v>8.9506175829497173E-3</v>
      </c>
      <c r="CD879" s="32">
        <f t="shared" si="2030"/>
        <v>6.070416628165212E-3</v>
      </c>
      <c r="CE879" s="32">
        <f t="shared" si="2030"/>
        <v>8.7847398241533547E-3</v>
      </c>
      <c r="CF879" s="32">
        <f t="shared" si="2030"/>
        <v>5.9579163346482195E-3</v>
      </c>
      <c r="CG879" s="32">
        <f t="shared" si="2030"/>
        <v>4.0407306034347052E-3</v>
      </c>
      <c r="CH879" s="32">
        <f t="shared" si="2030"/>
        <v>5.8475009583315854E-3</v>
      </c>
      <c r="CI879" s="32">
        <f t="shared" si="2030"/>
        <v>3.9658455655939163E-3</v>
      </c>
      <c r="CJ879" s="32">
        <f t="shared" si="2030"/>
        <v>2.6896842193298996E-3</v>
      </c>
      <c r="CK879" s="32">
        <f t="shared" si="2030"/>
        <v>1.9202236296270245E-2</v>
      </c>
      <c r="CL879" s="32">
        <f t="shared" si="2030"/>
        <v>1.3023187889613956E-2</v>
      </c>
      <c r="CM879" s="32">
        <f t="shared" si="2030"/>
        <v>8.8324828520691939E-3</v>
      </c>
      <c r="CN879" s="32">
        <f t="shared" si="2030"/>
        <v>1.2781835022117058E-2</v>
      </c>
      <c r="CO879" s="32">
        <f t="shared" si="2030"/>
        <v>8.6687944309596313E-3</v>
      </c>
      <c r="CP879" s="32">
        <f t="shared" si="2030"/>
        <v>5.8792807727688808E-3</v>
      </c>
      <c r="CQ879" s="32">
        <f t="shared" si="2030"/>
        <v>8.5081395735324555E-3</v>
      </c>
      <c r="CR879" s="32">
        <f t="shared" si="2030"/>
        <v>5.7703227138546876E-3</v>
      </c>
      <c r="CS879" s="32">
        <f t="shared" si="2030"/>
        <v>3.9135023508086461E-3</v>
      </c>
    </row>
    <row r="880" spans="2:97" ht="13.15" thickTop="1" x14ac:dyDescent="0.35">
      <c r="H880" s="34">
        <f t="shared" si="2026"/>
        <v>7.1260959564162537E-16</v>
      </c>
      <c r="I880" s="34">
        <f t="shared" ref="I880:J880" si="2031">I875</f>
        <v>-0.38829529361216619</v>
      </c>
      <c r="J880" s="34">
        <f t="shared" si="2031"/>
        <v>2.9488634595337366E-2</v>
      </c>
      <c r="K880" s="34">
        <f t="shared" si="2022"/>
        <v>-0.38829529361216619</v>
      </c>
      <c r="L880" s="34">
        <f>$CE$6-$CE$7*SUMPRODUCT($B$6:$CD$6,Q879:CS879)</f>
        <v>0</v>
      </c>
    </row>
    <row r="881" spans="2:97" ht="13.5" thickBot="1" x14ac:dyDescent="0.4">
      <c r="B881" s="39" t="s">
        <v>367</v>
      </c>
      <c r="D881" s="39" t="s">
        <v>368</v>
      </c>
      <c r="E881" s="39" t="s">
        <v>369</v>
      </c>
      <c r="F881" s="39" t="s">
        <v>370</v>
      </c>
      <c r="H881" s="39" t="s">
        <v>347</v>
      </c>
      <c r="I881" s="39" t="s">
        <v>371</v>
      </c>
      <c r="J881" s="39" t="s">
        <v>372</v>
      </c>
      <c r="K881" s="39" t="s">
        <v>349</v>
      </c>
      <c r="L881" s="39" t="s">
        <v>373</v>
      </c>
      <c r="M881" s="39" t="s">
        <v>374</v>
      </c>
      <c r="O881" s="45" t="s">
        <v>336</v>
      </c>
    </row>
    <row r="882" spans="2:97" ht="13.9" thickTop="1" thickBot="1" x14ac:dyDescent="0.4">
      <c r="B882" s="32">
        <f>1+B877</f>
        <v>7</v>
      </c>
      <c r="D882" s="32">
        <f>IF(F877,IF(M882&lt;0,D877,H882),E877)</f>
        <v>5.9384132970135448E-16</v>
      </c>
      <c r="E882" s="32">
        <f>IF(F877,IF(M882&lt;0,H882,E877),H882)</f>
        <v>7.1260959564162537E-16</v>
      </c>
      <c r="F882" s="32" t="b">
        <f>OR(F877,M882*M877&lt;=0)</f>
        <v>1</v>
      </c>
      <c r="H882" s="32">
        <f>IF(F877,(D877+E877)/2,2*H877)</f>
        <v>5.9384132970135448E-16</v>
      </c>
      <c r="I882" s="32">
        <f>I877</f>
        <v>-0.4811402292402015</v>
      </c>
      <c r="J882" s="32">
        <f>J877</f>
        <v>1</v>
      </c>
      <c r="K882" s="32">
        <f>I882+J882*H882</f>
        <v>-0.48114022924020089</v>
      </c>
      <c r="L882" s="32">
        <f>$CE$3-$CE$7*SUMPRODUCT($B$3:$CD$3,Q884:CS884)</f>
        <v>0</v>
      </c>
      <c r="M882" s="32">
        <f>SUMPRODUCT(L882:L885,J882:J885)</f>
        <v>0</v>
      </c>
      <c r="O882" s="46">
        <f>SUM(Q882:CS882)</f>
        <v>-1.265655101002144</v>
      </c>
      <c r="P882" s="39" t="s">
        <v>363</v>
      </c>
      <c r="Q882" s="32">
        <f t="shared" ref="Q882:AV882" si="2032">SUMPRODUCT(B$3:B$6,$K882:$K885)</f>
        <v>0.94830444080696408</v>
      </c>
      <c r="R882" s="32">
        <f t="shared" si="2032"/>
        <v>0.56000914719479788</v>
      </c>
      <c r="S882" s="32">
        <f t="shared" si="2032"/>
        <v>0.17171385358263169</v>
      </c>
      <c r="T882" s="32">
        <f t="shared" si="2032"/>
        <v>0.54130271888884784</v>
      </c>
      <c r="U882" s="32">
        <f t="shared" si="2032"/>
        <v>0.15300742527668165</v>
      </c>
      <c r="V882" s="32">
        <f t="shared" si="2032"/>
        <v>-0.23528786833548454</v>
      </c>
      <c r="W882" s="32">
        <f t="shared" si="2032"/>
        <v>0.13430099697073167</v>
      </c>
      <c r="X882" s="32">
        <f t="shared" si="2032"/>
        <v>-0.25399429664143452</v>
      </c>
      <c r="Y882" s="32">
        <f t="shared" si="2032"/>
        <v>-0.64228959025360077</v>
      </c>
      <c r="Z882" s="32">
        <f t="shared" si="2032"/>
        <v>1.2295611299185518</v>
      </c>
      <c r="AA882" s="32">
        <f t="shared" si="2032"/>
        <v>0.84126583630638574</v>
      </c>
      <c r="AB882" s="32">
        <f t="shared" si="2032"/>
        <v>0.45297054269421955</v>
      </c>
      <c r="AC882" s="32">
        <f t="shared" si="2032"/>
        <v>0.8225594080004357</v>
      </c>
      <c r="AD882" s="32">
        <f t="shared" si="2032"/>
        <v>0.43426411438826956</v>
      </c>
      <c r="AE882" s="32">
        <f t="shared" si="2032"/>
        <v>4.596882077610337E-2</v>
      </c>
      <c r="AF882" s="32">
        <f t="shared" si="2032"/>
        <v>0.41555768608231958</v>
      </c>
      <c r="AG882" s="32">
        <f t="shared" si="2032"/>
        <v>2.7262392470153385E-2</v>
      </c>
      <c r="AH882" s="32">
        <f t="shared" si="2032"/>
        <v>-0.36103290114201281</v>
      </c>
      <c r="AI882" s="32">
        <f t="shared" si="2032"/>
        <v>1.6045700487340024</v>
      </c>
      <c r="AJ882" s="32">
        <f t="shared" si="2032"/>
        <v>1.2162747551218362</v>
      </c>
      <c r="AK882" s="32">
        <f t="shared" si="2032"/>
        <v>0.82797946150967006</v>
      </c>
      <c r="AL882" s="32">
        <f t="shared" si="2032"/>
        <v>1.1975683268158863</v>
      </c>
      <c r="AM882" s="32">
        <f t="shared" si="2032"/>
        <v>0.80927303320372013</v>
      </c>
      <c r="AN882" s="32">
        <f t="shared" si="2032"/>
        <v>0.42097773959155393</v>
      </c>
      <c r="AO882" s="32">
        <f t="shared" si="2032"/>
        <v>0.7905666048977702</v>
      </c>
      <c r="AP882" s="32">
        <f t="shared" si="2032"/>
        <v>0.40227131128560395</v>
      </c>
      <c r="AQ882" s="32">
        <f t="shared" si="2032"/>
        <v>1.3976017673437757E-2</v>
      </c>
      <c r="AR882" s="32">
        <f t="shared" si="2032"/>
        <v>0.46716421156676313</v>
      </c>
      <c r="AS882" s="32">
        <f t="shared" si="2032"/>
        <v>7.886891795459694E-2</v>
      </c>
      <c r="AT882" s="32">
        <f t="shared" si="2032"/>
        <v>-0.30942637565756925</v>
      </c>
      <c r="AU882" s="32">
        <f t="shared" si="2032"/>
        <v>6.0162489648646955E-2</v>
      </c>
      <c r="AV882" s="32">
        <f t="shared" si="2032"/>
        <v>-0.32813280396351924</v>
      </c>
      <c r="AW882" s="32">
        <f t="shared" ref="AW882:CB882" si="2033">SUMPRODUCT(AH$3:AH$6,$K882:$K885)</f>
        <v>-0.71642809757568537</v>
      </c>
      <c r="AX882" s="32">
        <f t="shared" si="2033"/>
        <v>-0.34683923226946922</v>
      </c>
      <c r="AY882" s="32">
        <f t="shared" si="2033"/>
        <v>-0.73513452588163541</v>
      </c>
      <c r="AZ882" s="32">
        <f t="shared" si="2033"/>
        <v>-1.1234298194938015</v>
      </c>
      <c r="BA882" s="32">
        <f t="shared" si="2033"/>
        <v>0.7484209006783511</v>
      </c>
      <c r="BB882" s="32">
        <f t="shared" si="2033"/>
        <v>0.36012560706618485</v>
      </c>
      <c r="BC882" s="32">
        <f t="shared" si="2033"/>
        <v>-2.8169686545981343E-2</v>
      </c>
      <c r="BD882" s="32">
        <f t="shared" si="2033"/>
        <v>0.34141917876023486</v>
      </c>
      <c r="BE882" s="32">
        <f t="shared" si="2033"/>
        <v>-4.6876114851931314E-2</v>
      </c>
      <c r="BF882" s="32">
        <f t="shared" si="2033"/>
        <v>-0.43517140846409752</v>
      </c>
      <c r="BG882" s="32">
        <f t="shared" si="2033"/>
        <v>-6.5582543157881312E-2</v>
      </c>
      <c r="BH882" s="32">
        <f t="shared" si="2033"/>
        <v>-0.4538778367700475</v>
      </c>
      <c r="BI882" s="32">
        <f t="shared" si="2033"/>
        <v>-0.84217313038221375</v>
      </c>
      <c r="BJ882" s="32">
        <f t="shared" si="2033"/>
        <v>1.1234298194938015</v>
      </c>
      <c r="BK882" s="32">
        <f t="shared" si="2033"/>
        <v>0.73513452588163541</v>
      </c>
      <c r="BL882" s="32">
        <f t="shared" si="2033"/>
        <v>0.34683923226946922</v>
      </c>
      <c r="BM882" s="32">
        <f t="shared" si="2033"/>
        <v>0.71642809757568537</v>
      </c>
      <c r="BN882" s="32">
        <f t="shared" si="2033"/>
        <v>0.32813280396351924</v>
      </c>
      <c r="BO882" s="32">
        <f t="shared" si="2033"/>
        <v>-6.0162489648646955E-2</v>
      </c>
      <c r="BP882" s="32">
        <f t="shared" si="2033"/>
        <v>0.30942637565756925</v>
      </c>
      <c r="BQ882" s="32">
        <f t="shared" si="2033"/>
        <v>-7.886891795459694E-2</v>
      </c>
      <c r="BR882" s="32">
        <f t="shared" si="2033"/>
        <v>-0.46716421156676313</v>
      </c>
      <c r="BS882" s="32">
        <f t="shared" si="2033"/>
        <v>-1.3976017673437757E-2</v>
      </c>
      <c r="BT882" s="32">
        <f t="shared" si="2033"/>
        <v>-0.40227131128560395</v>
      </c>
      <c r="BU882" s="32">
        <f t="shared" si="2033"/>
        <v>-0.7905666048977702</v>
      </c>
      <c r="BV882" s="32">
        <f t="shared" si="2033"/>
        <v>-0.42097773959155393</v>
      </c>
      <c r="BW882" s="32">
        <f t="shared" si="2033"/>
        <v>-0.80927303320372013</v>
      </c>
      <c r="BX882" s="32">
        <f t="shared" si="2033"/>
        <v>-1.1975683268158863</v>
      </c>
      <c r="BY882" s="32">
        <f t="shared" si="2033"/>
        <v>-0.82797946150967006</v>
      </c>
      <c r="BZ882" s="32">
        <f t="shared" si="2033"/>
        <v>-1.2162747551218362</v>
      </c>
      <c r="CA882" s="32">
        <f t="shared" si="2033"/>
        <v>-1.6045700487340024</v>
      </c>
      <c r="CB882" s="32">
        <f t="shared" si="2033"/>
        <v>0.26728067143815021</v>
      </c>
      <c r="CC882" s="32">
        <f t="shared" ref="CC882:CS882" si="2034">SUMPRODUCT(BN$3:BN$6,$K882:$K885)</f>
        <v>-0.12101462217401598</v>
      </c>
      <c r="CD882" s="32">
        <f t="shared" si="2034"/>
        <v>-0.50930991578618223</v>
      </c>
      <c r="CE882" s="32">
        <f t="shared" si="2034"/>
        <v>-0.13972105047996597</v>
      </c>
      <c r="CF882" s="32">
        <f t="shared" si="2034"/>
        <v>-0.52801634409213216</v>
      </c>
      <c r="CG882" s="32">
        <f t="shared" si="2034"/>
        <v>-0.91631163770429835</v>
      </c>
      <c r="CH882" s="32">
        <f t="shared" si="2034"/>
        <v>-0.54672277239808209</v>
      </c>
      <c r="CI882" s="32">
        <f t="shared" si="2034"/>
        <v>-0.93501806601024828</v>
      </c>
      <c r="CJ882" s="32">
        <f t="shared" si="2034"/>
        <v>-1.3233133596224145</v>
      </c>
      <c r="CK882" s="32">
        <f t="shared" si="2034"/>
        <v>0.64228959025360077</v>
      </c>
      <c r="CL882" s="32">
        <f t="shared" si="2034"/>
        <v>0.25399429664143452</v>
      </c>
      <c r="CM882" s="32">
        <f t="shared" si="2034"/>
        <v>-0.13430099697073167</v>
      </c>
      <c r="CN882" s="32">
        <f t="shared" si="2034"/>
        <v>0.23528786833548454</v>
      </c>
      <c r="CO882" s="32">
        <f t="shared" si="2034"/>
        <v>-0.15300742527668165</v>
      </c>
      <c r="CP882" s="32">
        <f t="shared" si="2034"/>
        <v>-0.54130271888884784</v>
      </c>
      <c r="CQ882" s="32">
        <f t="shared" si="2034"/>
        <v>-0.17171385358263169</v>
      </c>
      <c r="CR882" s="32">
        <f t="shared" si="2034"/>
        <v>-0.56000914719479788</v>
      </c>
      <c r="CS882" s="32">
        <f t="shared" si="2034"/>
        <v>-0.94830444080696408</v>
      </c>
    </row>
    <row r="883" spans="2:97" ht="13.9" thickTop="1" thickBot="1" x14ac:dyDescent="0.4">
      <c r="H883" s="33">
        <f>H882</f>
        <v>5.9384132970135448E-16</v>
      </c>
      <c r="I883" s="33">
        <f t="shared" ref="I883:J883" si="2035">I878</f>
        <v>0.32813280396351874</v>
      </c>
      <c r="J883" s="33">
        <f t="shared" si="2035"/>
        <v>0.87104456670005936</v>
      </c>
      <c r="K883" s="33">
        <f t="shared" ref="K883:K885" si="2036">I883+J883*H883</f>
        <v>0.32813280396351924</v>
      </c>
      <c r="L883" s="33">
        <f>$CE$4-$CE$7*SUMPRODUCT($B$4:$CD$4,Q884:CS884)</f>
        <v>0</v>
      </c>
      <c r="M883" s="39" t="s">
        <v>375</v>
      </c>
      <c r="O883" s="47">
        <f t="shared" ref="O883:O884" si="2037">SUM(Q883:CS883)</f>
        <v>98.989929547728764</v>
      </c>
      <c r="P883" s="39" t="s">
        <v>365</v>
      </c>
      <c r="Q883" s="33">
        <f>EXP(Q882)</f>
        <v>2.5813291502881155</v>
      </c>
      <c r="R883" s="33">
        <f>EXP(R882)</f>
        <v>1.7506885141117292</v>
      </c>
      <c r="S883" s="33">
        <f t="shared" ref="S883:CD883" si="2038">EXP(S882)</f>
        <v>1.1873380320757017</v>
      </c>
      <c r="T883" s="33">
        <f t="shared" si="2038"/>
        <v>1.7182437934675832</v>
      </c>
      <c r="U883" s="33">
        <f t="shared" si="2038"/>
        <v>1.1653336318352556</v>
      </c>
      <c r="V883" s="33">
        <f t="shared" si="2038"/>
        <v>0.7903433020676105</v>
      </c>
      <c r="W883" s="33">
        <f t="shared" si="2038"/>
        <v>1.1437370292201372</v>
      </c>
      <c r="X883" s="33">
        <f t="shared" si="2038"/>
        <v>0.77569622610757538</v>
      </c>
      <c r="Y883" s="33">
        <f t="shared" si="2038"/>
        <v>0.52608652148633328</v>
      </c>
      <c r="Z883" s="33">
        <f t="shared" si="2038"/>
        <v>3.419728390432526</v>
      </c>
      <c r="AA883" s="33">
        <f t="shared" si="2038"/>
        <v>2.319300974788042</v>
      </c>
      <c r="AB883" s="33">
        <f t="shared" si="2038"/>
        <v>1.5729778501421885</v>
      </c>
      <c r="AC883" s="33">
        <f t="shared" si="2038"/>
        <v>2.2763184158632899</v>
      </c>
      <c r="AD883" s="33">
        <f t="shared" si="2038"/>
        <v>1.5438265610831026</v>
      </c>
      <c r="AE883" s="33">
        <f t="shared" si="2038"/>
        <v>1.0470417644983898</v>
      </c>
      <c r="AF883" s="33">
        <f t="shared" si="2038"/>
        <v>1.5152155197164616</v>
      </c>
      <c r="AG883" s="33">
        <f t="shared" si="2038"/>
        <v>1.0276374117091442</v>
      </c>
      <c r="AH883" s="33">
        <f t="shared" si="2038"/>
        <v>0.69695606743909477</v>
      </c>
      <c r="AI883" s="33">
        <f t="shared" si="2038"/>
        <v>4.9757198257344086</v>
      </c>
      <c r="AJ883" s="33">
        <f t="shared" si="2038"/>
        <v>3.374593103471121</v>
      </c>
      <c r="AK883" s="33">
        <f t="shared" si="2038"/>
        <v>2.2886896796513296</v>
      </c>
      <c r="AL883" s="33">
        <f t="shared" si="2038"/>
        <v>3.3120532914787324</v>
      </c>
      <c r="AM883" s="33">
        <f t="shared" si="2038"/>
        <v>2.2462744260531737</v>
      </c>
      <c r="AN883" s="33">
        <f t="shared" si="2038"/>
        <v>1.5234503654039155</v>
      </c>
      <c r="AO883" s="33">
        <f t="shared" si="2038"/>
        <v>2.2046452352200103</v>
      </c>
      <c r="AP883" s="33">
        <f t="shared" si="2038"/>
        <v>1.4952169468818142</v>
      </c>
      <c r="AQ883" s="33">
        <f t="shared" si="2038"/>
        <v>1.0140741387897119</v>
      </c>
      <c r="AR883" s="33">
        <f t="shared" si="2038"/>
        <v>1.5954633754475884</v>
      </c>
      <c r="AS883" s="33">
        <f t="shared" si="2038"/>
        <v>1.0820624738113167</v>
      </c>
      <c r="AT883" s="33">
        <f t="shared" si="2038"/>
        <v>0.73386779994382245</v>
      </c>
      <c r="AU883" s="33">
        <f t="shared" si="2038"/>
        <v>1.0620090980112622</v>
      </c>
      <c r="AV883" s="33">
        <f t="shared" si="2038"/>
        <v>0.72026735899331329</v>
      </c>
      <c r="AW883" s="33">
        <f t="shared" si="2038"/>
        <v>0.48849399633457841</v>
      </c>
      <c r="AX883" s="33">
        <f t="shared" si="2038"/>
        <v>0.70691896888092831</v>
      </c>
      <c r="AY883" s="33">
        <f t="shared" si="2038"/>
        <v>0.47944095741893811</v>
      </c>
      <c r="AZ883" s="33">
        <f t="shared" si="2038"/>
        <v>0.32516263075337809</v>
      </c>
      <c r="BA883" s="33">
        <f t="shared" si="2038"/>
        <v>2.1136597013613896</v>
      </c>
      <c r="BB883" s="33">
        <f t="shared" si="2038"/>
        <v>1.433509462170369</v>
      </c>
      <c r="BC883" s="33">
        <f t="shared" si="2038"/>
        <v>0.97222337957638394</v>
      </c>
      <c r="BD883" s="33">
        <f t="shared" si="2038"/>
        <v>1.4069428778431416</v>
      </c>
      <c r="BE883" s="33">
        <f t="shared" si="2038"/>
        <v>0.95420560217063688</v>
      </c>
      <c r="BF883" s="33">
        <f t="shared" si="2038"/>
        <v>0.64715372994363973</v>
      </c>
      <c r="BG883" s="33">
        <f t="shared" si="2038"/>
        <v>0.9365217401072512</v>
      </c>
      <c r="BH883" s="33">
        <f t="shared" si="2038"/>
        <v>0.63516032174304271</v>
      </c>
      <c r="BI883" s="33">
        <f t="shared" si="2038"/>
        <v>0.43077337881181982</v>
      </c>
      <c r="BJ883" s="33">
        <f t="shared" si="2038"/>
        <v>3.0753841475666284</v>
      </c>
      <c r="BK883" s="33">
        <f t="shared" si="2038"/>
        <v>2.0857625626802565</v>
      </c>
      <c r="BL883" s="33">
        <f t="shared" si="2038"/>
        <v>1.4145892867792569</v>
      </c>
      <c r="BM883" s="33">
        <f t="shared" si="2038"/>
        <v>2.0471080658176235</v>
      </c>
      <c r="BN883" s="33">
        <f t="shared" si="2038"/>
        <v>1.3883733415292581</v>
      </c>
      <c r="BO883" s="33">
        <f t="shared" si="2038"/>
        <v>0.94161151902805584</v>
      </c>
      <c r="BP883" s="33">
        <f t="shared" si="2038"/>
        <v>1.3626432445687764</v>
      </c>
      <c r="BQ883" s="33">
        <f t="shared" si="2038"/>
        <v>0.92416105742742327</v>
      </c>
      <c r="BR883" s="33">
        <f t="shared" si="2038"/>
        <v>0.6267771579021435</v>
      </c>
      <c r="BS883" s="33">
        <f t="shared" si="2038"/>
        <v>0.9861211934597709</v>
      </c>
      <c r="BT883" s="33">
        <f t="shared" si="2038"/>
        <v>0.6687992682837367</v>
      </c>
      <c r="BU883" s="33">
        <f t="shared" si="2038"/>
        <v>0.45358771743618242</v>
      </c>
      <c r="BV883" s="33">
        <f t="shared" si="2038"/>
        <v>0.65640471308355886</v>
      </c>
      <c r="BW883" s="33">
        <f t="shared" si="2038"/>
        <v>0.44518158084408871</v>
      </c>
      <c r="BX883" s="33">
        <f t="shared" si="2038"/>
        <v>0.30192750900862769</v>
      </c>
      <c r="BY883" s="33">
        <f t="shared" si="2038"/>
        <v>0.43693123139015733</v>
      </c>
      <c r="BZ883" s="33">
        <f t="shared" si="2038"/>
        <v>0.29633202265819714</v>
      </c>
      <c r="CA883" s="33">
        <f t="shared" si="2038"/>
        <v>0.20097594619938264</v>
      </c>
      <c r="CB883" s="33">
        <f t="shared" si="2038"/>
        <v>1.3064070660284406</v>
      </c>
      <c r="CC883" s="33">
        <f t="shared" si="2038"/>
        <v>0.8860210039448545</v>
      </c>
      <c r="CD883" s="33">
        <f t="shared" si="2038"/>
        <v>0.60091011434743535</v>
      </c>
      <c r="CE883" s="33">
        <f t="shared" ref="CE883:CS883" si="2039">EXP(CE882)</f>
        <v>0.86960077628806753</v>
      </c>
      <c r="CF883" s="33">
        <f t="shared" si="2039"/>
        <v>0.58977371821808944</v>
      </c>
      <c r="CG883" s="33">
        <f t="shared" si="2039"/>
        <v>0.39999163775535285</v>
      </c>
      <c r="CH883" s="33">
        <f t="shared" si="2039"/>
        <v>0.57884370789551987</v>
      </c>
      <c r="CI883" s="33">
        <f t="shared" si="2039"/>
        <v>0.3925787731353142</v>
      </c>
      <c r="CJ883" s="33">
        <f t="shared" si="2039"/>
        <v>0.26625165137710455</v>
      </c>
      <c r="CK883" s="33">
        <f t="shared" si="2039"/>
        <v>1.9008280181266308</v>
      </c>
      <c r="CL883" s="33">
        <f t="shared" si="2039"/>
        <v>1.2891644516797194</v>
      </c>
      <c r="CM883" s="33">
        <f t="shared" si="2039"/>
        <v>0.87432685525785148</v>
      </c>
      <c r="CN883" s="33">
        <f t="shared" si="2039"/>
        <v>1.2652729483300591</v>
      </c>
      <c r="CO883" s="33">
        <f t="shared" si="2039"/>
        <v>0.85812334998443696</v>
      </c>
      <c r="CP883" s="33">
        <f t="shared" si="2039"/>
        <v>0.58198958948770751</v>
      </c>
      <c r="CQ883" s="33">
        <f t="shared" si="2039"/>
        <v>0.84222013696622033</v>
      </c>
      <c r="CR883" s="33">
        <f t="shared" si="2039"/>
        <v>0.57120383891213433</v>
      </c>
      <c r="CS883" s="33">
        <f t="shared" si="2039"/>
        <v>0.38739732199141858</v>
      </c>
    </row>
    <row r="884" spans="2:97" ht="13.9" thickTop="1" thickBot="1" x14ac:dyDescent="0.4">
      <c r="H884" s="32">
        <f t="shared" ref="H884:H885" si="2040">H883</f>
        <v>5.9384132970135448E-16</v>
      </c>
      <c r="I884" s="32">
        <f t="shared" ref="I884:J884" si="2041">I879</f>
        <v>-0.40700172191811623</v>
      </c>
      <c r="J884" s="32">
        <f t="shared" si="2041"/>
        <v>5.4410388751675802E-2</v>
      </c>
      <c r="K884" s="32">
        <f t="shared" si="2036"/>
        <v>-0.40700172191811618</v>
      </c>
      <c r="L884" s="32">
        <f>$CE$5-$CE$7*SUMPRODUCT($B$5:$CD$5,Q884:CS884)</f>
        <v>0</v>
      </c>
      <c r="M884" s="32">
        <f>SUMPRODUCT($B$7:$CD$7, LN(Q884:CS884))</f>
        <v>-3263.3842564287183</v>
      </c>
      <c r="O884" s="48">
        <f t="shared" si="2037"/>
        <v>1.0000000000000002</v>
      </c>
      <c r="P884" s="39" t="s">
        <v>366</v>
      </c>
      <c r="Q884" s="32">
        <f t="shared" ref="Q884:AV884" si="2042">Q883/$O883</f>
        <v>2.6076684386804293E-2</v>
      </c>
      <c r="R884" s="32">
        <f t="shared" si="2042"/>
        <v>1.7685521366773184E-2</v>
      </c>
      <c r="S884" s="32">
        <f t="shared" si="2042"/>
        <v>1.1994533560135705E-2</v>
      </c>
      <c r="T884" s="32">
        <f t="shared" si="2042"/>
        <v>1.7357763575729372E-2</v>
      </c>
      <c r="U884" s="32">
        <f t="shared" si="2042"/>
        <v>1.1772244279387844E-2</v>
      </c>
      <c r="V884" s="32">
        <f t="shared" si="2042"/>
        <v>7.9840778317408576E-3</v>
      </c>
      <c r="W884" s="32">
        <f t="shared" si="2042"/>
        <v>1.1554074585624142E-2</v>
      </c>
      <c r="X884" s="32">
        <f t="shared" si="2042"/>
        <v>7.8361125182291134E-3</v>
      </c>
      <c r="Y884" s="32">
        <f t="shared" si="2042"/>
        <v>5.314545872392773E-3</v>
      </c>
      <c r="Z884" s="32">
        <f t="shared" si="2042"/>
        <v>3.4546225116603171E-2</v>
      </c>
      <c r="AA884" s="32">
        <f t="shared" si="2042"/>
        <v>2.3429665880000176E-2</v>
      </c>
      <c r="AB884" s="32">
        <f t="shared" si="2042"/>
        <v>1.5890281540040546E-2</v>
      </c>
      <c r="AC884" s="32">
        <f t="shared" si="2042"/>
        <v>2.2995454449391696E-2</v>
      </c>
      <c r="AD884" s="32">
        <f t="shared" si="2042"/>
        <v>1.5595794119024346E-2</v>
      </c>
      <c r="AE884" s="32">
        <f t="shared" si="2042"/>
        <v>1.0577255376200167E-2</v>
      </c>
      <c r="AF884" s="32">
        <f t="shared" si="2042"/>
        <v>1.530676430056341E-2</v>
      </c>
      <c r="AG884" s="32">
        <f t="shared" si="2042"/>
        <v>1.0381231872820567E-2</v>
      </c>
      <c r="AH884" s="32">
        <f t="shared" si="2042"/>
        <v>7.040676467024375E-3</v>
      </c>
      <c r="AI884" s="32">
        <f t="shared" si="2042"/>
        <v>5.02649092535754E-2</v>
      </c>
      <c r="AJ884" s="32">
        <f t="shared" si="2042"/>
        <v>3.4090266746215174E-2</v>
      </c>
      <c r="AK884" s="32">
        <f t="shared" si="2042"/>
        <v>2.3120429422548685E-2</v>
      </c>
      <c r="AL884" s="32">
        <f t="shared" si="2042"/>
        <v>3.3458487207850773E-2</v>
      </c>
      <c r="AM884" s="32">
        <f t="shared" si="2042"/>
        <v>2.2691948931735678E-2</v>
      </c>
      <c r="AN884" s="32">
        <f t="shared" si="2042"/>
        <v>1.5389953022134157E-2</v>
      </c>
      <c r="AO884" s="32">
        <f t="shared" si="2042"/>
        <v>2.227140927660751E-2</v>
      </c>
      <c r="AP884" s="32">
        <f t="shared" si="2042"/>
        <v>1.5104737963884333E-2</v>
      </c>
      <c r="AQ884" s="32">
        <f t="shared" si="2042"/>
        <v>1.0244215178482051E-2</v>
      </c>
      <c r="AR884" s="32">
        <f t="shared" si="2042"/>
        <v>1.6117431164331956E-2</v>
      </c>
      <c r="AS884" s="32">
        <f t="shared" si="2042"/>
        <v>1.093103590188527E-2</v>
      </c>
      <c r="AT884" s="32">
        <f t="shared" si="2042"/>
        <v>7.4135601802805852E-3</v>
      </c>
      <c r="AU884" s="32">
        <f t="shared" si="2042"/>
        <v>1.0728455943583699E-2</v>
      </c>
      <c r="AV884" s="32">
        <f t="shared" si="2042"/>
        <v>7.2761680130909757E-3</v>
      </c>
      <c r="AW884" s="32">
        <f t="shared" ref="AW884:CB884" si="2043">AW883/$O883</f>
        <v>4.9347847661518661E-3</v>
      </c>
      <c r="AX884" s="32">
        <f t="shared" si="2043"/>
        <v>7.1413220729698752E-3</v>
      </c>
      <c r="AY884" s="32">
        <f t="shared" si="2043"/>
        <v>4.843330625745843E-3</v>
      </c>
      <c r="AZ884" s="32">
        <f t="shared" si="2043"/>
        <v>3.2848051538070687E-3</v>
      </c>
      <c r="BA884" s="32">
        <f t="shared" si="2043"/>
        <v>2.1352269983607494E-2</v>
      </c>
      <c r="BB884" s="32">
        <f t="shared" si="2043"/>
        <v>1.4481366627088984E-2</v>
      </c>
      <c r="BC884" s="32">
        <f t="shared" si="2043"/>
        <v>9.8214372312248072E-3</v>
      </c>
      <c r="BD884" s="32">
        <f t="shared" si="2043"/>
        <v>1.4212989990711866E-2</v>
      </c>
      <c r="BE884" s="32">
        <f t="shared" si="2043"/>
        <v>9.6394209646402385E-3</v>
      </c>
      <c r="BF884" s="32">
        <f t="shared" si="2043"/>
        <v>6.5375713762035716E-3</v>
      </c>
      <c r="BG884" s="32">
        <f t="shared" si="2043"/>
        <v>9.4607779234321E-3</v>
      </c>
      <c r="BH884" s="32">
        <f t="shared" si="2043"/>
        <v>6.4164135144352766E-3</v>
      </c>
      <c r="BI884" s="32">
        <f t="shared" si="2043"/>
        <v>4.3516889119930031E-3</v>
      </c>
      <c r="BJ884" s="32">
        <f t="shared" si="2043"/>
        <v>3.1067646594129639E-2</v>
      </c>
      <c r="BK884" s="32">
        <f t="shared" si="2043"/>
        <v>2.1070452036988166E-2</v>
      </c>
      <c r="BL884" s="32">
        <f t="shared" si="2043"/>
        <v>1.4290234302037781E-2</v>
      </c>
      <c r="BM884" s="32">
        <f t="shared" si="2043"/>
        <v>2.0679962852489905E-2</v>
      </c>
      <c r="BN884" s="32">
        <f t="shared" si="2043"/>
        <v>1.4025399834837169E-2</v>
      </c>
      <c r="BO884" s="32">
        <f t="shared" si="2043"/>
        <v>9.5121950619638587E-3</v>
      </c>
      <c r="BP884" s="32">
        <f t="shared" si="2043"/>
        <v>1.3765473425372703E-2</v>
      </c>
      <c r="BQ884" s="32">
        <f t="shared" si="2043"/>
        <v>9.3359098410291507E-3</v>
      </c>
      <c r="BR884" s="32">
        <f t="shared" si="2043"/>
        <v>6.3317264772871466E-3</v>
      </c>
      <c r="BS884" s="32">
        <f t="shared" si="2043"/>
        <v>9.9618334709926717E-3</v>
      </c>
      <c r="BT884" s="32">
        <f t="shared" si="2043"/>
        <v>6.7562354205057788E-3</v>
      </c>
      <c r="BU884" s="32">
        <f t="shared" si="2043"/>
        <v>4.5821602208281353E-3</v>
      </c>
      <c r="BV884" s="32">
        <f t="shared" si="2043"/>
        <v>6.6310251566253338E-3</v>
      </c>
      <c r="BW884" s="32">
        <f t="shared" si="2043"/>
        <v>4.4972411120814161E-3</v>
      </c>
      <c r="BX884" s="32">
        <f t="shared" si="2043"/>
        <v>3.0500830780271541E-3</v>
      </c>
      <c r="BY884" s="32">
        <f t="shared" si="2043"/>
        <v>4.4138957708772545E-3</v>
      </c>
      <c r="BZ884" s="32">
        <f t="shared" si="2043"/>
        <v>2.9935572639772246E-3</v>
      </c>
      <c r="CA884" s="32">
        <f t="shared" si="2043"/>
        <v>2.0302665848699339E-3</v>
      </c>
      <c r="CB884" s="32">
        <f t="shared" si="2043"/>
        <v>1.3197373429774452E-2</v>
      </c>
      <c r="CC884" s="32">
        <f t="shared" ref="CC884:CS884" si="2044">CC883/$O883</f>
        <v>8.9506175829497138E-3</v>
      </c>
      <c r="CD884" s="32">
        <f t="shared" si="2044"/>
        <v>6.0704166281652103E-3</v>
      </c>
      <c r="CE884" s="32">
        <f t="shared" si="2044"/>
        <v>8.7847398241533529E-3</v>
      </c>
      <c r="CF884" s="32">
        <f t="shared" si="2044"/>
        <v>5.9579163346482177E-3</v>
      </c>
      <c r="CG884" s="32">
        <f t="shared" si="2044"/>
        <v>4.0407306034347034E-3</v>
      </c>
      <c r="CH884" s="32">
        <f t="shared" si="2044"/>
        <v>5.8475009583315836E-3</v>
      </c>
      <c r="CI884" s="32">
        <f t="shared" si="2044"/>
        <v>3.9658455655939154E-3</v>
      </c>
      <c r="CJ884" s="32">
        <f t="shared" si="2044"/>
        <v>2.6896842193298992E-3</v>
      </c>
      <c r="CK884" s="32">
        <f t="shared" si="2044"/>
        <v>1.9202236296270235E-2</v>
      </c>
      <c r="CL884" s="32">
        <f t="shared" si="2044"/>
        <v>1.3023187889613951E-2</v>
      </c>
      <c r="CM884" s="32">
        <f t="shared" si="2044"/>
        <v>8.8324828520691887E-3</v>
      </c>
      <c r="CN884" s="32">
        <f t="shared" si="2044"/>
        <v>1.2781835022117051E-2</v>
      </c>
      <c r="CO884" s="32">
        <f t="shared" si="2044"/>
        <v>8.6687944309596279E-3</v>
      </c>
      <c r="CP884" s="32">
        <f t="shared" si="2044"/>
        <v>5.8792807727688773E-3</v>
      </c>
      <c r="CQ884" s="32">
        <f t="shared" si="2044"/>
        <v>8.5081395735324503E-3</v>
      </c>
      <c r="CR884" s="32">
        <f t="shared" si="2044"/>
        <v>5.770322713854685E-3</v>
      </c>
      <c r="CS884" s="32">
        <f t="shared" si="2044"/>
        <v>3.9135023508086444E-3</v>
      </c>
    </row>
    <row r="885" spans="2:97" ht="13.15" thickTop="1" x14ac:dyDescent="0.35">
      <c r="H885" s="34">
        <f t="shared" si="2040"/>
        <v>5.9384132970135448E-16</v>
      </c>
      <c r="I885" s="34">
        <f t="shared" ref="I885:J885" si="2045">I880</f>
        <v>-0.38829529361216619</v>
      </c>
      <c r="J885" s="34">
        <f t="shared" si="2045"/>
        <v>2.9488634595337366E-2</v>
      </c>
      <c r="K885" s="34">
        <f t="shared" si="2036"/>
        <v>-0.38829529361216619</v>
      </c>
      <c r="L885" s="34">
        <f>$CE$6-$CE$7*SUMPRODUCT($B$6:$CD$6,Q884:CS884)</f>
        <v>0</v>
      </c>
    </row>
    <row r="886" spans="2:97" ht="13.5" thickBot="1" x14ac:dyDescent="0.4">
      <c r="B886" s="39" t="s">
        <v>367</v>
      </c>
      <c r="D886" s="39" t="s">
        <v>368</v>
      </c>
      <c r="E886" s="39" t="s">
        <v>369</v>
      </c>
      <c r="F886" s="39" t="s">
        <v>370</v>
      </c>
      <c r="H886" s="39" t="s">
        <v>347</v>
      </c>
      <c r="I886" s="39" t="s">
        <v>371</v>
      </c>
      <c r="J886" s="39" t="s">
        <v>372</v>
      </c>
      <c r="K886" s="39" t="s">
        <v>349</v>
      </c>
      <c r="L886" s="39" t="s">
        <v>373</v>
      </c>
      <c r="M886" s="39" t="s">
        <v>374</v>
      </c>
      <c r="O886" s="45" t="s">
        <v>336</v>
      </c>
    </row>
    <row r="887" spans="2:97" ht="13.9" thickTop="1" thickBot="1" x14ac:dyDescent="0.4">
      <c r="B887" s="32">
        <f>1+B882</f>
        <v>8</v>
      </c>
      <c r="D887" s="32">
        <f>IF(F882,IF(M887&lt;0,D882,H887),E882)</f>
        <v>6.5322546267148988E-16</v>
      </c>
      <c r="E887" s="32">
        <f>IF(F882,IF(M887&lt;0,H887,E882),H887)</f>
        <v>7.1260959564162537E-16</v>
      </c>
      <c r="F887" s="32" t="b">
        <f>OR(F882,M887*M882&lt;=0)</f>
        <v>1</v>
      </c>
      <c r="H887" s="32">
        <f>IF(F882,(D882+E882)/2,2*H882)</f>
        <v>6.5322546267148988E-16</v>
      </c>
      <c r="I887" s="32">
        <f>I882</f>
        <v>-0.4811402292402015</v>
      </c>
      <c r="J887" s="32">
        <f>J882</f>
        <v>1</v>
      </c>
      <c r="K887" s="32">
        <f>I887+J887*H887</f>
        <v>-0.48114022924020083</v>
      </c>
      <c r="L887" s="32">
        <f>$CE$3-$CE$7*SUMPRODUCT($B$3:$CD$3,Q889:CS889)</f>
        <v>0</v>
      </c>
      <c r="M887" s="32">
        <f>SUMPRODUCT(L887:L890,J887:J890)</f>
        <v>0</v>
      </c>
      <c r="O887" s="46">
        <f>SUM(Q887:CS887)</f>
        <v>-1.2656551010021466</v>
      </c>
      <c r="P887" s="39" t="s">
        <v>363</v>
      </c>
      <c r="Q887" s="32">
        <f t="shared" ref="Q887:AV887" si="2046">SUMPRODUCT(B$3:B$6,$K887:$K890)</f>
        <v>0.94830444080696386</v>
      </c>
      <c r="R887" s="32">
        <f t="shared" si="2046"/>
        <v>0.56000914719479766</v>
      </c>
      <c r="S887" s="32">
        <f t="shared" si="2046"/>
        <v>0.17171385358263147</v>
      </c>
      <c r="T887" s="32">
        <f t="shared" si="2046"/>
        <v>0.54130271888884773</v>
      </c>
      <c r="U887" s="32">
        <f t="shared" si="2046"/>
        <v>0.15300742527668154</v>
      </c>
      <c r="V887" s="32">
        <f t="shared" si="2046"/>
        <v>-0.23528786833548465</v>
      </c>
      <c r="W887" s="32">
        <f t="shared" si="2046"/>
        <v>0.13430099697073156</v>
      </c>
      <c r="X887" s="32">
        <f t="shared" si="2046"/>
        <v>-0.25399429664143464</v>
      </c>
      <c r="Y887" s="32">
        <f t="shared" si="2046"/>
        <v>-0.64228959025360077</v>
      </c>
      <c r="Z887" s="32">
        <f t="shared" si="2046"/>
        <v>1.2295611299185518</v>
      </c>
      <c r="AA887" s="32">
        <f t="shared" si="2046"/>
        <v>0.84126583630638563</v>
      </c>
      <c r="AB887" s="32">
        <f t="shared" si="2046"/>
        <v>0.45297054269421944</v>
      </c>
      <c r="AC887" s="32">
        <f t="shared" si="2046"/>
        <v>0.8225594080004357</v>
      </c>
      <c r="AD887" s="32">
        <f t="shared" si="2046"/>
        <v>0.43426411438826951</v>
      </c>
      <c r="AE887" s="32">
        <f t="shared" si="2046"/>
        <v>4.5968820776103314E-2</v>
      </c>
      <c r="AF887" s="32">
        <f t="shared" si="2046"/>
        <v>0.41555768608231952</v>
      </c>
      <c r="AG887" s="32">
        <f t="shared" si="2046"/>
        <v>2.7262392470153329E-2</v>
      </c>
      <c r="AH887" s="32">
        <f t="shared" si="2046"/>
        <v>-0.36103290114201286</v>
      </c>
      <c r="AI887" s="32">
        <f t="shared" si="2046"/>
        <v>1.6045700487340024</v>
      </c>
      <c r="AJ887" s="32">
        <f t="shared" si="2046"/>
        <v>1.2162747551218362</v>
      </c>
      <c r="AK887" s="32">
        <f t="shared" si="2046"/>
        <v>0.82797946150967006</v>
      </c>
      <c r="AL887" s="32">
        <f t="shared" si="2046"/>
        <v>1.1975683268158863</v>
      </c>
      <c r="AM887" s="32">
        <f t="shared" si="2046"/>
        <v>0.80927303320372013</v>
      </c>
      <c r="AN887" s="32">
        <f t="shared" si="2046"/>
        <v>0.42097773959155393</v>
      </c>
      <c r="AO887" s="32">
        <f t="shared" si="2046"/>
        <v>0.7905666048977702</v>
      </c>
      <c r="AP887" s="32">
        <f t="shared" si="2046"/>
        <v>0.40227131128560395</v>
      </c>
      <c r="AQ887" s="32">
        <f t="shared" si="2046"/>
        <v>1.3976017673437757E-2</v>
      </c>
      <c r="AR887" s="32">
        <f t="shared" si="2046"/>
        <v>0.46716421156676308</v>
      </c>
      <c r="AS887" s="32">
        <f t="shared" si="2046"/>
        <v>7.8868917954596884E-2</v>
      </c>
      <c r="AT887" s="32">
        <f t="shared" si="2046"/>
        <v>-0.30942637565756931</v>
      </c>
      <c r="AU887" s="32">
        <f t="shared" si="2046"/>
        <v>6.01624896486469E-2</v>
      </c>
      <c r="AV887" s="32">
        <f t="shared" si="2046"/>
        <v>-0.32813280396351929</v>
      </c>
      <c r="AW887" s="32">
        <f t="shared" ref="AW887:CB887" si="2047">SUMPRODUCT(AH$3:AH$6,$K887:$K890)</f>
        <v>-0.71642809757568549</v>
      </c>
      <c r="AX887" s="32">
        <f t="shared" si="2047"/>
        <v>-0.34683923226946933</v>
      </c>
      <c r="AY887" s="32">
        <f t="shared" si="2047"/>
        <v>-0.73513452588163553</v>
      </c>
      <c r="AZ887" s="32">
        <f t="shared" si="2047"/>
        <v>-1.1234298194938017</v>
      </c>
      <c r="BA887" s="32">
        <f t="shared" si="2047"/>
        <v>0.7484209006783511</v>
      </c>
      <c r="BB887" s="32">
        <f t="shared" si="2047"/>
        <v>0.36012560706618485</v>
      </c>
      <c r="BC887" s="32">
        <f t="shared" si="2047"/>
        <v>-2.8169686545981343E-2</v>
      </c>
      <c r="BD887" s="32">
        <f t="shared" si="2047"/>
        <v>0.34141917876023486</v>
      </c>
      <c r="BE887" s="32">
        <f t="shared" si="2047"/>
        <v>-4.6876114851931328E-2</v>
      </c>
      <c r="BF887" s="32">
        <f t="shared" si="2047"/>
        <v>-0.43517140846409752</v>
      </c>
      <c r="BG887" s="32">
        <f t="shared" si="2047"/>
        <v>-6.5582543157881312E-2</v>
      </c>
      <c r="BH887" s="32">
        <f t="shared" si="2047"/>
        <v>-0.4538778367700475</v>
      </c>
      <c r="BI887" s="32">
        <f t="shared" si="2047"/>
        <v>-0.84217313038221375</v>
      </c>
      <c r="BJ887" s="32">
        <f t="shared" si="2047"/>
        <v>1.1234298194938017</v>
      </c>
      <c r="BK887" s="32">
        <f t="shared" si="2047"/>
        <v>0.73513452588163553</v>
      </c>
      <c r="BL887" s="32">
        <f t="shared" si="2047"/>
        <v>0.34683923226946933</v>
      </c>
      <c r="BM887" s="32">
        <f t="shared" si="2047"/>
        <v>0.71642809757568549</v>
      </c>
      <c r="BN887" s="32">
        <f t="shared" si="2047"/>
        <v>0.32813280396351929</v>
      </c>
      <c r="BO887" s="32">
        <f t="shared" si="2047"/>
        <v>-6.01624896486469E-2</v>
      </c>
      <c r="BP887" s="32">
        <f t="shared" si="2047"/>
        <v>0.30942637565756931</v>
      </c>
      <c r="BQ887" s="32">
        <f t="shared" si="2047"/>
        <v>-7.8868917954596884E-2</v>
      </c>
      <c r="BR887" s="32">
        <f t="shared" si="2047"/>
        <v>-0.46716421156676308</v>
      </c>
      <c r="BS887" s="32">
        <f t="shared" si="2047"/>
        <v>-1.3976017673437757E-2</v>
      </c>
      <c r="BT887" s="32">
        <f t="shared" si="2047"/>
        <v>-0.40227131128560395</v>
      </c>
      <c r="BU887" s="32">
        <f t="shared" si="2047"/>
        <v>-0.7905666048977702</v>
      </c>
      <c r="BV887" s="32">
        <f t="shared" si="2047"/>
        <v>-0.42097773959155393</v>
      </c>
      <c r="BW887" s="32">
        <f t="shared" si="2047"/>
        <v>-0.80927303320372013</v>
      </c>
      <c r="BX887" s="32">
        <f t="shared" si="2047"/>
        <v>-1.1975683268158863</v>
      </c>
      <c r="BY887" s="32">
        <f t="shared" si="2047"/>
        <v>-0.82797946150967006</v>
      </c>
      <c r="BZ887" s="32">
        <f t="shared" si="2047"/>
        <v>-1.2162747551218362</v>
      </c>
      <c r="CA887" s="32">
        <f t="shared" si="2047"/>
        <v>-1.6045700487340024</v>
      </c>
      <c r="CB887" s="32">
        <f t="shared" si="2047"/>
        <v>0.26728067143815021</v>
      </c>
      <c r="CC887" s="32">
        <f t="shared" ref="CC887:CS887" si="2048">SUMPRODUCT(BN$3:BN$6,$K887:$K890)</f>
        <v>-0.12101462217401598</v>
      </c>
      <c r="CD887" s="32">
        <f t="shared" si="2048"/>
        <v>-0.50930991578618223</v>
      </c>
      <c r="CE887" s="32">
        <f t="shared" si="2048"/>
        <v>-0.13972105047996597</v>
      </c>
      <c r="CF887" s="32">
        <f t="shared" si="2048"/>
        <v>-0.52801634409213216</v>
      </c>
      <c r="CG887" s="32">
        <f t="shared" si="2048"/>
        <v>-0.91631163770429835</v>
      </c>
      <c r="CH887" s="32">
        <f t="shared" si="2048"/>
        <v>-0.54672277239808209</v>
      </c>
      <c r="CI887" s="32">
        <f t="shared" si="2048"/>
        <v>-0.93501806601024828</v>
      </c>
      <c r="CJ887" s="32">
        <f t="shared" si="2048"/>
        <v>-1.3233133596224145</v>
      </c>
      <c r="CK887" s="32">
        <f t="shared" si="2048"/>
        <v>0.64228959025360077</v>
      </c>
      <c r="CL887" s="32">
        <f t="shared" si="2048"/>
        <v>0.25399429664143464</v>
      </c>
      <c r="CM887" s="32">
        <f t="shared" si="2048"/>
        <v>-0.13430099697073156</v>
      </c>
      <c r="CN887" s="32">
        <f t="shared" si="2048"/>
        <v>0.23528786833548465</v>
      </c>
      <c r="CO887" s="32">
        <f t="shared" si="2048"/>
        <v>-0.15300742527668154</v>
      </c>
      <c r="CP887" s="32">
        <f t="shared" si="2048"/>
        <v>-0.54130271888884773</v>
      </c>
      <c r="CQ887" s="32">
        <f t="shared" si="2048"/>
        <v>-0.17171385358263147</v>
      </c>
      <c r="CR887" s="32">
        <f t="shared" si="2048"/>
        <v>-0.56000914719479766</v>
      </c>
      <c r="CS887" s="32">
        <f t="shared" si="2048"/>
        <v>-0.94830444080696386</v>
      </c>
    </row>
    <row r="888" spans="2:97" ht="13.9" thickTop="1" thickBot="1" x14ac:dyDescent="0.4">
      <c r="H888" s="33">
        <f>H887</f>
        <v>6.5322546267148988E-16</v>
      </c>
      <c r="I888" s="33">
        <f t="shared" ref="I888:J888" si="2049">I883</f>
        <v>0.32813280396351874</v>
      </c>
      <c r="J888" s="33">
        <f t="shared" si="2049"/>
        <v>0.87104456670005936</v>
      </c>
      <c r="K888" s="33">
        <f t="shared" ref="K888:K890" si="2050">I888+J888*H888</f>
        <v>0.32813280396351929</v>
      </c>
      <c r="L888" s="33">
        <f>$CE$4-$CE$7*SUMPRODUCT($B$4:$CD$4,Q889:CS889)</f>
        <v>0</v>
      </c>
      <c r="M888" s="39" t="s">
        <v>375</v>
      </c>
      <c r="O888" s="47">
        <f t="shared" ref="O888:O889" si="2051">SUM(Q888:CS888)</f>
        <v>98.989929547728735</v>
      </c>
      <c r="P888" s="39" t="s">
        <v>365</v>
      </c>
      <c r="Q888" s="33">
        <f>EXP(Q887)</f>
        <v>2.581329150288115</v>
      </c>
      <c r="R888" s="33">
        <f>EXP(R887)</f>
        <v>1.7506885141117288</v>
      </c>
      <c r="S888" s="33">
        <f t="shared" ref="S888:CD888" si="2052">EXP(S887)</f>
        <v>1.1873380320757014</v>
      </c>
      <c r="T888" s="33">
        <f t="shared" si="2052"/>
        <v>1.7182437934675829</v>
      </c>
      <c r="U888" s="33">
        <f t="shared" si="2052"/>
        <v>1.1653336318352554</v>
      </c>
      <c r="V888" s="33">
        <f t="shared" si="2052"/>
        <v>0.7903433020676105</v>
      </c>
      <c r="W888" s="33">
        <f t="shared" si="2052"/>
        <v>1.1437370292201372</v>
      </c>
      <c r="X888" s="33">
        <f t="shared" si="2052"/>
        <v>0.77569622610757527</v>
      </c>
      <c r="Y888" s="33">
        <f t="shared" si="2052"/>
        <v>0.52608652148633328</v>
      </c>
      <c r="Z888" s="33">
        <f t="shared" si="2052"/>
        <v>3.419728390432526</v>
      </c>
      <c r="AA888" s="33">
        <f t="shared" si="2052"/>
        <v>2.3193009747880415</v>
      </c>
      <c r="AB888" s="33">
        <f t="shared" si="2052"/>
        <v>1.5729778501421885</v>
      </c>
      <c r="AC888" s="33">
        <f t="shared" si="2052"/>
        <v>2.2763184158632899</v>
      </c>
      <c r="AD888" s="33">
        <f t="shared" si="2052"/>
        <v>1.5438265610831026</v>
      </c>
      <c r="AE888" s="33">
        <f t="shared" si="2052"/>
        <v>1.0470417644983898</v>
      </c>
      <c r="AF888" s="33">
        <f t="shared" si="2052"/>
        <v>1.5152155197164616</v>
      </c>
      <c r="AG888" s="33">
        <f t="shared" si="2052"/>
        <v>1.0276374117091442</v>
      </c>
      <c r="AH888" s="33">
        <f t="shared" si="2052"/>
        <v>0.69695606743909477</v>
      </c>
      <c r="AI888" s="33">
        <f t="shared" si="2052"/>
        <v>4.9757198257344086</v>
      </c>
      <c r="AJ888" s="33">
        <f t="shared" si="2052"/>
        <v>3.374593103471121</v>
      </c>
      <c r="AK888" s="33">
        <f t="shared" si="2052"/>
        <v>2.2886896796513296</v>
      </c>
      <c r="AL888" s="33">
        <f t="shared" si="2052"/>
        <v>3.3120532914787324</v>
      </c>
      <c r="AM888" s="33">
        <f t="shared" si="2052"/>
        <v>2.2462744260531737</v>
      </c>
      <c r="AN888" s="33">
        <f t="shared" si="2052"/>
        <v>1.5234503654039155</v>
      </c>
      <c r="AO888" s="33">
        <f t="shared" si="2052"/>
        <v>2.2046452352200103</v>
      </c>
      <c r="AP888" s="33">
        <f t="shared" si="2052"/>
        <v>1.4952169468818142</v>
      </c>
      <c r="AQ888" s="33">
        <f t="shared" si="2052"/>
        <v>1.0140741387897119</v>
      </c>
      <c r="AR888" s="33">
        <f t="shared" si="2052"/>
        <v>1.5954633754475884</v>
      </c>
      <c r="AS888" s="33">
        <f t="shared" si="2052"/>
        <v>1.0820624738113167</v>
      </c>
      <c r="AT888" s="33">
        <f t="shared" si="2052"/>
        <v>0.73386779994382245</v>
      </c>
      <c r="AU888" s="33">
        <f t="shared" si="2052"/>
        <v>1.0620090980112622</v>
      </c>
      <c r="AV888" s="33">
        <f t="shared" si="2052"/>
        <v>0.72026735899331318</v>
      </c>
      <c r="AW888" s="33">
        <f t="shared" si="2052"/>
        <v>0.48849399633457835</v>
      </c>
      <c r="AX888" s="33">
        <f t="shared" si="2052"/>
        <v>0.7069189688809282</v>
      </c>
      <c r="AY888" s="33">
        <f t="shared" si="2052"/>
        <v>0.47944095741893805</v>
      </c>
      <c r="AZ888" s="33">
        <f t="shared" si="2052"/>
        <v>0.32516263075337798</v>
      </c>
      <c r="BA888" s="33">
        <f t="shared" si="2052"/>
        <v>2.1136597013613896</v>
      </c>
      <c r="BB888" s="33">
        <f t="shared" si="2052"/>
        <v>1.433509462170369</v>
      </c>
      <c r="BC888" s="33">
        <f t="shared" si="2052"/>
        <v>0.97222337957638394</v>
      </c>
      <c r="BD888" s="33">
        <f t="shared" si="2052"/>
        <v>1.4069428778431416</v>
      </c>
      <c r="BE888" s="33">
        <f t="shared" si="2052"/>
        <v>0.95420560217063688</v>
      </c>
      <c r="BF888" s="33">
        <f t="shared" si="2052"/>
        <v>0.64715372994363973</v>
      </c>
      <c r="BG888" s="33">
        <f t="shared" si="2052"/>
        <v>0.9365217401072512</v>
      </c>
      <c r="BH888" s="33">
        <f t="shared" si="2052"/>
        <v>0.63516032174304271</v>
      </c>
      <c r="BI888" s="33">
        <f t="shared" si="2052"/>
        <v>0.43077337881181982</v>
      </c>
      <c r="BJ888" s="33">
        <f t="shared" si="2052"/>
        <v>3.0753841475666293</v>
      </c>
      <c r="BK888" s="33">
        <f t="shared" si="2052"/>
        <v>2.0857625626802565</v>
      </c>
      <c r="BL888" s="33">
        <f t="shared" si="2052"/>
        <v>1.4145892867792569</v>
      </c>
      <c r="BM888" s="33">
        <f t="shared" si="2052"/>
        <v>2.0471080658176235</v>
      </c>
      <c r="BN888" s="33">
        <f t="shared" si="2052"/>
        <v>1.3883733415292581</v>
      </c>
      <c r="BO888" s="33">
        <f t="shared" si="2052"/>
        <v>0.94161151902805595</v>
      </c>
      <c r="BP888" s="33">
        <f t="shared" si="2052"/>
        <v>1.3626432445687764</v>
      </c>
      <c r="BQ888" s="33">
        <f t="shared" si="2052"/>
        <v>0.92416105742742327</v>
      </c>
      <c r="BR888" s="33">
        <f t="shared" si="2052"/>
        <v>0.6267771579021435</v>
      </c>
      <c r="BS888" s="33">
        <f t="shared" si="2052"/>
        <v>0.9861211934597709</v>
      </c>
      <c r="BT888" s="33">
        <f t="shared" si="2052"/>
        <v>0.6687992682837367</v>
      </c>
      <c r="BU888" s="33">
        <f t="shared" si="2052"/>
        <v>0.45358771743618242</v>
      </c>
      <c r="BV888" s="33">
        <f t="shared" si="2052"/>
        <v>0.65640471308355886</v>
      </c>
      <c r="BW888" s="33">
        <f t="shared" si="2052"/>
        <v>0.44518158084408871</v>
      </c>
      <c r="BX888" s="33">
        <f t="shared" si="2052"/>
        <v>0.30192750900862769</v>
      </c>
      <c r="BY888" s="33">
        <f t="shared" si="2052"/>
        <v>0.43693123139015733</v>
      </c>
      <c r="BZ888" s="33">
        <f t="shared" si="2052"/>
        <v>0.29633202265819714</v>
      </c>
      <c r="CA888" s="33">
        <f t="shared" si="2052"/>
        <v>0.20097594619938264</v>
      </c>
      <c r="CB888" s="33">
        <f t="shared" si="2052"/>
        <v>1.3064070660284406</v>
      </c>
      <c r="CC888" s="33">
        <f t="shared" si="2052"/>
        <v>0.8860210039448545</v>
      </c>
      <c r="CD888" s="33">
        <f t="shared" si="2052"/>
        <v>0.60091011434743535</v>
      </c>
      <c r="CE888" s="33">
        <f t="shared" ref="CE888:CS888" si="2053">EXP(CE887)</f>
        <v>0.86960077628806753</v>
      </c>
      <c r="CF888" s="33">
        <f t="shared" si="2053"/>
        <v>0.58977371821808944</v>
      </c>
      <c r="CG888" s="33">
        <f t="shared" si="2053"/>
        <v>0.39999163775535285</v>
      </c>
      <c r="CH888" s="33">
        <f t="shared" si="2053"/>
        <v>0.57884370789551987</v>
      </c>
      <c r="CI888" s="33">
        <f t="shared" si="2053"/>
        <v>0.3925787731353142</v>
      </c>
      <c r="CJ888" s="33">
        <f t="shared" si="2053"/>
        <v>0.26625165137710455</v>
      </c>
      <c r="CK888" s="33">
        <f t="shared" si="2053"/>
        <v>1.9008280181266308</v>
      </c>
      <c r="CL888" s="33">
        <f t="shared" si="2053"/>
        <v>1.2891644516797194</v>
      </c>
      <c r="CM888" s="33">
        <f t="shared" si="2053"/>
        <v>0.87432685525785159</v>
      </c>
      <c r="CN888" s="33">
        <f t="shared" si="2053"/>
        <v>1.2652729483300591</v>
      </c>
      <c r="CO888" s="33">
        <f t="shared" si="2053"/>
        <v>0.85812334998443707</v>
      </c>
      <c r="CP888" s="33">
        <f t="shared" si="2053"/>
        <v>0.58198958948770763</v>
      </c>
      <c r="CQ888" s="33">
        <f t="shared" si="2053"/>
        <v>0.84222013696622056</v>
      </c>
      <c r="CR888" s="33">
        <f t="shared" si="2053"/>
        <v>0.57120383891213444</v>
      </c>
      <c r="CS888" s="33">
        <f t="shared" si="2053"/>
        <v>0.38739732199141863</v>
      </c>
    </row>
    <row r="889" spans="2:97" ht="13.9" thickTop="1" thickBot="1" x14ac:dyDescent="0.4">
      <c r="H889" s="32">
        <f t="shared" ref="H889:H890" si="2054">H888</f>
        <v>6.5322546267148988E-16</v>
      </c>
      <c r="I889" s="32">
        <f t="shared" ref="I889:J889" si="2055">I884</f>
        <v>-0.40700172191811623</v>
      </c>
      <c r="J889" s="32">
        <f t="shared" si="2055"/>
        <v>5.4410388751675802E-2</v>
      </c>
      <c r="K889" s="32">
        <f t="shared" si="2050"/>
        <v>-0.40700172191811618</v>
      </c>
      <c r="L889" s="32">
        <f>$CE$5-$CE$7*SUMPRODUCT($B$5:$CD$5,Q889:CS889)</f>
        <v>0</v>
      </c>
      <c r="M889" s="32">
        <f>SUMPRODUCT($B$7:$CD$7, LN(Q889:CS889))</f>
        <v>-3263.3842564287183</v>
      </c>
      <c r="O889" s="48">
        <f t="shared" si="2051"/>
        <v>1.0000000000000002</v>
      </c>
      <c r="P889" s="39" t="s">
        <v>366</v>
      </c>
      <c r="Q889" s="32">
        <f t="shared" ref="Q889:AV889" si="2056">Q888/$O888</f>
        <v>2.6076684386804296E-2</v>
      </c>
      <c r="R889" s="32">
        <f t="shared" si="2056"/>
        <v>1.7685521366773184E-2</v>
      </c>
      <c r="S889" s="32">
        <f t="shared" si="2056"/>
        <v>1.1994533560135705E-2</v>
      </c>
      <c r="T889" s="32">
        <f t="shared" si="2056"/>
        <v>1.7357763575729376E-2</v>
      </c>
      <c r="U889" s="32">
        <f t="shared" si="2056"/>
        <v>1.1772244279387846E-2</v>
      </c>
      <c r="V889" s="32">
        <f t="shared" si="2056"/>
        <v>7.9840778317408594E-3</v>
      </c>
      <c r="W889" s="32">
        <f t="shared" si="2056"/>
        <v>1.1554074585624146E-2</v>
      </c>
      <c r="X889" s="32">
        <f t="shared" si="2056"/>
        <v>7.8361125182291151E-3</v>
      </c>
      <c r="Y889" s="32">
        <f t="shared" si="2056"/>
        <v>5.3145458723927747E-3</v>
      </c>
      <c r="Z889" s="32">
        <f t="shared" si="2056"/>
        <v>3.4546225116603185E-2</v>
      </c>
      <c r="AA889" s="32">
        <f t="shared" si="2056"/>
        <v>2.3429665880000179E-2</v>
      </c>
      <c r="AB889" s="32">
        <f t="shared" si="2056"/>
        <v>1.589028154004055E-2</v>
      </c>
      <c r="AC889" s="32">
        <f t="shared" si="2056"/>
        <v>2.2995454449391703E-2</v>
      </c>
      <c r="AD889" s="32">
        <f t="shared" si="2056"/>
        <v>1.5595794119024351E-2</v>
      </c>
      <c r="AE889" s="32">
        <f t="shared" si="2056"/>
        <v>1.0577255376200171E-2</v>
      </c>
      <c r="AF889" s="32">
        <f t="shared" si="2056"/>
        <v>1.5306764300563413E-2</v>
      </c>
      <c r="AG889" s="32">
        <f t="shared" si="2056"/>
        <v>1.038123187282057E-2</v>
      </c>
      <c r="AH889" s="32">
        <f t="shared" si="2056"/>
        <v>7.0406764670243776E-3</v>
      </c>
      <c r="AI889" s="32">
        <f t="shared" si="2056"/>
        <v>5.0264909253575414E-2</v>
      </c>
      <c r="AJ889" s="32">
        <f t="shared" si="2056"/>
        <v>3.4090266746215188E-2</v>
      </c>
      <c r="AK889" s="32">
        <f t="shared" si="2056"/>
        <v>2.3120429422548692E-2</v>
      </c>
      <c r="AL889" s="32">
        <f t="shared" si="2056"/>
        <v>3.3458487207850787E-2</v>
      </c>
      <c r="AM889" s="32">
        <f t="shared" si="2056"/>
        <v>2.2691948931735685E-2</v>
      </c>
      <c r="AN889" s="32">
        <f t="shared" si="2056"/>
        <v>1.538995302213416E-2</v>
      </c>
      <c r="AO889" s="32">
        <f t="shared" si="2056"/>
        <v>2.2271409276607517E-2</v>
      </c>
      <c r="AP889" s="32">
        <f t="shared" si="2056"/>
        <v>1.5104737963884337E-2</v>
      </c>
      <c r="AQ889" s="32">
        <f t="shared" si="2056"/>
        <v>1.0244215178482053E-2</v>
      </c>
      <c r="AR889" s="32">
        <f t="shared" si="2056"/>
        <v>1.6117431164331963E-2</v>
      </c>
      <c r="AS889" s="32">
        <f t="shared" si="2056"/>
        <v>1.0931035901885273E-2</v>
      </c>
      <c r="AT889" s="32">
        <f t="shared" si="2056"/>
        <v>7.4135601802805869E-3</v>
      </c>
      <c r="AU889" s="32">
        <f t="shared" si="2056"/>
        <v>1.0728455943583702E-2</v>
      </c>
      <c r="AV889" s="32">
        <f t="shared" si="2056"/>
        <v>7.2761680130909766E-3</v>
      </c>
      <c r="AW889" s="32">
        <f t="shared" ref="AW889:CB889" si="2057">AW888/$O888</f>
        <v>4.934784766151867E-3</v>
      </c>
      <c r="AX889" s="32">
        <f t="shared" si="2057"/>
        <v>7.1413220729698761E-3</v>
      </c>
      <c r="AY889" s="32">
        <f t="shared" si="2057"/>
        <v>4.8433306257458439E-3</v>
      </c>
      <c r="AZ889" s="32">
        <f t="shared" si="2057"/>
        <v>3.2848051538070687E-3</v>
      </c>
      <c r="BA889" s="32">
        <f t="shared" si="2057"/>
        <v>2.1352269983607501E-2</v>
      </c>
      <c r="BB889" s="32">
        <f t="shared" si="2057"/>
        <v>1.4481366627088987E-2</v>
      </c>
      <c r="BC889" s="32">
        <f t="shared" si="2057"/>
        <v>9.8214372312248107E-3</v>
      </c>
      <c r="BD889" s="32">
        <f t="shared" si="2057"/>
        <v>1.4212989990711869E-2</v>
      </c>
      <c r="BE889" s="32">
        <f t="shared" si="2057"/>
        <v>9.6394209646402419E-3</v>
      </c>
      <c r="BF889" s="32">
        <f t="shared" si="2057"/>
        <v>6.5375713762035733E-3</v>
      </c>
      <c r="BG889" s="32">
        <f t="shared" si="2057"/>
        <v>9.4607779234321034E-3</v>
      </c>
      <c r="BH889" s="32">
        <f t="shared" si="2057"/>
        <v>6.4164135144352784E-3</v>
      </c>
      <c r="BI889" s="32">
        <f t="shared" si="2057"/>
        <v>4.3516889119930048E-3</v>
      </c>
      <c r="BJ889" s="32">
        <f t="shared" si="2057"/>
        <v>3.1067646594129656E-2</v>
      </c>
      <c r="BK889" s="32">
        <f t="shared" si="2057"/>
        <v>2.1070452036988173E-2</v>
      </c>
      <c r="BL889" s="32">
        <f t="shared" si="2057"/>
        <v>1.4290234302037786E-2</v>
      </c>
      <c r="BM889" s="32">
        <f t="shared" si="2057"/>
        <v>2.0679962852489908E-2</v>
      </c>
      <c r="BN889" s="32">
        <f t="shared" si="2057"/>
        <v>1.4025399834837174E-2</v>
      </c>
      <c r="BO889" s="32">
        <f t="shared" si="2057"/>
        <v>9.5121950619638622E-3</v>
      </c>
      <c r="BP889" s="32">
        <f t="shared" si="2057"/>
        <v>1.3765473425372706E-2</v>
      </c>
      <c r="BQ889" s="32">
        <f t="shared" si="2057"/>
        <v>9.3359098410291542E-3</v>
      </c>
      <c r="BR889" s="32">
        <f t="shared" si="2057"/>
        <v>6.3317264772871484E-3</v>
      </c>
      <c r="BS889" s="32">
        <f t="shared" si="2057"/>
        <v>9.9618334709926752E-3</v>
      </c>
      <c r="BT889" s="32">
        <f t="shared" si="2057"/>
        <v>6.7562354205057814E-3</v>
      </c>
      <c r="BU889" s="32">
        <f t="shared" si="2057"/>
        <v>4.5821602208281371E-3</v>
      </c>
      <c r="BV889" s="32">
        <f t="shared" si="2057"/>
        <v>6.6310251566253356E-3</v>
      </c>
      <c r="BW889" s="32">
        <f t="shared" si="2057"/>
        <v>4.497241112081417E-3</v>
      </c>
      <c r="BX889" s="32">
        <f t="shared" si="2057"/>
        <v>3.0500830780271549E-3</v>
      </c>
      <c r="BY889" s="32">
        <f t="shared" si="2057"/>
        <v>4.4138957708772554E-3</v>
      </c>
      <c r="BZ889" s="32">
        <f t="shared" si="2057"/>
        <v>2.9935572639772255E-3</v>
      </c>
      <c r="CA889" s="32">
        <f t="shared" si="2057"/>
        <v>2.0302665848699344E-3</v>
      </c>
      <c r="CB889" s="32">
        <f t="shared" si="2057"/>
        <v>1.3197373429774456E-2</v>
      </c>
      <c r="CC889" s="32">
        <f t="shared" ref="CC889:CS889" si="2058">CC888/$O888</f>
        <v>8.9506175829497173E-3</v>
      </c>
      <c r="CD889" s="32">
        <f t="shared" si="2058"/>
        <v>6.070416628165212E-3</v>
      </c>
      <c r="CE889" s="32">
        <f t="shared" si="2058"/>
        <v>8.7847398241533547E-3</v>
      </c>
      <c r="CF889" s="32">
        <f t="shared" si="2058"/>
        <v>5.9579163346482195E-3</v>
      </c>
      <c r="CG889" s="32">
        <f t="shared" si="2058"/>
        <v>4.0407306034347052E-3</v>
      </c>
      <c r="CH889" s="32">
        <f t="shared" si="2058"/>
        <v>5.8475009583315854E-3</v>
      </c>
      <c r="CI889" s="32">
        <f t="shared" si="2058"/>
        <v>3.9658455655939163E-3</v>
      </c>
      <c r="CJ889" s="32">
        <f t="shared" si="2058"/>
        <v>2.6896842193298996E-3</v>
      </c>
      <c r="CK889" s="32">
        <f t="shared" si="2058"/>
        <v>1.9202236296270242E-2</v>
      </c>
      <c r="CL889" s="32">
        <f t="shared" si="2058"/>
        <v>1.3023187889613954E-2</v>
      </c>
      <c r="CM889" s="32">
        <f t="shared" si="2058"/>
        <v>8.8324828520691939E-3</v>
      </c>
      <c r="CN889" s="32">
        <f t="shared" si="2058"/>
        <v>1.2781835022117055E-2</v>
      </c>
      <c r="CO889" s="32">
        <f t="shared" si="2058"/>
        <v>8.6687944309596313E-3</v>
      </c>
      <c r="CP889" s="32">
        <f t="shared" si="2058"/>
        <v>5.8792807727688808E-3</v>
      </c>
      <c r="CQ889" s="32">
        <f t="shared" si="2058"/>
        <v>8.5081395735324555E-3</v>
      </c>
      <c r="CR889" s="32">
        <f t="shared" si="2058"/>
        <v>5.7703227138546876E-3</v>
      </c>
      <c r="CS889" s="32">
        <f t="shared" si="2058"/>
        <v>3.9135023508086461E-3</v>
      </c>
    </row>
    <row r="890" spans="2:97" ht="13.15" thickTop="1" x14ac:dyDescent="0.35">
      <c r="H890" s="34">
        <f t="shared" si="2054"/>
        <v>6.5322546267148988E-16</v>
      </c>
      <c r="I890" s="34">
        <f t="shared" ref="I890:J890" si="2059">I885</f>
        <v>-0.38829529361216619</v>
      </c>
      <c r="J890" s="34">
        <f t="shared" si="2059"/>
        <v>2.9488634595337366E-2</v>
      </c>
      <c r="K890" s="34">
        <f t="shared" si="2050"/>
        <v>-0.38829529361216619</v>
      </c>
      <c r="L890" s="34">
        <f>$CE$6-$CE$7*SUMPRODUCT($B$6:$CD$6,Q889:CS889)</f>
        <v>0</v>
      </c>
    </row>
    <row r="891" spans="2:97" ht="13.5" thickBot="1" x14ac:dyDescent="0.4">
      <c r="B891" s="39" t="s">
        <v>367</v>
      </c>
      <c r="D891" s="39" t="s">
        <v>368</v>
      </c>
      <c r="E891" s="39" t="s">
        <v>369</v>
      </c>
      <c r="F891" s="39" t="s">
        <v>370</v>
      </c>
      <c r="H891" s="39" t="s">
        <v>347</v>
      </c>
      <c r="I891" s="39" t="s">
        <v>371</v>
      </c>
      <c r="J891" s="39" t="s">
        <v>372</v>
      </c>
      <c r="K891" s="39" t="s">
        <v>349</v>
      </c>
      <c r="L891" s="39" t="s">
        <v>373</v>
      </c>
      <c r="M891" s="39" t="s">
        <v>374</v>
      </c>
      <c r="O891" s="45" t="s">
        <v>336</v>
      </c>
    </row>
    <row r="892" spans="2:97" ht="13.9" thickTop="1" thickBot="1" x14ac:dyDescent="0.4">
      <c r="B892" s="32">
        <f>1+B887</f>
        <v>9</v>
      </c>
      <c r="D892" s="32">
        <f>IF(F887,IF(M892&lt;0,D887,H892),E887)</f>
        <v>6.8291752915655762E-16</v>
      </c>
      <c r="E892" s="32">
        <f>IF(F887,IF(M892&lt;0,H892,E887),H892)</f>
        <v>7.1260959564162537E-16</v>
      </c>
      <c r="F892" s="32" t="b">
        <f>OR(F887,M892*M887&lt;=0)</f>
        <v>1</v>
      </c>
      <c r="H892" s="32">
        <f>IF(F887,(D887+E887)/2,2*H887)</f>
        <v>6.8291752915655762E-16</v>
      </c>
      <c r="I892" s="32">
        <f>I887</f>
        <v>-0.4811402292402015</v>
      </c>
      <c r="J892" s="32">
        <f>J887</f>
        <v>1</v>
      </c>
      <c r="K892" s="32">
        <f>I892+J892*H892</f>
        <v>-0.48114022924020083</v>
      </c>
      <c r="L892" s="32">
        <f>$CE$3-$CE$7*SUMPRODUCT($B$3:$CD$3,Q894:CS894)</f>
        <v>0</v>
      </c>
      <c r="M892" s="32">
        <f>SUMPRODUCT(L892:L895,J892:J895)</f>
        <v>0</v>
      </c>
      <c r="O892" s="46">
        <f>SUM(Q892:CS892)</f>
        <v>-1.2656551010021462</v>
      </c>
      <c r="P892" s="39" t="s">
        <v>363</v>
      </c>
      <c r="Q892" s="32">
        <f t="shared" ref="Q892:AV892" si="2060">SUMPRODUCT(B$3:B$6,$K892:$K895)</f>
        <v>0.94830444080696386</v>
      </c>
      <c r="R892" s="32">
        <f t="shared" si="2060"/>
        <v>0.56000914719479766</v>
      </c>
      <c r="S892" s="32">
        <f t="shared" si="2060"/>
        <v>0.17171385358263147</v>
      </c>
      <c r="T892" s="32">
        <f t="shared" si="2060"/>
        <v>0.54130271888884773</v>
      </c>
      <c r="U892" s="32">
        <f t="shared" si="2060"/>
        <v>0.15300742527668149</v>
      </c>
      <c r="V892" s="32">
        <f t="shared" si="2060"/>
        <v>-0.23528786833548471</v>
      </c>
      <c r="W892" s="32">
        <f t="shared" si="2060"/>
        <v>0.1343009969707315</v>
      </c>
      <c r="X892" s="32">
        <f t="shared" si="2060"/>
        <v>-0.25399429664143469</v>
      </c>
      <c r="Y892" s="32">
        <f t="shared" si="2060"/>
        <v>-0.64228959025360088</v>
      </c>
      <c r="Z892" s="32">
        <f t="shared" si="2060"/>
        <v>1.2295611299185518</v>
      </c>
      <c r="AA892" s="32">
        <f t="shared" si="2060"/>
        <v>0.84126583630638563</v>
      </c>
      <c r="AB892" s="32">
        <f t="shared" si="2060"/>
        <v>0.45297054269421944</v>
      </c>
      <c r="AC892" s="32">
        <f t="shared" si="2060"/>
        <v>0.8225594080004357</v>
      </c>
      <c r="AD892" s="32">
        <f t="shared" si="2060"/>
        <v>0.43426411438826951</v>
      </c>
      <c r="AE892" s="32">
        <f t="shared" si="2060"/>
        <v>4.5968820776103314E-2</v>
      </c>
      <c r="AF892" s="32">
        <f t="shared" si="2060"/>
        <v>0.41555768608231952</v>
      </c>
      <c r="AG892" s="32">
        <f t="shared" si="2060"/>
        <v>2.7262392470153329E-2</v>
      </c>
      <c r="AH892" s="32">
        <f t="shared" si="2060"/>
        <v>-0.36103290114201286</v>
      </c>
      <c r="AI892" s="32">
        <f t="shared" si="2060"/>
        <v>1.6045700487340024</v>
      </c>
      <c r="AJ892" s="32">
        <f t="shared" si="2060"/>
        <v>1.2162747551218362</v>
      </c>
      <c r="AK892" s="32">
        <f t="shared" si="2060"/>
        <v>0.82797946150967006</v>
      </c>
      <c r="AL892" s="32">
        <f t="shared" si="2060"/>
        <v>1.1975683268158863</v>
      </c>
      <c r="AM892" s="32">
        <f t="shared" si="2060"/>
        <v>0.80927303320372013</v>
      </c>
      <c r="AN892" s="32">
        <f t="shared" si="2060"/>
        <v>0.42097773959155393</v>
      </c>
      <c r="AO892" s="32">
        <f t="shared" si="2060"/>
        <v>0.7905666048977702</v>
      </c>
      <c r="AP892" s="32">
        <f t="shared" si="2060"/>
        <v>0.40227131128560395</v>
      </c>
      <c r="AQ892" s="32">
        <f t="shared" si="2060"/>
        <v>1.3976017673437757E-2</v>
      </c>
      <c r="AR892" s="32">
        <f t="shared" si="2060"/>
        <v>0.46716421156676302</v>
      </c>
      <c r="AS892" s="32">
        <f t="shared" si="2060"/>
        <v>7.8868917954596829E-2</v>
      </c>
      <c r="AT892" s="32">
        <f t="shared" si="2060"/>
        <v>-0.30942637565756936</v>
      </c>
      <c r="AU892" s="32">
        <f t="shared" si="2060"/>
        <v>6.0162489648646844E-2</v>
      </c>
      <c r="AV892" s="32">
        <f t="shared" si="2060"/>
        <v>-0.32813280396351935</v>
      </c>
      <c r="AW892" s="32">
        <f t="shared" ref="AW892:CB892" si="2061">SUMPRODUCT(AH$3:AH$6,$K892:$K895)</f>
        <v>-0.7164280975756856</v>
      </c>
      <c r="AX892" s="32">
        <f t="shared" si="2061"/>
        <v>-0.34683923226946933</v>
      </c>
      <c r="AY892" s="32">
        <f t="shared" si="2061"/>
        <v>-0.73513452588163553</v>
      </c>
      <c r="AZ892" s="32">
        <f t="shared" si="2061"/>
        <v>-1.1234298194938017</v>
      </c>
      <c r="BA892" s="32">
        <f t="shared" si="2061"/>
        <v>0.7484209006783511</v>
      </c>
      <c r="BB892" s="32">
        <f t="shared" si="2061"/>
        <v>0.36012560706618485</v>
      </c>
      <c r="BC892" s="32">
        <f t="shared" si="2061"/>
        <v>-2.8169686545981343E-2</v>
      </c>
      <c r="BD892" s="32">
        <f t="shared" si="2061"/>
        <v>0.34141917876023486</v>
      </c>
      <c r="BE892" s="32">
        <f t="shared" si="2061"/>
        <v>-4.6876114851931334E-2</v>
      </c>
      <c r="BF892" s="32">
        <f t="shared" si="2061"/>
        <v>-0.43517140846409752</v>
      </c>
      <c r="BG892" s="32">
        <f t="shared" si="2061"/>
        <v>-6.5582543157881312E-2</v>
      </c>
      <c r="BH892" s="32">
        <f t="shared" si="2061"/>
        <v>-0.4538778367700475</v>
      </c>
      <c r="BI892" s="32">
        <f t="shared" si="2061"/>
        <v>-0.84217313038221375</v>
      </c>
      <c r="BJ892" s="32">
        <f t="shared" si="2061"/>
        <v>1.1234298194938017</v>
      </c>
      <c r="BK892" s="32">
        <f t="shared" si="2061"/>
        <v>0.73513452588163553</v>
      </c>
      <c r="BL892" s="32">
        <f t="shared" si="2061"/>
        <v>0.34683923226946933</v>
      </c>
      <c r="BM892" s="32">
        <f t="shared" si="2061"/>
        <v>0.7164280975756856</v>
      </c>
      <c r="BN892" s="32">
        <f t="shared" si="2061"/>
        <v>0.32813280396351935</v>
      </c>
      <c r="BO892" s="32">
        <f t="shared" si="2061"/>
        <v>-6.0162489648646844E-2</v>
      </c>
      <c r="BP892" s="32">
        <f t="shared" si="2061"/>
        <v>0.30942637565756936</v>
      </c>
      <c r="BQ892" s="32">
        <f t="shared" si="2061"/>
        <v>-7.8868917954596829E-2</v>
      </c>
      <c r="BR892" s="32">
        <f t="shared" si="2061"/>
        <v>-0.46716421156676302</v>
      </c>
      <c r="BS892" s="32">
        <f t="shared" si="2061"/>
        <v>-1.3976017673437757E-2</v>
      </c>
      <c r="BT892" s="32">
        <f t="shared" si="2061"/>
        <v>-0.40227131128560395</v>
      </c>
      <c r="BU892" s="32">
        <f t="shared" si="2061"/>
        <v>-0.7905666048977702</v>
      </c>
      <c r="BV892" s="32">
        <f t="shared" si="2061"/>
        <v>-0.42097773959155393</v>
      </c>
      <c r="BW892" s="32">
        <f t="shared" si="2061"/>
        <v>-0.80927303320372013</v>
      </c>
      <c r="BX892" s="32">
        <f t="shared" si="2061"/>
        <v>-1.1975683268158863</v>
      </c>
      <c r="BY892" s="32">
        <f t="shared" si="2061"/>
        <v>-0.82797946150967006</v>
      </c>
      <c r="BZ892" s="32">
        <f t="shared" si="2061"/>
        <v>-1.2162747551218362</v>
      </c>
      <c r="CA892" s="32">
        <f t="shared" si="2061"/>
        <v>-1.6045700487340024</v>
      </c>
      <c r="CB892" s="32">
        <f t="shared" si="2061"/>
        <v>0.26728067143815021</v>
      </c>
      <c r="CC892" s="32">
        <f t="shared" ref="CC892:CS892" si="2062">SUMPRODUCT(BN$3:BN$6,$K892:$K895)</f>
        <v>-0.12101462217401598</v>
      </c>
      <c r="CD892" s="32">
        <f t="shared" si="2062"/>
        <v>-0.50930991578618223</v>
      </c>
      <c r="CE892" s="32">
        <f t="shared" si="2062"/>
        <v>-0.13972105047996597</v>
      </c>
      <c r="CF892" s="32">
        <f t="shared" si="2062"/>
        <v>-0.52801634409213216</v>
      </c>
      <c r="CG892" s="32">
        <f t="shared" si="2062"/>
        <v>-0.91631163770429835</v>
      </c>
      <c r="CH892" s="32">
        <f t="shared" si="2062"/>
        <v>-0.54672277239808209</v>
      </c>
      <c r="CI892" s="32">
        <f t="shared" si="2062"/>
        <v>-0.93501806601024828</v>
      </c>
      <c r="CJ892" s="32">
        <f t="shared" si="2062"/>
        <v>-1.3233133596224145</v>
      </c>
      <c r="CK892" s="32">
        <f t="shared" si="2062"/>
        <v>0.64228959025360088</v>
      </c>
      <c r="CL892" s="32">
        <f t="shared" si="2062"/>
        <v>0.25399429664143469</v>
      </c>
      <c r="CM892" s="32">
        <f t="shared" si="2062"/>
        <v>-0.1343009969707315</v>
      </c>
      <c r="CN892" s="32">
        <f t="shared" si="2062"/>
        <v>0.23528786833548471</v>
      </c>
      <c r="CO892" s="32">
        <f t="shared" si="2062"/>
        <v>-0.15300742527668149</v>
      </c>
      <c r="CP892" s="32">
        <f t="shared" si="2062"/>
        <v>-0.54130271888884773</v>
      </c>
      <c r="CQ892" s="32">
        <f t="shared" si="2062"/>
        <v>-0.17171385358263147</v>
      </c>
      <c r="CR892" s="32">
        <f t="shared" si="2062"/>
        <v>-0.56000914719479766</v>
      </c>
      <c r="CS892" s="32">
        <f t="shared" si="2062"/>
        <v>-0.94830444080696386</v>
      </c>
    </row>
    <row r="893" spans="2:97" ht="13.9" thickTop="1" thickBot="1" x14ac:dyDescent="0.4">
      <c r="H893" s="33">
        <f>H892</f>
        <v>6.8291752915655762E-16</v>
      </c>
      <c r="I893" s="33">
        <f t="shared" ref="I893:J893" si="2063">I888</f>
        <v>0.32813280396351874</v>
      </c>
      <c r="J893" s="33">
        <f t="shared" si="2063"/>
        <v>0.87104456670005936</v>
      </c>
      <c r="K893" s="33">
        <f t="shared" ref="K893:K895" si="2064">I893+J893*H893</f>
        <v>0.32813280396351935</v>
      </c>
      <c r="L893" s="33">
        <f>$CE$4-$CE$7*SUMPRODUCT($B$4:$CD$4,Q894:CS894)</f>
        <v>0</v>
      </c>
      <c r="M893" s="39" t="s">
        <v>375</v>
      </c>
      <c r="O893" s="47">
        <f t="shared" ref="O893:O894" si="2065">SUM(Q893:CS893)</f>
        <v>98.989929547728735</v>
      </c>
      <c r="P893" s="39" t="s">
        <v>365</v>
      </c>
      <c r="Q893" s="33">
        <f>EXP(Q892)</f>
        <v>2.581329150288115</v>
      </c>
      <c r="R893" s="33">
        <f>EXP(R892)</f>
        <v>1.7506885141117288</v>
      </c>
      <c r="S893" s="33">
        <f t="shared" ref="S893:CD893" si="2066">EXP(S892)</f>
        <v>1.1873380320757014</v>
      </c>
      <c r="T893" s="33">
        <f t="shared" si="2066"/>
        <v>1.7182437934675829</v>
      </c>
      <c r="U893" s="33">
        <f t="shared" si="2066"/>
        <v>1.1653336318352554</v>
      </c>
      <c r="V893" s="33">
        <f t="shared" si="2066"/>
        <v>0.79034330206761039</v>
      </c>
      <c r="W893" s="33">
        <f t="shared" si="2066"/>
        <v>1.143737029220137</v>
      </c>
      <c r="X893" s="33">
        <f t="shared" si="2066"/>
        <v>0.77569622610757527</v>
      </c>
      <c r="Y893" s="33">
        <f t="shared" si="2066"/>
        <v>0.52608652148633317</v>
      </c>
      <c r="Z893" s="33">
        <f t="shared" si="2066"/>
        <v>3.419728390432526</v>
      </c>
      <c r="AA893" s="33">
        <f t="shared" si="2066"/>
        <v>2.3193009747880415</v>
      </c>
      <c r="AB893" s="33">
        <f t="shared" si="2066"/>
        <v>1.5729778501421885</v>
      </c>
      <c r="AC893" s="33">
        <f t="shared" si="2066"/>
        <v>2.2763184158632899</v>
      </c>
      <c r="AD893" s="33">
        <f t="shared" si="2066"/>
        <v>1.5438265610831026</v>
      </c>
      <c r="AE893" s="33">
        <f t="shared" si="2066"/>
        <v>1.0470417644983898</v>
      </c>
      <c r="AF893" s="33">
        <f t="shared" si="2066"/>
        <v>1.5152155197164616</v>
      </c>
      <c r="AG893" s="33">
        <f t="shared" si="2066"/>
        <v>1.0276374117091442</v>
      </c>
      <c r="AH893" s="33">
        <f t="shared" si="2066"/>
        <v>0.69695606743909477</v>
      </c>
      <c r="AI893" s="33">
        <f t="shared" si="2066"/>
        <v>4.9757198257344086</v>
      </c>
      <c r="AJ893" s="33">
        <f t="shared" si="2066"/>
        <v>3.374593103471121</v>
      </c>
      <c r="AK893" s="33">
        <f t="shared" si="2066"/>
        <v>2.2886896796513296</v>
      </c>
      <c r="AL893" s="33">
        <f t="shared" si="2066"/>
        <v>3.3120532914787324</v>
      </c>
      <c r="AM893" s="33">
        <f t="shared" si="2066"/>
        <v>2.2462744260531737</v>
      </c>
      <c r="AN893" s="33">
        <f t="shared" si="2066"/>
        <v>1.5234503654039155</v>
      </c>
      <c r="AO893" s="33">
        <f t="shared" si="2066"/>
        <v>2.2046452352200103</v>
      </c>
      <c r="AP893" s="33">
        <f t="shared" si="2066"/>
        <v>1.4952169468818142</v>
      </c>
      <c r="AQ893" s="33">
        <f t="shared" si="2066"/>
        <v>1.0140741387897119</v>
      </c>
      <c r="AR893" s="33">
        <f t="shared" si="2066"/>
        <v>1.5954633754475882</v>
      </c>
      <c r="AS893" s="33">
        <f t="shared" si="2066"/>
        <v>1.0820624738113167</v>
      </c>
      <c r="AT893" s="33">
        <f t="shared" si="2066"/>
        <v>0.73386779994382245</v>
      </c>
      <c r="AU893" s="33">
        <f t="shared" si="2066"/>
        <v>1.062009098011262</v>
      </c>
      <c r="AV893" s="33">
        <f t="shared" si="2066"/>
        <v>0.72026735899331318</v>
      </c>
      <c r="AW893" s="33">
        <f t="shared" si="2066"/>
        <v>0.4884939963345783</v>
      </c>
      <c r="AX893" s="33">
        <f t="shared" si="2066"/>
        <v>0.7069189688809282</v>
      </c>
      <c r="AY893" s="33">
        <f t="shared" si="2066"/>
        <v>0.47944095741893805</v>
      </c>
      <c r="AZ893" s="33">
        <f t="shared" si="2066"/>
        <v>0.32516263075337798</v>
      </c>
      <c r="BA893" s="33">
        <f t="shared" si="2066"/>
        <v>2.1136597013613896</v>
      </c>
      <c r="BB893" s="33">
        <f t="shared" si="2066"/>
        <v>1.433509462170369</v>
      </c>
      <c r="BC893" s="33">
        <f t="shared" si="2066"/>
        <v>0.97222337957638394</v>
      </c>
      <c r="BD893" s="33">
        <f t="shared" si="2066"/>
        <v>1.4069428778431416</v>
      </c>
      <c r="BE893" s="33">
        <f t="shared" si="2066"/>
        <v>0.95420560217063688</v>
      </c>
      <c r="BF893" s="33">
        <f t="shared" si="2066"/>
        <v>0.64715372994363973</v>
      </c>
      <c r="BG893" s="33">
        <f t="shared" si="2066"/>
        <v>0.9365217401072512</v>
      </c>
      <c r="BH893" s="33">
        <f t="shared" si="2066"/>
        <v>0.63516032174304271</v>
      </c>
      <c r="BI893" s="33">
        <f t="shared" si="2066"/>
        <v>0.43077337881181982</v>
      </c>
      <c r="BJ893" s="33">
        <f t="shared" si="2066"/>
        <v>3.0753841475666293</v>
      </c>
      <c r="BK893" s="33">
        <f t="shared" si="2066"/>
        <v>2.0857625626802565</v>
      </c>
      <c r="BL893" s="33">
        <f t="shared" si="2066"/>
        <v>1.4145892867792569</v>
      </c>
      <c r="BM893" s="33">
        <f t="shared" si="2066"/>
        <v>2.0471080658176239</v>
      </c>
      <c r="BN893" s="33">
        <f t="shared" si="2066"/>
        <v>1.3883733415292583</v>
      </c>
      <c r="BO893" s="33">
        <f t="shared" si="2066"/>
        <v>0.94161151902805595</v>
      </c>
      <c r="BP893" s="33">
        <f t="shared" si="2066"/>
        <v>1.3626432445687766</v>
      </c>
      <c r="BQ893" s="33">
        <f t="shared" si="2066"/>
        <v>0.92416105742742338</v>
      </c>
      <c r="BR893" s="33">
        <f t="shared" si="2066"/>
        <v>0.62677715790214361</v>
      </c>
      <c r="BS893" s="33">
        <f t="shared" si="2066"/>
        <v>0.9861211934597709</v>
      </c>
      <c r="BT893" s="33">
        <f t="shared" si="2066"/>
        <v>0.6687992682837367</v>
      </c>
      <c r="BU893" s="33">
        <f t="shared" si="2066"/>
        <v>0.45358771743618242</v>
      </c>
      <c r="BV893" s="33">
        <f t="shared" si="2066"/>
        <v>0.65640471308355886</v>
      </c>
      <c r="BW893" s="33">
        <f t="shared" si="2066"/>
        <v>0.44518158084408871</v>
      </c>
      <c r="BX893" s="33">
        <f t="shared" si="2066"/>
        <v>0.30192750900862769</v>
      </c>
      <c r="BY893" s="33">
        <f t="shared" si="2066"/>
        <v>0.43693123139015733</v>
      </c>
      <c r="BZ893" s="33">
        <f t="shared" si="2066"/>
        <v>0.29633202265819714</v>
      </c>
      <c r="CA893" s="33">
        <f t="shared" si="2066"/>
        <v>0.20097594619938264</v>
      </c>
      <c r="CB893" s="33">
        <f t="shared" si="2066"/>
        <v>1.3064070660284406</v>
      </c>
      <c r="CC893" s="33">
        <f t="shared" si="2066"/>
        <v>0.8860210039448545</v>
      </c>
      <c r="CD893" s="33">
        <f t="shared" si="2066"/>
        <v>0.60091011434743535</v>
      </c>
      <c r="CE893" s="33">
        <f t="shared" ref="CE893:CS893" si="2067">EXP(CE892)</f>
        <v>0.86960077628806753</v>
      </c>
      <c r="CF893" s="33">
        <f t="shared" si="2067"/>
        <v>0.58977371821808944</v>
      </c>
      <c r="CG893" s="33">
        <f t="shared" si="2067"/>
        <v>0.39999163775535285</v>
      </c>
      <c r="CH893" s="33">
        <f t="shared" si="2067"/>
        <v>0.57884370789551987</v>
      </c>
      <c r="CI893" s="33">
        <f t="shared" si="2067"/>
        <v>0.3925787731353142</v>
      </c>
      <c r="CJ893" s="33">
        <f t="shared" si="2067"/>
        <v>0.26625165137710455</v>
      </c>
      <c r="CK893" s="33">
        <f t="shared" si="2067"/>
        <v>1.900828018126631</v>
      </c>
      <c r="CL893" s="33">
        <f t="shared" si="2067"/>
        <v>1.2891644516797196</v>
      </c>
      <c r="CM893" s="33">
        <f t="shared" si="2067"/>
        <v>0.87432685525785159</v>
      </c>
      <c r="CN893" s="33">
        <f t="shared" si="2067"/>
        <v>1.2652729483300593</v>
      </c>
      <c r="CO893" s="33">
        <f t="shared" si="2067"/>
        <v>0.85812334998443707</v>
      </c>
      <c r="CP893" s="33">
        <f t="shared" si="2067"/>
        <v>0.58198958948770763</v>
      </c>
      <c r="CQ893" s="33">
        <f t="shared" si="2067"/>
        <v>0.84222013696622056</v>
      </c>
      <c r="CR893" s="33">
        <f t="shared" si="2067"/>
        <v>0.57120383891213444</v>
      </c>
      <c r="CS893" s="33">
        <f t="shared" si="2067"/>
        <v>0.38739732199141863</v>
      </c>
    </row>
    <row r="894" spans="2:97" ht="13.9" thickTop="1" thickBot="1" x14ac:dyDescent="0.4">
      <c r="H894" s="32">
        <f t="shared" ref="H894:H895" si="2068">H893</f>
        <v>6.8291752915655762E-16</v>
      </c>
      <c r="I894" s="32">
        <f t="shared" ref="I894:J894" si="2069">I889</f>
        <v>-0.40700172191811623</v>
      </c>
      <c r="J894" s="32">
        <f t="shared" si="2069"/>
        <v>5.4410388751675802E-2</v>
      </c>
      <c r="K894" s="32">
        <f t="shared" si="2064"/>
        <v>-0.40700172191811618</v>
      </c>
      <c r="L894" s="32">
        <f>$CE$5-$CE$7*SUMPRODUCT($B$5:$CD$5,Q894:CS894)</f>
        <v>0</v>
      </c>
      <c r="M894" s="32">
        <f>SUMPRODUCT($B$7:$CD$7, LN(Q894:CS894))</f>
        <v>-3263.3842564287183</v>
      </c>
      <c r="O894" s="48">
        <f t="shared" si="2065"/>
        <v>1.0000000000000004</v>
      </c>
      <c r="P894" s="39" t="s">
        <v>366</v>
      </c>
      <c r="Q894" s="32">
        <f t="shared" ref="Q894:AV894" si="2070">Q893/$O893</f>
        <v>2.6076684386804296E-2</v>
      </c>
      <c r="R894" s="32">
        <f t="shared" si="2070"/>
        <v>1.7685521366773184E-2</v>
      </c>
      <c r="S894" s="32">
        <f t="shared" si="2070"/>
        <v>1.1994533560135705E-2</v>
      </c>
      <c r="T894" s="32">
        <f t="shared" si="2070"/>
        <v>1.7357763575729376E-2</v>
      </c>
      <c r="U894" s="32">
        <f t="shared" si="2070"/>
        <v>1.1772244279387846E-2</v>
      </c>
      <c r="V894" s="32">
        <f t="shared" si="2070"/>
        <v>7.9840778317408594E-3</v>
      </c>
      <c r="W894" s="32">
        <f t="shared" si="2070"/>
        <v>1.1554074585624142E-2</v>
      </c>
      <c r="X894" s="32">
        <f t="shared" si="2070"/>
        <v>7.8361125182291151E-3</v>
      </c>
      <c r="Y894" s="32">
        <f t="shared" si="2070"/>
        <v>5.314545872392773E-3</v>
      </c>
      <c r="Z894" s="32">
        <f t="shared" si="2070"/>
        <v>3.4546225116603185E-2</v>
      </c>
      <c r="AA894" s="32">
        <f t="shared" si="2070"/>
        <v>2.3429665880000179E-2</v>
      </c>
      <c r="AB894" s="32">
        <f t="shared" si="2070"/>
        <v>1.589028154004055E-2</v>
      </c>
      <c r="AC894" s="32">
        <f t="shared" si="2070"/>
        <v>2.2995454449391703E-2</v>
      </c>
      <c r="AD894" s="32">
        <f t="shared" si="2070"/>
        <v>1.5595794119024351E-2</v>
      </c>
      <c r="AE894" s="32">
        <f t="shared" si="2070"/>
        <v>1.0577255376200171E-2</v>
      </c>
      <c r="AF894" s="32">
        <f t="shared" si="2070"/>
        <v>1.5306764300563413E-2</v>
      </c>
      <c r="AG894" s="32">
        <f t="shared" si="2070"/>
        <v>1.038123187282057E-2</v>
      </c>
      <c r="AH894" s="32">
        <f t="shared" si="2070"/>
        <v>7.0406764670243776E-3</v>
      </c>
      <c r="AI894" s="32">
        <f t="shared" si="2070"/>
        <v>5.0264909253575414E-2</v>
      </c>
      <c r="AJ894" s="32">
        <f t="shared" si="2070"/>
        <v>3.4090266746215188E-2</v>
      </c>
      <c r="AK894" s="32">
        <f t="shared" si="2070"/>
        <v>2.3120429422548692E-2</v>
      </c>
      <c r="AL894" s="32">
        <f t="shared" si="2070"/>
        <v>3.3458487207850787E-2</v>
      </c>
      <c r="AM894" s="32">
        <f t="shared" si="2070"/>
        <v>2.2691948931735685E-2</v>
      </c>
      <c r="AN894" s="32">
        <f t="shared" si="2070"/>
        <v>1.538995302213416E-2</v>
      </c>
      <c r="AO894" s="32">
        <f t="shared" si="2070"/>
        <v>2.2271409276607517E-2</v>
      </c>
      <c r="AP894" s="32">
        <f t="shared" si="2070"/>
        <v>1.5104737963884337E-2</v>
      </c>
      <c r="AQ894" s="32">
        <f t="shared" si="2070"/>
        <v>1.0244215178482053E-2</v>
      </c>
      <c r="AR894" s="32">
        <f t="shared" si="2070"/>
        <v>1.6117431164331959E-2</v>
      </c>
      <c r="AS894" s="32">
        <f t="shared" si="2070"/>
        <v>1.0931035901885273E-2</v>
      </c>
      <c r="AT894" s="32">
        <f t="shared" si="2070"/>
        <v>7.4135601802805869E-3</v>
      </c>
      <c r="AU894" s="32">
        <f t="shared" si="2070"/>
        <v>1.0728455943583699E-2</v>
      </c>
      <c r="AV894" s="32">
        <f t="shared" si="2070"/>
        <v>7.2761680130909766E-3</v>
      </c>
      <c r="AW894" s="32">
        <f t="shared" ref="AW894:CB894" si="2071">AW893/$O893</f>
        <v>4.934784766151867E-3</v>
      </c>
      <c r="AX894" s="32">
        <f t="shared" si="2071"/>
        <v>7.1413220729698761E-3</v>
      </c>
      <c r="AY894" s="32">
        <f t="shared" si="2071"/>
        <v>4.8433306257458439E-3</v>
      </c>
      <c r="AZ894" s="32">
        <f t="shared" si="2071"/>
        <v>3.2848051538070687E-3</v>
      </c>
      <c r="BA894" s="32">
        <f t="shared" si="2071"/>
        <v>2.1352269983607501E-2</v>
      </c>
      <c r="BB894" s="32">
        <f t="shared" si="2071"/>
        <v>1.4481366627088987E-2</v>
      </c>
      <c r="BC894" s="32">
        <f t="shared" si="2071"/>
        <v>9.8214372312248107E-3</v>
      </c>
      <c r="BD894" s="32">
        <f t="shared" si="2071"/>
        <v>1.4212989990711869E-2</v>
      </c>
      <c r="BE894" s="32">
        <f t="shared" si="2071"/>
        <v>9.6394209646402419E-3</v>
      </c>
      <c r="BF894" s="32">
        <f t="shared" si="2071"/>
        <v>6.5375713762035733E-3</v>
      </c>
      <c r="BG894" s="32">
        <f t="shared" si="2071"/>
        <v>9.4607779234321034E-3</v>
      </c>
      <c r="BH894" s="32">
        <f t="shared" si="2071"/>
        <v>6.4164135144352784E-3</v>
      </c>
      <c r="BI894" s="32">
        <f t="shared" si="2071"/>
        <v>4.3516889119930048E-3</v>
      </c>
      <c r="BJ894" s="32">
        <f t="shared" si="2071"/>
        <v>3.1067646594129656E-2</v>
      </c>
      <c r="BK894" s="32">
        <f t="shared" si="2071"/>
        <v>2.1070452036988173E-2</v>
      </c>
      <c r="BL894" s="32">
        <f t="shared" si="2071"/>
        <v>1.4290234302037786E-2</v>
      </c>
      <c r="BM894" s="32">
        <f t="shared" si="2071"/>
        <v>2.0679962852489915E-2</v>
      </c>
      <c r="BN894" s="32">
        <f t="shared" si="2071"/>
        <v>1.4025399834837176E-2</v>
      </c>
      <c r="BO894" s="32">
        <f t="shared" si="2071"/>
        <v>9.5121950619638622E-3</v>
      </c>
      <c r="BP894" s="32">
        <f t="shared" si="2071"/>
        <v>1.376547342537271E-2</v>
      </c>
      <c r="BQ894" s="32">
        <f t="shared" si="2071"/>
        <v>9.3359098410291542E-3</v>
      </c>
      <c r="BR894" s="32">
        <f t="shared" si="2071"/>
        <v>6.3317264772871501E-3</v>
      </c>
      <c r="BS894" s="32">
        <f t="shared" si="2071"/>
        <v>9.9618334709926752E-3</v>
      </c>
      <c r="BT894" s="32">
        <f t="shared" si="2071"/>
        <v>6.7562354205057814E-3</v>
      </c>
      <c r="BU894" s="32">
        <f t="shared" si="2071"/>
        <v>4.5821602208281371E-3</v>
      </c>
      <c r="BV894" s="32">
        <f t="shared" si="2071"/>
        <v>6.6310251566253356E-3</v>
      </c>
      <c r="BW894" s="32">
        <f t="shared" si="2071"/>
        <v>4.497241112081417E-3</v>
      </c>
      <c r="BX894" s="32">
        <f t="shared" si="2071"/>
        <v>3.0500830780271549E-3</v>
      </c>
      <c r="BY894" s="32">
        <f t="shared" si="2071"/>
        <v>4.4138957708772554E-3</v>
      </c>
      <c r="BZ894" s="32">
        <f t="shared" si="2071"/>
        <v>2.9935572639772255E-3</v>
      </c>
      <c r="CA894" s="32">
        <f t="shared" si="2071"/>
        <v>2.0302665848699344E-3</v>
      </c>
      <c r="CB894" s="32">
        <f t="shared" si="2071"/>
        <v>1.3197373429774456E-2</v>
      </c>
      <c r="CC894" s="32">
        <f t="shared" ref="CC894:CS894" si="2072">CC893/$O893</f>
        <v>8.9506175829497173E-3</v>
      </c>
      <c r="CD894" s="32">
        <f t="shared" si="2072"/>
        <v>6.070416628165212E-3</v>
      </c>
      <c r="CE894" s="32">
        <f t="shared" si="2072"/>
        <v>8.7847398241533547E-3</v>
      </c>
      <c r="CF894" s="32">
        <f t="shared" si="2072"/>
        <v>5.9579163346482195E-3</v>
      </c>
      <c r="CG894" s="32">
        <f t="shared" si="2072"/>
        <v>4.0407306034347052E-3</v>
      </c>
      <c r="CH894" s="32">
        <f t="shared" si="2072"/>
        <v>5.8475009583315854E-3</v>
      </c>
      <c r="CI894" s="32">
        <f t="shared" si="2072"/>
        <v>3.9658455655939163E-3</v>
      </c>
      <c r="CJ894" s="32">
        <f t="shared" si="2072"/>
        <v>2.6896842193298996E-3</v>
      </c>
      <c r="CK894" s="32">
        <f t="shared" si="2072"/>
        <v>1.9202236296270245E-2</v>
      </c>
      <c r="CL894" s="32">
        <f t="shared" si="2072"/>
        <v>1.3023187889613956E-2</v>
      </c>
      <c r="CM894" s="32">
        <f t="shared" si="2072"/>
        <v>8.8324828520691939E-3</v>
      </c>
      <c r="CN894" s="32">
        <f t="shared" si="2072"/>
        <v>1.2781835022117058E-2</v>
      </c>
      <c r="CO894" s="32">
        <f t="shared" si="2072"/>
        <v>8.6687944309596313E-3</v>
      </c>
      <c r="CP894" s="32">
        <f t="shared" si="2072"/>
        <v>5.8792807727688808E-3</v>
      </c>
      <c r="CQ894" s="32">
        <f t="shared" si="2072"/>
        <v>8.5081395735324555E-3</v>
      </c>
      <c r="CR894" s="32">
        <f t="shared" si="2072"/>
        <v>5.7703227138546876E-3</v>
      </c>
      <c r="CS894" s="32">
        <f t="shared" si="2072"/>
        <v>3.9135023508086461E-3</v>
      </c>
    </row>
    <row r="895" spans="2:97" ht="13.15" thickTop="1" x14ac:dyDescent="0.35">
      <c r="H895" s="34">
        <f t="shared" si="2068"/>
        <v>6.8291752915655762E-16</v>
      </c>
      <c r="I895" s="34">
        <f t="shared" ref="I895:J895" si="2073">I890</f>
        <v>-0.38829529361216619</v>
      </c>
      <c r="J895" s="34">
        <f t="shared" si="2073"/>
        <v>2.9488634595337366E-2</v>
      </c>
      <c r="K895" s="34">
        <f t="shared" si="2064"/>
        <v>-0.38829529361216619</v>
      </c>
      <c r="L895" s="34">
        <f>$CE$6-$CE$7*SUMPRODUCT($B$6:$CD$6,Q894:CS894)</f>
        <v>0</v>
      </c>
    </row>
    <row r="896" spans="2:97" ht="13.5" thickBot="1" x14ac:dyDescent="0.4">
      <c r="B896" s="39" t="s">
        <v>367</v>
      </c>
      <c r="D896" s="39" t="s">
        <v>368</v>
      </c>
      <c r="E896" s="39" t="s">
        <v>369</v>
      </c>
      <c r="F896" s="39" t="s">
        <v>370</v>
      </c>
      <c r="H896" s="39" t="s">
        <v>347</v>
      </c>
      <c r="I896" s="39" t="s">
        <v>371</v>
      </c>
      <c r="J896" s="39" t="s">
        <v>372</v>
      </c>
      <c r="K896" s="39" t="s">
        <v>349</v>
      </c>
      <c r="L896" s="39" t="s">
        <v>373</v>
      </c>
      <c r="M896" s="39" t="s">
        <v>374</v>
      </c>
      <c r="O896" s="45" t="s">
        <v>336</v>
      </c>
    </row>
    <row r="897" spans="1:97" ht="13.9" thickTop="1" thickBot="1" x14ac:dyDescent="0.4">
      <c r="B897" s="32">
        <f>1+B892</f>
        <v>10</v>
      </c>
      <c r="D897" s="32">
        <f>IF(F892,IF(M897&lt;0,D892,H897),E892)</f>
        <v>6.8291752915655762E-16</v>
      </c>
      <c r="E897" s="32">
        <f>IF(F892,IF(M897&lt;0,H897,E892),H897)</f>
        <v>6.9776356239909155E-16</v>
      </c>
      <c r="F897" s="32" t="b">
        <f>OR(F892,M897*M892&lt;=0)</f>
        <v>1</v>
      </c>
      <c r="H897" s="32">
        <f>IF(F892,(D892+E892)/2,2*H892)</f>
        <v>6.9776356239909155E-16</v>
      </c>
      <c r="I897" s="32">
        <f>I892</f>
        <v>-0.4811402292402015</v>
      </c>
      <c r="J897" s="32">
        <f>J892</f>
        <v>1</v>
      </c>
      <c r="K897" s="32">
        <f>I897+J897*H897</f>
        <v>-0.48114022924020078</v>
      </c>
      <c r="L897" s="32">
        <f>$CE$3-$CE$7*SUMPRODUCT($B$3:$CD$3,Q899:CS899)</f>
        <v>0</v>
      </c>
      <c r="M897" s="32">
        <f>SUMPRODUCT(L897:L900,J897:J900)</f>
        <v>-1.9805260460545E-13</v>
      </c>
      <c r="O897" s="46">
        <f>SUM(Q897:CS897)</f>
        <v>-1.2656551010021455</v>
      </c>
      <c r="P897" s="39" t="s">
        <v>363</v>
      </c>
      <c r="Q897" s="32">
        <f t="shared" ref="Q897:AV897" si="2074">SUMPRODUCT(B$3:B$6,$K897:$K900)</f>
        <v>0.94830444080696386</v>
      </c>
      <c r="R897" s="32">
        <f t="shared" si="2074"/>
        <v>0.56000914719479766</v>
      </c>
      <c r="S897" s="32">
        <f t="shared" si="2074"/>
        <v>0.17171385358263147</v>
      </c>
      <c r="T897" s="32">
        <f t="shared" si="2074"/>
        <v>0.54130271888884762</v>
      </c>
      <c r="U897" s="32">
        <f t="shared" si="2074"/>
        <v>0.15300742527668143</v>
      </c>
      <c r="V897" s="32">
        <f t="shared" si="2074"/>
        <v>-0.23528786833548476</v>
      </c>
      <c r="W897" s="32">
        <f t="shared" si="2074"/>
        <v>0.13430099697073145</v>
      </c>
      <c r="X897" s="32">
        <f t="shared" si="2074"/>
        <v>-0.25399429664143475</v>
      </c>
      <c r="Y897" s="32">
        <f t="shared" si="2074"/>
        <v>-0.64228959025360099</v>
      </c>
      <c r="Z897" s="32">
        <f t="shared" si="2074"/>
        <v>1.2295611299185518</v>
      </c>
      <c r="AA897" s="32">
        <f t="shared" si="2074"/>
        <v>0.84126583630638563</v>
      </c>
      <c r="AB897" s="32">
        <f t="shared" si="2074"/>
        <v>0.45297054269421944</v>
      </c>
      <c r="AC897" s="32">
        <f t="shared" si="2074"/>
        <v>0.8225594080004357</v>
      </c>
      <c r="AD897" s="32">
        <f t="shared" si="2074"/>
        <v>0.43426411438826945</v>
      </c>
      <c r="AE897" s="32">
        <f t="shared" si="2074"/>
        <v>4.5968820776103259E-2</v>
      </c>
      <c r="AF897" s="32">
        <f t="shared" si="2074"/>
        <v>0.41555768608231947</v>
      </c>
      <c r="AG897" s="32">
        <f t="shared" si="2074"/>
        <v>2.7262392470153274E-2</v>
      </c>
      <c r="AH897" s="32">
        <f t="shared" si="2074"/>
        <v>-0.36103290114201292</v>
      </c>
      <c r="AI897" s="32">
        <f t="shared" si="2074"/>
        <v>1.6045700487340024</v>
      </c>
      <c r="AJ897" s="32">
        <f t="shared" si="2074"/>
        <v>1.2162747551218362</v>
      </c>
      <c r="AK897" s="32">
        <f t="shared" si="2074"/>
        <v>0.82797946150967006</v>
      </c>
      <c r="AL897" s="32">
        <f t="shared" si="2074"/>
        <v>1.1975683268158863</v>
      </c>
      <c r="AM897" s="32">
        <f t="shared" si="2074"/>
        <v>0.80927303320372013</v>
      </c>
      <c r="AN897" s="32">
        <f t="shared" si="2074"/>
        <v>0.42097773959155393</v>
      </c>
      <c r="AO897" s="32">
        <f t="shared" si="2074"/>
        <v>0.7905666048977702</v>
      </c>
      <c r="AP897" s="32">
        <f t="shared" si="2074"/>
        <v>0.40227131128560395</v>
      </c>
      <c r="AQ897" s="32">
        <f t="shared" si="2074"/>
        <v>1.3976017673437757E-2</v>
      </c>
      <c r="AR897" s="32">
        <f t="shared" si="2074"/>
        <v>0.46716421156676302</v>
      </c>
      <c r="AS897" s="32">
        <f t="shared" si="2074"/>
        <v>7.8868917954596829E-2</v>
      </c>
      <c r="AT897" s="32">
        <f t="shared" si="2074"/>
        <v>-0.30942637565756936</v>
      </c>
      <c r="AU897" s="32">
        <f t="shared" si="2074"/>
        <v>6.0162489648646844E-2</v>
      </c>
      <c r="AV897" s="32">
        <f t="shared" si="2074"/>
        <v>-0.32813280396351935</v>
      </c>
      <c r="AW897" s="32">
        <f t="shared" ref="AW897:CB897" si="2075">SUMPRODUCT(AH$3:AH$6,$K897:$K900)</f>
        <v>-0.7164280975756856</v>
      </c>
      <c r="AX897" s="32">
        <f t="shared" si="2075"/>
        <v>-0.34683923226946933</v>
      </c>
      <c r="AY897" s="32">
        <f t="shared" si="2075"/>
        <v>-0.73513452588163553</v>
      </c>
      <c r="AZ897" s="32">
        <f t="shared" si="2075"/>
        <v>-1.1234298194938017</v>
      </c>
      <c r="BA897" s="32">
        <f t="shared" si="2075"/>
        <v>0.7484209006783511</v>
      </c>
      <c r="BB897" s="32">
        <f t="shared" si="2075"/>
        <v>0.36012560706618485</v>
      </c>
      <c r="BC897" s="32">
        <f t="shared" si="2075"/>
        <v>-2.8169686545981343E-2</v>
      </c>
      <c r="BD897" s="32">
        <f t="shared" si="2075"/>
        <v>0.34141917876023486</v>
      </c>
      <c r="BE897" s="32">
        <f t="shared" si="2075"/>
        <v>-4.6876114851931334E-2</v>
      </c>
      <c r="BF897" s="32">
        <f t="shared" si="2075"/>
        <v>-0.43517140846409752</v>
      </c>
      <c r="BG897" s="32">
        <f t="shared" si="2075"/>
        <v>-6.5582543157881312E-2</v>
      </c>
      <c r="BH897" s="32">
        <f t="shared" si="2075"/>
        <v>-0.4538778367700475</v>
      </c>
      <c r="BI897" s="32">
        <f t="shared" si="2075"/>
        <v>-0.84217313038221375</v>
      </c>
      <c r="BJ897" s="32">
        <f t="shared" si="2075"/>
        <v>1.1234298194938017</v>
      </c>
      <c r="BK897" s="32">
        <f t="shared" si="2075"/>
        <v>0.73513452588163553</v>
      </c>
      <c r="BL897" s="32">
        <f t="shared" si="2075"/>
        <v>0.34683923226946933</v>
      </c>
      <c r="BM897" s="32">
        <f t="shared" si="2075"/>
        <v>0.7164280975756856</v>
      </c>
      <c r="BN897" s="32">
        <f t="shared" si="2075"/>
        <v>0.32813280396351935</v>
      </c>
      <c r="BO897" s="32">
        <f t="shared" si="2075"/>
        <v>-6.0162489648646844E-2</v>
      </c>
      <c r="BP897" s="32">
        <f t="shared" si="2075"/>
        <v>0.30942637565756936</v>
      </c>
      <c r="BQ897" s="32">
        <f t="shared" si="2075"/>
        <v>-7.8868917954596829E-2</v>
      </c>
      <c r="BR897" s="32">
        <f t="shared" si="2075"/>
        <v>-0.46716421156676302</v>
      </c>
      <c r="BS897" s="32">
        <f t="shared" si="2075"/>
        <v>-1.3976017673437757E-2</v>
      </c>
      <c r="BT897" s="32">
        <f t="shared" si="2075"/>
        <v>-0.40227131128560395</v>
      </c>
      <c r="BU897" s="32">
        <f t="shared" si="2075"/>
        <v>-0.7905666048977702</v>
      </c>
      <c r="BV897" s="32">
        <f t="shared" si="2075"/>
        <v>-0.42097773959155393</v>
      </c>
      <c r="BW897" s="32">
        <f t="shared" si="2075"/>
        <v>-0.80927303320372013</v>
      </c>
      <c r="BX897" s="32">
        <f t="shared" si="2075"/>
        <v>-1.1975683268158863</v>
      </c>
      <c r="BY897" s="32">
        <f t="shared" si="2075"/>
        <v>-0.82797946150967006</v>
      </c>
      <c r="BZ897" s="32">
        <f t="shared" si="2075"/>
        <v>-1.2162747551218362</v>
      </c>
      <c r="CA897" s="32">
        <f t="shared" si="2075"/>
        <v>-1.6045700487340024</v>
      </c>
      <c r="CB897" s="32">
        <f t="shared" si="2075"/>
        <v>0.26728067143815021</v>
      </c>
      <c r="CC897" s="32">
        <f t="shared" ref="CC897:CS897" si="2076">SUMPRODUCT(BN$3:BN$6,$K897:$K900)</f>
        <v>-0.12101462217401598</v>
      </c>
      <c r="CD897" s="32">
        <f t="shared" si="2076"/>
        <v>-0.50930991578618223</v>
      </c>
      <c r="CE897" s="32">
        <f t="shared" si="2076"/>
        <v>-0.13972105047996597</v>
      </c>
      <c r="CF897" s="32">
        <f t="shared" si="2076"/>
        <v>-0.52801634409213216</v>
      </c>
      <c r="CG897" s="32">
        <f t="shared" si="2076"/>
        <v>-0.91631163770429835</v>
      </c>
      <c r="CH897" s="32">
        <f t="shared" si="2076"/>
        <v>-0.54672277239808209</v>
      </c>
      <c r="CI897" s="32">
        <f t="shared" si="2076"/>
        <v>-0.93501806601024828</v>
      </c>
      <c r="CJ897" s="32">
        <f t="shared" si="2076"/>
        <v>-1.3233133596224145</v>
      </c>
      <c r="CK897" s="32">
        <f t="shared" si="2076"/>
        <v>0.64228959025360099</v>
      </c>
      <c r="CL897" s="32">
        <f t="shared" si="2076"/>
        <v>0.25399429664143475</v>
      </c>
      <c r="CM897" s="32">
        <f t="shared" si="2076"/>
        <v>-0.13430099697073145</v>
      </c>
      <c r="CN897" s="32">
        <f t="shared" si="2076"/>
        <v>0.23528786833548476</v>
      </c>
      <c r="CO897" s="32">
        <f t="shared" si="2076"/>
        <v>-0.15300742527668143</v>
      </c>
      <c r="CP897" s="32">
        <f t="shared" si="2076"/>
        <v>-0.54130271888884762</v>
      </c>
      <c r="CQ897" s="32">
        <f t="shared" si="2076"/>
        <v>-0.17171385358263147</v>
      </c>
      <c r="CR897" s="32">
        <f t="shared" si="2076"/>
        <v>-0.56000914719479766</v>
      </c>
      <c r="CS897" s="32">
        <f t="shared" si="2076"/>
        <v>-0.94830444080696386</v>
      </c>
    </row>
    <row r="898" spans="1:97" ht="13.9" thickTop="1" thickBot="1" x14ac:dyDescent="0.4">
      <c r="H898" s="33">
        <f>H897</f>
        <v>6.9776356239909155E-16</v>
      </c>
      <c r="I898" s="33">
        <f t="shared" ref="I898:J898" si="2077">I893</f>
        <v>0.32813280396351874</v>
      </c>
      <c r="J898" s="33">
        <f t="shared" si="2077"/>
        <v>0.87104456670005936</v>
      </c>
      <c r="K898" s="33">
        <f t="shared" ref="K898:K900" si="2078">I898+J898*H898</f>
        <v>0.32813280396351935</v>
      </c>
      <c r="L898" s="33">
        <f>$CE$4-$CE$7*SUMPRODUCT($B$4:$CD$4,Q899:CS899)</f>
        <v>-2.2737367544323206E-13</v>
      </c>
      <c r="M898" s="39" t="s">
        <v>375</v>
      </c>
      <c r="O898" s="47">
        <f t="shared" ref="O898:O899" si="2079">SUM(Q898:CS898)</f>
        <v>98.989929547728735</v>
      </c>
      <c r="P898" s="39" t="s">
        <v>365</v>
      </c>
      <c r="Q898" s="33">
        <f>EXP(Q897)</f>
        <v>2.581329150288115</v>
      </c>
      <c r="R898" s="33">
        <f>EXP(R897)</f>
        <v>1.7506885141117288</v>
      </c>
      <c r="S898" s="33">
        <f t="shared" ref="S898:CD898" si="2080">EXP(S897)</f>
        <v>1.1873380320757014</v>
      </c>
      <c r="T898" s="33">
        <f t="shared" si="2080"/>
        <v>1.7182437934675827</v>
      </c>
      <c r="U898" s="33">
        <f t="shared" si="2080"/>
        <v>1.1653336318352554</v>
      </c>
      <c r="V898" s="33">
        <f t="shared" si="2080"/>
        <v>0.79034330206761039</v>
      </c>
      <c r="W898" s="33">
        <f t="shared" si="2080"/>
        <v>1.143737029220137</v>
      </c>
      <c r="X898" s="33">
        <f t="shared" si="2080"/>
        <v>0.77569622610757527</v>
      </c>
      <c r="Y898" s="33">
        <f t="shared" si="2080"/>
        <v>0.52608652148633317</v>
      </c>
      <c r="Z898" s="33">
        <f t="shared" si="2080"/>
        <v>3.419728390432526</v>
      </c>
      <c r="AA898" s="33">
        <f t="shared" si="2080"/>
        <v>2.3193009747880415</v>
      </c>
      <c r="AB898" s="33">
        <f t="shared" si="2080"/>
        <v>1.5729778501421885</v>
      </c>
      <c r="AC898" s="33">
        <f t="shared" si="2080"/>
        <v>2.2763184158632899</v>
      </c>
      <c r="AD898" s="33">
        <f t="shared" si="2080"/>
        <v>1.5438265610831026</v>
      </c>
      <c r="AE898" s="33">
        <f t="shared" si="2080"/>
        <v>1.0470417644983896</v>
      </c>
      <c r="AF898" s="33">
        <f t="shared" si="2080"/>
        <v>1.5152155197164614</v>
      </c>
      <c r="AG898" s="33">
        <f t="shared" si="2080"/>
        <v>1.0276374117091442</v>
      </c>
      <c r="AH898" s="33">
        <f t="shared" si="2080"/>
        <v>0.69695606743909477</v>
      </c>
      <c r="AI898" s="33">
        <f t="shared" si="2080"/>
        <v>4.9757198257344086</v>
      </c>
      <c r="AJ898" s="33">
        <f t="shared" si="2080"/>
        <v>3.374593103471121</v>
      </c>
      <c r="AK898" s="33">
        <f t="shared" si="2080"/>
        <v>2.2886896796513296</v>
      </c>
      <c r="AL898" s="33">
        <f t="shared" si="2080"/>
        <v>3.3120532914787324</v>
      </c>
      <c r="AM898" s="33">
        <f t="shared" si="2080"/>
        <v>2.2462744260531737</v>
      </c>
      <c r="AN898" s="33">
        <f t="shared" si="2080"/>
        <v>1.5234503654039155</v>
      </c>
      <c r="AO898" s="33">
        <f t="shared" si="2080"/>
        <v>2.2046452352200103</v>
      </c>
      <c r="AP898" s="33">
        <f t="shared" si="2080"/>
        <v>1.4952169468818142</v>
      </c>
      <c r="AQ898" s="33">
        <f t="shared" si="2080"/>
        <v>1.0140741387897119</v>
      </c>
      <c r="AR898" s="33">
        <f t="shared" si="2080"/>
        <v>1.5954633754475882</v>
      </c>
      <c r="AS898" s="33">
        <f t="shared" si="2080"/>
        <v>1.0820624738113167</v>
      </c>
      <c r="AT898" s="33">
        <f t="shared" si="2080"/>
        <v>0.73386779994382245</v>
      </c>
      <c r="AU898" s="33">
        <f t="shared" si="2080"/>
        <v>1.062009098011262</v>
      </c>
      <c r="AV898" s="33">
        <f t="shared" si="2080"/>
        <v>0.72026735899331318</v>
      </c>
      <c r="AW898" s="33">
        <f t="shared" si="2080"/>
        <v>0.4884939963345783</v>
      </c>
      <c r="AX898" s="33">
        <f t="shared" si="2080"/>
        <v>0.7069189688809282</v>
      </c>
      <c r="AY898" s="33">
        <f t="shared" si="2080"/>
        <v>0.47944095741893805</v>
      </c>
      <c r="AZ898" s="33">
        <f t="shared" si="2080"/>
        <v>0.32516263075337798</v>
      </c>
      <c r="BA898" s="33">
        <f t="shared" si="2080"/>
        <v>2.1136597013613896</v>
      </c>
      <c r="BB898" s="33">
        <f t="shared" si="2080"/>
        <v>1.433509462170369</v>
      </c>
      <c r="BC898" s="33">
        <f t="shared" si="2080"/>
        <v>0.97222337957638394</v>
      </c>
      <c r="BD898" s="33">
        <f t="shared" si="2080"/>
        <v>1.4069428778431416</v>
      </c>
      <c r="BE898" s="33">
        <f t="shared" si="2080"/>
        <v>0.95420560217063688</v>
      </c>
      <c r="BF898" s="33">
        <f t="shared" si="2080"/>
        <v>0.64715372994363973</v>
      </c>
      <c r="BG898" s="33">
        <f t="shared" si="2080"/>
        <v>0.9365217401072512</v>
      </c>
      <c r="BH898" s="33">
        <f t="shared" si="2080"/>
        <v>0.63516032174304271</v>
      </c>
      <c r="BI898" s="33">
        <f t="shared" si="2080"/>
        <v>0.43077337881181982</v>
      </c>
      <c r="BJ898" s="33">
        <f t="shared" si="2080"/>
        <v>3.0753841475666293</v>
      </c>
      <c r="BK898" s="33">
        <f t="shared" si="2080"/>
        <v>2.0857625626802565</v>
      </c>
      <c r="BL898" s="33">
        <f t="shared" si="2080"/>
        <v>1.4145892867792569</v>
      </c>
      <c r="BM898" s="33">
        <f t="shared" si="2080"/>
        <v>2.0471080658176239</v>
      </c>
      <c r="BN898" s="33">
        <f t="shared" si="2080"/>
        <v>1.3883733415292583</v>
      </c>
      <c r="BO898" s="33">
        <f t="shared" si="2080"/>
        <v>0.94161151902805595</v>
      </c>
      <c r="BP898" s="33">
        <f t="shared" si="2080"/>
        <v>1.3626432445687766</v>
      </c>
      <c r="BQ898" s="33">
        <f t="shared" si="2080"/>
        <v>0.92416105742742338</v>
      </c>
      <c r="BR898" s="33">
        <f t="shared" si="2080"/>
        <v>0.62677715790214361</v>
      </c>
      <c r="BS898" s="33">
        <f t="shared" si="2080"/>
        <v>0.9861211934597709</v>
      </c>
      <c r="BT898" s="33">
        <f t="shared" si="2080"/>
        <v>0.6687992682837367</v>
      </c>
      <c r="BU898" s="33">
        <f t="shared" si="2080"/>
        <v>0.45358771743618242</v>
      </c>
      <c r="BV898" s="33">
        <f t="shared" si="2080"/>
        <v>0.65640471308355886</v>
      </c>
      <c r="BW898" s="33">
        <f t="shared" si="2080"/>
        <v>0.44518158084408871</v>
      </c>
      <c r="BX898" s="33">
        <f t="shared" si="2080"/>
        <v>0.30192750900862769</v>
      </c>
      <c r="BY898" s="33">
        <f t="shared" si="2080"/>
        <v>0.43693123139015733</v>
      </c>
      <c r="BZ898" s="33">
        <f t="shared" si="2080"/>
        <v>0.29633202265819714</v>
      </c>
      <c r="CA898" s="33">
        <f t="shared" si="2080"/>
        <v>0.20097594619938264</v>
      </c>
      <c r="CB898" s="33">
        <f t="shared" si="2080"/>
        <v>1.3064070660284406</v>
      </c>
      <c r="CC898" s="33">
        <f t="shared" si="2080"/>
        <v>0.8860210039448545</v>
      </c>
      <c r="CD898" s="33">
        <f t="shared" si="2080"/>
        <v>0.60091011434743535</v>
      </c>
      <c r="CE898" s="33">
        <f t="shared" ref="CE898:CS898" si="2081">EXP(CE897)</f>
        <v>0.86960077628806753</v>
      </c>
      <c r="CF898" s="33">
        <f t="shared" si="2081"/>
        <v>0.58977371821808944</v>
      </c>
      <c r="CG898" s="33">
        <f t="shared" si="2081"/>
        <v>0.39999163775535285</v>
      </c>
      <c r="CH898" s="33">
        <f t="shared" si="2081"/>
        <v>0.57884370789551987</v>
      </c>
      <c r="CI898" s="33">
        <f t="shared" si="2081"/>
        <v>0.3925787731353142</v>
      </c>
      <c r="CJ898" s="33">
        <f t="shared" si="2081"/>
        <v>0.26625165137710455</v>
      </c>
      <c r="CK898" s="33">
        <f t="shared" si="2081"/>
        <v>1.9008280181266313</v>
      </c>
      <c r="CL898" s="33">
        <f t="shared" si="2081"/>
        <v>1.2891644516797196</v>
      </c>
      <c r="CM898" s="33">
        <f t="shared" si="2081"/>
        <v>0.8743268552578517</v>
      </c>
      <c r="CN898" s="33">
        <f t="shared" si="2081"/>
        <v>1.2652729483300593</v>
      </c>
      <c r="CO898" s="33">
        <f t="shared" si="2081"/>
        <v>0.85812334998443707</v>
      </c>
      <c r="CP898" s="33">
        <f t="shared" si="2081"/>
        <v>0.58198958948770763</v>
      </c>
      <c r="CQ898" s="33">
        <f t="shared" si="2081"/>
        <v>0.84222013696622056</v>
      </c>
      <c r="CR898" s="33">
        <f t="shared" si="2081"/>
        <v>0.57120383891213444</v>
      </c>
      <c r="CS898" s="33">
        <f t="shared" si="2081"/>
        <v>0.38739732199141863</v>
      </c>
    </row>
    <row r="899" spans="1:97" ht="13.9" thickTop="1" thickBot="1" x14ac:dyDescent="0.4">
      <c r="H899" s="32">
        <f t="shared" ref="H899:H900" si="2082">H898</f>
        <v>6.9776356239909155E-16</v>
      </c>
      <c r="I899" s="32">
        <f t="shared" ref="I899:J899" si="2083">I894</f>
        <v>-0.40700172191811623</v>
      </c>
      <c r="J899" s="32">
        <f t="shared" si="2083"/>
        <v>5.4410388751675802E-2</v>
      </c>
      <c r="K899" s="32">
        <f t="shared" si="2078"/>
        <v>-0.40700172191811618</v>
      </c>
      <c r="L899" s="32">
        <f>$CE$5-$CE$7*SUMPRODUCT($B$5:$CD$5,Q899:CS899)</f>
        <v>0</v>
      </c>
      <c r="M899" s="32">
        <f>SUMPRODUCT($B$7:$CD$7, LN(Q899:CS899))</f>
        <v>-3263.3842564287183</v>
      </c>
      <c r="O899" s="48">
        <f t="shared" si="2079"/>
        <v>1.0000000000000004</v>
      </c>
      <c r="P899" s="39" t="s">
        <v>366</v>
      </c>
      <c r="Q899" s="32">
        <f t="shared" ref="Q899:AV899" si="2084">Q898/$O898</f>
        <v>2.6076684386804296E-2</v>
      </c>
      <c r="R899" s="32">
        <f t="shared" si="2084"/>
        <v>1.7685521366773184E-2</v>
      </c>
      <c r="S899" s="32">
        <f t="shared" si="2084"/>
        <v>1.1994533560135705E-2</v>
      </c>
      <c r="T899" s="32">
        <f t="shared" si="2084"/>
        <v>1.7357763575729372E-2</v>
      </c>
      <c r="U899" s="32">
        <f t="shared" si="2084"/>
        <v>1.1772244279387846E-2</v>
      </c>
      <c r="V899" s="32">
        <f t="shared" si="2084"/>
        <v>7.9840778317408594E-3</v>
      </c>
      <c r="W899" s="32">
        <f t="shared" si="2084"/>
        <v>1.1554074585624142E-2</v>
      </c>
      <c r="X899" s="32">
        <f t="shared" si="2084"/>
        <v>7.8361125182291151E-3</v>
      </c>
      <c r="Y899" s="32">
        <f t="shared" si="2084"/>
        <v>5.314545872392773E-3</v>
      </c>
      <c r="Z899" s="32">
        <f t="shared" si="2084"/>
        <v>3.4546225116603185E-2</v>
      </c>
      <c r="AA899" s="32">
        <f t="shared" si="2084"/>
        <v>2.3429665880000179E-2</v>
      </c>
      <c r="AB899" s="32">
        <f t="shared" si="2084"/>
        <v>1.589028154004055E-2</v>
      </c>
      <c r="AC899" s="32">
        <f t="shared" si="2084"/>
        <v>2.2995454449391703E-2</v>
      </c>
      <c r="AD899" s="32">
        <f t="shared" si="2084"/>
        <v>1.5595794119024351E-2</v>
      </c>
      <c r="AE899" s="32">
        <f t="shared" si="2084"/>
        <v>1.0577255376200167E-2</v>
      </c>
      <c r="AF899" s="32">
        <f t="shared" si="2084"/>
        <v>1.5306764300563411E-2</v>
      </c>
      <c r="AG899" s="32">
        <f t="shared" si="2084"/>
        <v>1.038123187282057E-2</v>
      </c>
      <c r="AH899" s="32">
        <f t="shared" si="2084"/>
        <v>7.0406764670243776E-3</v>
      </c>
      <c r="AI899" s="32">
        <f t="shared" si="2084"/>
        <v>5.0264909253575414E-2</v>
      </c>
      <c r="AJ899" s="32">
        <f t="shared" si="2084"/>
        <v>3.4090266746215188E-2</v>
      </c>
      <c r="AK899" s="32">
        <f t="shared" si="2084"/>
        <v>2.3120429422548692E-2</v>
      </c>
      <c r="AL899" s="32">
        <f t="shared" si="2084"/>
        <v>3.3458487207850787E-2</v>
      </c>
      <c r="AM899" s="32">
        <f t="shared" si="2084"/>
        <v>2.2691948931735685E-2</v>
      </c>
      <c r="AN899" s="32">
        <f t="shared" si="2084"/>
        <v>1.538995302213416E-2</v>
      </c>
      <c r="AO899" s="32">
        <f t="shared" si="2084"/>
        <v>2.2271409276607517E-2</v>
      </c>
      <c r="AP899" s="32">
        <f t="shared" si="2084"/>
        <v>1.5104737963884337E-2</v>
      </c>
      <c r="AQ899" s="32">
        <f t="shared" si="2084"/>
        <v>1.0244215178482053E-2</v>
      </c>
      <c r="AR899" s="32">
        <f t="shared" si="2084"/>
        <v>1.6117431164331959E-2</v>
      </c>
      <c r="AS899" s="32">
        <f t="shared" si="2084"/>
        <v>1.0931035901885273E-2</v>
      </c>
      <c r="AT899" s="32">
        <f t="shared" si="2084"/>
        <v>7.4135601802805869E-3</v>
      </c>
      <c r="AU899" s="32">
        <f t="shared" si="2084"/>
        <v>1.0728455943583699E-2</v>
      </c>
      <c r="AV899" s="32">
        <f t="shared" si="2084"/>
        <v>7.2761680130909766E-3</v>
      </c>
      <c r="AW899" s="32">
        <f t="shared" ref="AW899:CB899" si="2085">AW898/$O898</f>
        <v>4.934784766151867E-3</v>
      </c>
      <c r="AX899" s="32">
        <f t="shared" si="2085"/>
        <v>7.1413220729698761E-3</v>
      </c>
      <c r="AY899" s="32">
        <f t="shared" si="2085"/>
        <v>4.8433306257458439E-3</v>
      </c>
      <c r="AZ899" s="32">
        <f t="shared" si="2085"/>
        <v>3.2848051538070687E-3</v>
      </c>
      <c r="BA899" s="32">
        <f t="shared" si="2085"/>
        <v>2.1352269983607501E-2</v>
      </c>
      <c r="BB899" s="32">
        <f t="shared" si="2085"/>
        <v>1.4481366627088987E-2</v>
      </c>
      <c r="BC899" s="32">
        <f t="shared" si="2085"/>
        <v>9.8214372312248107E-3</v>
      </c>
      <c r="BD899" s="32">
        <f t="shared" si="2085"/>
        <v>1.4212989990711869E-2</v>
      </c>
      <c r="BE899" s="32">
        <f t="shared" si="2085"/>
        <v>9.6394209646402419E-3</v>
      </c>
      <c r="BF899" s="32">
        <f t="shared" si="2085"/>
        <v>6.5375713762035733E-3</v>
      </c>
      <c r="BG899" s="32">
        <f t="shared" si="2085"/>
        <v>9.4607779234321034E-3</v>
      </c>
      <c r="BH899" s="32">
        <f t="shared" si="2085"/>
        <v>6.4164135144352784E-3</v>
      </c>
      <c r="BI899" s="32">
        <f t="shared" si="2085"/>
        <v>4.3516889119930048E-3</v>
      </c>
      <c r="BJ899" s="32">
        <f t="shared" si="2085"/>
        <v>3.1067646594129656E-2</v>
      </c>
      <c r="BK899" s="32">
        <f t="shared" si="2085"/>
        <v>2.1070452036988173E-2</v>
      </c>
      <c r="BL899" s="32">
        <f t="shared" si="2085"/>
        <v>1.4290234302037786E-2</v>
      </c>
      <c r="BM899" s="32">
        <f t="shared" si="2085"/>
        <v>2.0679962852489915E-2</v>
      </c>
      <c r="BN899" s="32">
        <f t="shared" si="2085"/>
        <v>1.4025399834837176E-2</v>
      </c>
      <c r="BO899" s="32">
        <f t="shared" si="2085"/>
        <v>9.5121950619638622E-3</v>
      </c>
      <c r="BP899" s="32">
        <f t="shared" si="2085"/>
        <v>1.376547342537271E-2</v>
      </c>
      <c r="BQ899" s="32">
        <f t="shared" si="2085"/>
        <v>9.3359098410291542E-3</v>
      </c>
      <c r="BR899" s="32">
        <f t="shared" si="2085"/>
        <v>6.3317264772871501E-3</v>
      </c>
      <c r="BS899" s="32">
        <f t="shared" si="2085"/>
        <v>9.9618334709926752E-3</v>
      </c>
      <c r="BT899" s="32">
        <f t="shared" si="2085"/>
        <v>6.7562354205057814E-3</v>
      </c>
      <c r="BU899" s="32">
        <f t="shared" si="2085"/>
        <v>4.5821602208281371E-3</v>
      </c>
      <c r="BV899" s="32">
        <f t="shared" si="2085"/>
        <v>6.6310251566253356E-3</v>
      </c>
      <c r="BW899" s="32">
        <f t="shared" si="2085"/>
        <v>4.497241112081417E-3</v>
      </c>
      <c r="BX899" s="32">
        <f t="shared" si="2085"/>
        <v>3.0500830780271549E-3</v>
      </c>
      <c r="BY899" s="32">
        <f t="shared" si="2085"/>
        <v>4.4138957708772554E-3</v>
      </c>
      <c r="BZ899" s="32">
        <f t="shared" si="2085"/>
        <v>2.9935572639772255E-3</v>
      </c>
      <c r="CA899" s="32">
        <f t="shared" si="2085"/>
        <v>2.0302665848699344E-3</v>
      </c>
      <c r="CB899" s="32">
        <f t="shared" si="2085"/>
        <v>1.3197373429774456E-2</v>
      </c>
      <c r="CC899" s="32">
        <f t="shared" ref="CC899:CS899" si="2086">CC898/$O898</f>
        <v>8.9506175829497173E-3</v>
      </c>
      <c r="CD899" s="32">
        <f t="shared" si="2086"/>
        <v>6.070416628165212E-3</v>
      </c>
      <c r="CE899" s="32">
        <f t="shared" si="2086"/>
        <v>8.7847398241533547E-3</v>
      </c>
      <c r="CF899" s="32">
        <f t="shared" si="2086"/>
        <v>5.9579163346482195E-3</v>
      </c>
      <c r="CG899" s="32">
        <f t="shared" si="2086"/>
        <v>4.0407306034347052E-3</v>
      </c>
      <c r="CH899" s="32">
        <f t="shared" si="2086"/>
        <v>5.8475009583315854E-3</v>
      </c>
      <c r="CI899" s="32">
        <f t="shared" si="2086"/>
        <v>3.9658455655939163E-3</v>
      </c>
      <c r="CJ899" s="32">
        <f t="shared" si="2086"/>
        <v>2.6896842193298996E-3</v>
      </c>
      <c r="CK899" s="32">
        <f t="shared" si="2086"/>
        <v>1.9202236296270245E-2</v>
      </c>
      <c r="CL899" s="32">
        <f t="shared" si="2086"/>
        <v>1.3023187889613956E-2</v>
      </c>
      <c r="CM899" s="32">
        <f t="shared" si="2086"/>
        <v>8.8324828520691939E-3</v>
      </c>
      <c r="CN899" s="32">
        <f t="shared" si="2086"/>
        <v>1.2781835022117058E-2</v>
      </c>
      <c r="CO899" s="32">
        <f t="shared" si="2086"/>
        <v>8.6687944309596313E-3</v>
      </c>
      <c r="CP899" s="32">
        <f t="shared" si="2086"/>
        <v>5.8792807727688808E-3</v>
      </c>
      <c r="CQ899" s="32">
        <f t="shared" si="2086"/>
        <v>8.5081395735324555E-3</v>
      </c>
      <c r="CR899" s="32">
        <f t="shared" si="2086"/>
        <v>5.7703227138546876E-3</v>
      </c>
      <c r="CS899" s="32">
        <f t="shared" si="2086"/>
        <v>3.9135023508086461E-3</v>
      </c>
    </row>
    <row r="900" spans="1:97" ht="13.15" thickTop="1" x14ac:dyDescent="0.35">
      <c r="H900" s="34">
        <f t="shared" si="2082"/>
        <v>6.9776356239909155E-16</v>
      </c>
      <c r="I900" s="34">
        <f t="shared" ref="I900:J900" si="2087">I895</f>
        <v>-0.38829529361216619</v>
      </c>
      <c r="J900" s="34">
        <f t="shared" si="2087"/>
        <v>2.9488634595337366E-2</v>
      </c>
      <c r="K900" s="34">
        <f t="shared" si="2078"/>
        <v>-0.38829529361216619</v>
      </c>
      <c r="L900" s="34">
        <f>$CE$6-$CE$7*SUMPRODUCT($B$6:$CD$6,Q899:CS899)</f>
        <v>0</v>
      </c>
    </row>
    <row r="903" spans="1:97" x14ac:dyDescent="0.35">
      <c r="A903" s="30" t="s">
        <v>376</v>
      </c>
      <c r="B903" s="31"/>
      <c r="C903" s="31"/>
    </row>
    <row r="904" spans="1:97" x14ac:dyDescent="0.35">
      <c r="A904" s="3" t="s">
        <v>377</v>
      </c>
      <c r="CE904" s="3" t="s">
        <v>378</v>
      </c>
    </row>
    <row r="905" spans="1:97" x14ac:dyDescent="0.35">
      <c r="B905">
        <f t="shared" ref="B905:K908" si="2088">B3*Q$899</f>
        <v>-2.6076684386804296E-2</v>
      </c>
      <c r="C905">
        <f t="shared" si="2088"/>
        <v>-1.7685521366773184E-2</v>
      </c>
      <c r="D905">
        <f t="shared" si="2088"/>
        <v>-1.1994533560135705E-2</v>
      </c>
      <c r="E905">
        <f t="shared" si="2088"/>
        <v>-1.7357763575729372E-2</v>
      </c>
      <c r="F905">
        <f t="shared" si="2088"/>
        <v>-1.1772244279387846E-2</v>
      </c>
      <c r="G905">
        <f t="shared" si="2088"/>
        <v>-7.9840778317408594E-3</v>
      </c>
      <c r="H905">
        <f t="shared" si="2088"/>
        <v>-1.1554074585624142E-2</v>
      </c>
      <c r="I905">
        <f t="shared" si="2088"/>
        <v>-7.8361125182291151E-3</v>
      </c>
      <c r="J905">
        <f t="shared" si="2088"/>
        <v>-5.314545872392773E-3</v>
      </c>
      <c r="K905">
        <f t="shared" si="2088"/>
        <v>-3.4546225116603185E-2</v>
      </c>
      <c r="L905">
        <f t="shared" ref="L905:U908" si="2089">L3*AA$899</f>
        <v>-2.3429665880000179E-2</v>
      </c>
      <c r="M905">
        <f t="shared" si="2089"/>
        <v>-1.589028154004055E-2</v>
      </c>
      <c r="N905">
        <f t="shared" si="2089"/>
        <v>-2.2995454449391703E-2</v>
      </c>
      <c r="O905">
        <f t="shared" si="2089"/>
        <v>-1.5595794119024351E-2</v>
      </c>
      <c r="P905">
        <f t="shared" si="2089"/>
        <v>-1.0577255376200167E-2</v>
      </c>
      <c r="Q905">
        <f t="shared" si="2089"/>
        <v>-1.5306764300563411E-2</v>
      </c>
      <c r="R905">
        <f t="shared" si="2089"/>
        <v>-1.038123187282057E-2</v>
      </c>
      <c r="S905">
        <f t="shared" si="2089"/>
        <v>-7.0406764670243776E-3</v>
      </c>
      <c r="T905">
        <f t="shared" si="2089"/>
        <v>-5.0264909253575414E-2</v>
      </c>
      <c r="U905">
        <f t="shared" si="2089"/>
        <v>-3.4090266746215188E-2</v>
      </c>
      <c r="V905">
        <f t="shared" ref="V905:AE908" si="2090">V3*AK$899</f>
        <v>-2.3120429422548692E-2</v>
      </c>
      <c r="W905">
        <f t="shared" si="2090"/>
        <v>-3.3458487207850787E-2</v>
      </c>
      <c r="X905">
        <f t="shared" si="2090"/>
        <v>-2.2691948931735685E-2</v>
      </c>
      <c r="Y905">
        <f t="shared" si="2090"/>
        <v>-1.538995302213416E-2</v>
      </c>
      <c r="Z905">
        <f t="shared" si="2090"/>
        <v>-2.2271409276607517E-2</v>
      </c>
      <c r="AA905">
        <f t="shared" si="2090"/>
        <v>-1.5104737963884337E-2</v>
      </c>
      <c r="AB905">
        <f t="shared" si="2090"/>
        <v>-1.0244215178482053E-2</v>
      </c>
      <c r="AC905">
        <f t="shared" si="2090"/>
        <v>0</v>
      </c>
      <c r="AD905">
        <f t="shared" si="2090"/>
        <v>0</v>
      </c>
      <c r="AE905">
        <f t="shared" si="2090"/>
        <v>0</v>
      </c>
      <c r="AF905">
        <f t="shared" ref="AF905:AO908" si="2091">AF3*AU$899</f>
        <v>0</v>
      </c>
      <c r="AG905">
        <f t="shared" si="2091"/>
        <v>0</v>
      </c>
      <c r="AH905">
        <f t="shared" si="2091"/>
        <v>0</v>
      </c>
      <c r="AI905">
        <f t="shared" si="2091"/>
        <v>0</v>
      </c>
      <c r="AJ905">
        <f t="shared" si="2091"/>
        <v>0</v>
      </c>
      <c r="AK905">
        <f t="shared" si="2091"/>
        <v>0</v>
      </c>
      <c r="AL905">
        <f t="shared" si="2091"/>
        <v>0</v>
      </c>
      <c r="AM905">
        <f t="shared" si="2091"/>
        <v>0</v>
      </c>
      <c r="AN905">
        <f t="shared" si="2091"/>
        <v>0</v>
      </c>
      <c r="AO905">
        <f t="shared" si="2091"/>
        <v>0</v>
      </c>
      <c r="AP905">
        <f t="shared" ref="AP905:AY908" si="2092">AP3*BE$899</f>
        <v>0</v>
      </c>
      <c r="AQ905">
        <f t="shared" si="2092"/>
        <v>0</v>
      </c>
      <c r="AR905">
        <f t="shared" si="2092"/>
        <v>0</v>
      </c>
      <c r="AS905">
        <f t="shared" si="2092"/>
        <v>0</v>
      </c>
      <c r="AT905">
        <f t="shared" si="2092"/>
        <v>0</v>
      </c>
      <c r="AU905">
        <f t="shared" si="2092"/>
        <v>0</v>
      </c>
      <c r="AV905">
        <f t="shared" si="2092"/>
        <v>0</v>
      </c>
      <c r="AW905">
        <f t="shared" si="2092"/>
        <v>0</v>
      </c>
      <c r="AX905">
        <f t="shared" si="2092"/>
        <v>0</v>
      </c>
      <c r="AY905">
        <f t="shared" si="2092"/>
        <v>0</v>
      </c>
      <c r="AZ905">
        <f t="shared" ref="AZ905:BI908" si="2093">AZ3*BO$899</f>
        <v>0</v>
      </c>
      <c r="BA905">
        <f t="shared" si="2093"/>
        <v>0</v>
      </c>
      <c r="BB905">
        <f t="shared" si="2093"/>
        <v>0</v>
      </c>
      <c r="BC905">
        <f t="shared" si="2093"/>
        <v>0</v>
      </c>
      <c r="BD905">
        <f t="shared" si="2093"/>
        <v>9.9618334709926752E-3</v>
      </c>
      <c r="BE905">
        <f t="shared" si="2093"/>
        <v>6.7562354205057814E-3</v>
      </c>
      <c r="BF905">
        <f t="shared" si="2093"/>
        <v>4.5821602208281371E-3</v>
      </c>
      <c r="BG905">
        <f t="shared" si="2093"/>
        <v>6.6310251566253356E-3</v>
      </c>
      <c r="BH905">
        <f t="shared" si="2093"/>
        <v>4.497241112081417E-3</v>
      </c>
      <c r="BI905">
        <f t="shared" si="2093"/>
        <v>3.0500830780271549E-3</v>
      </c>
      <c r="BJ905">
        <f t="shared" ref="BJ905:BS908" si="2094">BJ3*BY$899</f>
        <v>4.4138957708772554E-3</v>
      </c>
      <c r="BK905">
        <f t="shared" si="2094"/>
        <v>2.9935572639772255E-3</v>
      </c>
      <c r="BL905">
        <f t="shared" si="2094"/>
        <v>2.0302665848699344E-3</v>
      </c>
      <c r="BM905">
        <f t="shared" si="2094"/>
        <v>1.3197373429774456E-2</v>
      </c>
      <c r="BN905">
        <f t="shared" si="2094"/>
        <v>8.9506175829497173E-3</v>
      </c>
      <c r="BO905">
        <f t="shared" si="2094"/>
        <v>6.070416628165212E-3</v>
      </c>
      <c r="BP905">
        <f t="shared" si="2094"/>
        <v>8.7847398241533547E-3</v>
      </c>
      <c r="BQ905">
        <f t="shared" si="2094"/>
        <v>5.9579163346482195E-3</v>
      </c>
      <c r="BR905">
        <f t="shared" si="2094"/>
        <v>4.0407306034347052E-3</v>
      </c>
      <c r="BS905">
        <f t="shared" si="2094"/>
        <v>5.8475009583315854E-3</v>
      </c>
      <c r="BT905">
        <f t="shared" ref="BT905:CC908" si="2095">BT3*CI$899</f>
        <v>3.9658455655939163E-3</v>
      </c>
      <c r="BU905">
        <f t="shared" si="2095"/>
        <v>2.6896842193298996E-3</v>
      </c>
      <c r="BV905">
        <f t="shared" si="2095"/>
        <v>1.9202236296270245E-2</v>
      </c>
      <c r="BW905">
        <f t="shared" si="2095"/>
        <v>1.3023187889613956E-2</v>
      </c>
      <c r="BX905">
        <f t="shared" si="2095"/>
        <v>8.8324828520691939E-3</v>
      </c>
      <c r="BY905">
        <f t="shared" si="2095"/>
        <v>1.2781835022117058E-2</v>
      </c>
      <c r="BZ905">
        <f t="shared" si="2095"/>
        <v>8.6687944309596313E-3</v>
      </c>
      <c r="CA905">
        <f t="shared" si="2095"/>
        <v>5.8792807727688808E-3</v>
      </c>
      <c r="CB905">
        <f t="shared" si="2095"/>
        <v>8.5081395735324555E-3</v>
      </c>
      <c r="CC905">
        <f t="shared" si="2095"/>
        <v>5.7703227138546876E-3</v>
      </c>
      <c r="CD905">
        <f t="shared" ref="CD905:CD908" si="2096">CD3*CS$899</f>
        <v>3.9135023508086461E-3</v>
      </c>
      <c r="CE905">
        <f>SUM(A905:CC905)</f>
        <v>-0.31288786132516755</v>
      </c>
    </row>
    <row r="906" spans="1:97" x14ac:dyDescent="0.35">
      <c r="B906">
        <f t="shared" si="2088"/>
        <v>-2.6076684386804296E-2</v>
      </c>
      <c r="C906">
        <f t="shared" si="2088"/>
        <v>-1.7685521366773184E-2</v>
      </c>
      <c r="D906">
        <f t="shared" si="2088"/>
        <v>-1.1994533560135705E-2</v>
      </c>
      <c r="E906">
        <f t="shared" si="2088"/>
        <v>-1.7357763575729372E-2</v>
      </c>
      <c r="F906">
        <f t="shared" si="2088"/>
        <v>-1.1772244279387846E-2</v>
      </c>
      <c r="G906">
        <f t="shared" si="2088"/>
        <v>-7.9840778317408594E-3</v>
      </c>
      <c r="H906">
        <f t="shared" si="2088"/>
        <v>-1.1554074585624142E-2</v>
      </c>
      <c r="I906">
        <f t="shared" si="2088"/>
        <v>-7.8361125182291151E-3</v>
      </c>
      <c r="J906">
        <f t="shared" si="2088"/>
        <v>-5.314545872392773E-3</v>
      </c>
      <c r="K906">
        <f t="shared" si="2088"/>
        <v>-4.935175016657598E-3</v>
      </c>
      <c r="L906">
        <f t="shared" si="2089"/>
        <v>-3.3470951257143109E-3</v>
      </c>
      <c r="M906">
        <f t="shared" si="2089"/>
        <v>-2.2700402200057927E-3</v>
      </c>
      <c r="N906">
        <f t="shared" si="2089"/>
        <v>-3.2850649213416717E-3</v>
      </c>
      <c r="O906">
        <f t="shared" si="2089"/>
        <v>-2.2279705884320502E-3</v>
      </c>
      <c r="P906">
        <f t="shared" si="2089"/>
        <v>-1.5110364823143095E-3</v>
      </c>
      <c r="Q906">
        <f t="shared" si="2089"/>
        <v>-2.1866806143662014E-3</v>
      </c>
      <c r="R906">
        <f t="shared" si="2089"/>
        <v>-1.4830331246886528E-3</v>
      </c>
      <c r="S906">
        <f t="shared" si="2089"/>
        <v>-1.0058109238606254E-3</v>
      </c>
      <c r="T906">
        <f t="shared" si="2089"/>
        <v>5.0264909253575414E-2</v>
      </c>
      <c r="U906">
        <f t="shared" si="2089"/>
        <v>3.4090266746215188E-2</v>
      </c>
      <c r="V906">
        <f t="shared" si="2090"/>
        <v>2.3120429422548692E-2</v>
      </c>
      <c r="W906">
        <f t="shared" si="2090"/>
        <v>3.3458487207850787E-2</v>
      </c>
      <c r="X906">
        <f t="shared" si="2090"/>
        <v>2.2691948931735685E-2</v>
      </c>
      <c r="Y906">
        <f t="shared" si="2090"/>
        <v>1.538995302213416E-2</v>
      </c>
      <c r="Z906">
        <f t="shared" si="2090"/>
        <v>2.2271409276607517E-2</v>
      </c>
      <c r="AA906">
        <f t="shared" si="2090"/>
        <v>1.5104737963884337E-2</v>
      </c>
      <c r="AB906">
        <f t="shared" si="2090"/>
        <v>1.0244215178482053E-2</v>
      </c>
      <c r="AC906">
        <f t="shared" si="2090"/>
        <v>-1.6117431164331959E-2</v>
      </c>
      <c r="AD906">
        <f t="shared" si="2090"/>
        <v>-1.0931035901885273E-2</v>
      </c>
      <c r="AE906">
        <f t="shared" si="2090"/>
        <v>-7.4135601802805869E-3</v>
      </c>
      <c r="AF906">
        <f t="shared" si="2091"/>
        <v>-1.0728455943583699E-2</v>
      </c>
      <c r="AG906">
        <f t="shared" si="2091"/>
        <v>-7.2761680130909766E-3</v>
      </c>
      <c r="AH906">
        <f t="shared" si="2091"/>
        <v>-4.934784766151867E-3</v>
      </c>
      <c r="AI906">
        <f t="shared" si="2091"/>
        <v>-7.1413220729698761E-3</v>
      </c>
      <c r="AJ906">
        <f t="shared" si="2091"/>
        <v>-4.8433306257458439E-3</v>
      </c>
      <c r="AK906">
        <f t="shared" si="2091"/>
        <v>-3.2848051538070687E-3</v>
      </c>
      <c r="AL906">
        <f t="shared" si="2091"/>
        <v>-3.0503242833725E-3</v>
      </c>
      <c r="AM906">
        <f t="shared" si="2091"/>
        <v>-2.0687666610127125E-3</v>
      </c>
      <c r="AN906">
        <f t="shared" si="2091"/>
        <v>-1.4030624616035443E-3</v>
      </c>
      <c r="AO906">
        <f t="shared" si="2091"/>
        <v>-2.0304271415302667E-3</v>
      </c>
      <c r="AP906">
        <f t="shared" si="2092"/>
        <v>-1.3770601378057488E-3</v>
      </c>
      <c r="AQ906">
        <f t="shared" si="2092"/>
        <v>-9.3393876802908189E-4</v>
      </c>
      <c r="AR906">
        <f t="shared" si="2092"/>
        <v>-1.3515397033474433E-3</v>
      </c>
      <c r="AS906">
        <f t="shared" si="2092"/>
        <v>-9.1663050206218261E-4</v>
      </c>
      <c r="AT906">
        <f t="shared" si="2092"/>
        <v>-6.2166984457042926E-4</v>
      </c>
      <c r="AU906">
        <f t="shared" si="2092"/>
        <v>3.1067646594129656E-2</v>
      </c>
      <c r="AV906">
        <f t="shared" si="2092"/>
        <v>2.1070452036988173E-2</v>
      </c>
      <c r="AW906">
        <f t="shared" si="2092"/>
        <v>1.4290234302037786E-2</v>
      </c>
      <c r="AX906">
        <f t="shared" si="2092"/>
        <v>2.0679962852489915E-2</v>
      </c>
      <c r="AY906">
        <f t="shared" si="2092"/>
        <v>1.4025399834837176E-2</v>
      </c>
      <c r="AZ906">
        <f t="shared" si="2093"/>
        <v>9.5121950619638622E-3</v>
      </c>
      <c r="BA906">
        <f t="shared" si="2093"/>
        <v>1.376547342537271E-2</v>
      </c>
      <c r="BB906">
        <f t="shared" si="2093"/>
        <v>9.3359098410291542E-3</v>
      </c>
      <c r="BC906">
        <f t="shared" si="2093"/>
        <v>6.3317264772871501E-3</v>
      </c>
      <c r="BD906">
        <f t="shared" si="2093"/>
        <v>-9.9618334709926752E-3</v>
      </c>
      <c r="BE906">
        <f t="shared" si="2093"/>
        <v>-6.7562354205057814E-3</v>
      </c>
      <c r="BF906">
        <f t="shared" si="2093"/>
        <v>-4.5821602208281371E-3</v>
      </c>
      <c r="BG906">
        <f t="shared" si="2093"/>
        <v>-6.6310251566253356E-3</v>
      </c>
      <c r="BH906">
        <f t="shared" si="2093"/>
        <v>-4.497241112081417E-3</v>
      </c>
      <c r="BI906">
        <f t="shared" si="2093"/>
        <v>-3.0500830780271549E-3</v>
      </c>
      <c r="BJ906">
        <f t="shared" si="2094"/>
        <v>-4.4138957708772554E-3</v>
      </c>
      <c r="BK906">
        <f t="shared" si="2094"/>
        <v>-2.9935572639772255E-3</v>
      </c>
      <c r="BL906">
        <f t="shared" si="2094"/>
        <v>-2.0302665848699344E-3</v>
      </c>
      <c r="BM906">
        <f t="shared" si="2094"/>
        <v>-1.8853390613963507E-3</v>
      </c>
      <c r="BN906">
        <f t="shared" si="2094"/>
        <v>-1.2786596547071025E-3</v>
      </c>
      <c r="BO906">
        <f t="shared" si="2094"/>
        <v>-8.6720237545217312E-4</v>
      </c>
      <c r="BP906">
        <f t="shared" si="2094"/>
        <v>-1.2549628320219078E-3</v>
      </c>
      <c r="BQ906">
        <f t="shared" si="2094"/>
        <v>-8.5113090494974564E-4</v>
      </c>
      <c r="BR906">
        <f t="shared" si="2094"/>
        <v>-5.7724722906210069E-4</v>
      </c>
      <c r="BS906">
        <f t="shared" si="2094"/>
        <v>-8.3535727976165504E-4</v>
      </c>
      <c r="BT906">
        <f t="shared" si="2095"/>
        <v>-5.6654936651341658E-4</v>
      </c>
      <c r="BU906">
        <f t="shared" si="2095"/>
        <v>-3.8424060276141423E-4</v>
      </c>
      <c r="BV906">
        <f t="shared" si="2095"/>
        <v>1.9202236296270245E-2</v>
      </c>
      <c r="BW906">
        <f t="shared" si="2095"/>
        <v>1.3023187889613956E-2</v>
      </c>
      <c r="BX906">
        <f t="shared" si="2095"/>
        <v>8.8324828520691939E-3</v>
      </c>
      <c r="BY906">
        <f t="shared" si="2095"/>
        <v>1.2781835022117058E-2</v>
      </c>
      <c r="BZ906">
        <f t="shared" si="2095"/>
        <v>8.6687944309596313E-3</v>
      </c>
      <c r="CA906">
        <f t="shared" si="2095"/>
        <v>5.8792807727688808E-3</v>
      </c>
      <c r="CB906">
        <f t="shared" si="2095"/>
        <v>8.5081395735324555E-3</v>
      </c>
      <c r="CC906">
        <f t="shared" si="2095"/>
        <v>5.7703227138546876E-3</v>
      </c>
      <c r="CD906">
        <f t="shared" si="2096"/>
        <v>3.9135023508086461E-3</v>
      </c>
      <c r="CE906">
        <f t="shared" ref="CE906:CE908" si="2097">SUM(A906:CC906)</f>
        <v>0.16971287127556528</v>
      </c>
    </row>
    <row r="907" spans="1:97" x14ac:dyDescent="0.35">
      <c r="B907">
        <f t="shared" si="2088"/>
        <v>-2.6076684386804296E-2</v>
      </c>
      <c r="C907">
        <f t="shared" si="2088"/>
        <v>-1.7685521366773184E-2</v>
      </c>
      <c r="D907">
        <f t="shared" si="2088"/>
        <v>-1.1994533560135705E-2</v>
      </c>
      <c r="E907">
        <f t="shared" si="2088"/>
        <v>0</v>
      </c>
      <c r="F907">
        <f t="shared" si="2088"/>
        <v>0</v>
      </c>
      <c r="G907">
        <f t="shared" si="2088"/>
        <v>0</v>
      </c>
      <c r="H907">
        <f t="shared" si="2088"/>
        <v>1.1554074585624142E-2</v>
      </c>
      <c r="I907">
        <f t="shared" si="2088"/>
        <v>7.8361125182291151E-3</v>
      </c>
      <c r="J907">
        <f t="shared" si="2088"/>
        <v>5.314545872392773E-3</v>
      </c>
      <c r="K907">
        <f t="shared" si="2088"/>
        <v>-3.4546225116603185E-2</v>
      </c>
      <c r="L907">
        <f t="shared" si="2089"/>
        <v>-2.3429665880000179E-2</v>
      </c>
      <c r="M907">
        <f t="shared" si="2089"/>
        <v>-1.589028154004055E-2</v>
      </c>
      <c r="N907">
        <f t="shared" si="2089"/>
        <v>0</v>
      </c>
      <c r="O907">
        <f t="shared" si="2089"/>
        <v>0</v>
      </c>
      <c r="P907">
        <f t="shared" si="2089"/>
        <v>0</v>
      </c>
      <c r="Q907">
        <f t="shared" si="2089"/>
        <v>1.5306764300563411E-2</v>
      </c>
      <c r="R907">
        <f t="shared" si="2089"/>
        <v>1.038123187282057E-2</v>
      </c>
      <c r="S907">
        <f t="shared" si="2089"/>
        <v>7.0406764670243776E-3</v>
      </c>
      <c r="T907">
        <f t="shared" si="2089"/>
        <v>-5.0264909253575414E-2</v>
      </c>
      <c r="U907">
        <f t="shared" si="2089"/>
        <v>-3.4090266746215188E-2</v>
      </c>
      <c r="V907">
        <f t="shared" si="2090"/>
        <v>-2.3120429422548692E-2</v>
      </c>
      <c r="W907">
        <f t="shared" si="2090"/>
        <v>0</v>
      </c>
      <c r="X907">
        <f t="shared" si="2090"/>
        <v>0</v>
      </c>
      <c r="Y907">
        <f t="shared" si="2090"/>
        <v>0</v>
      </c>
      <c r="Z907">
        <f t="shared" si="2090"/>
        <v>2.2271409276607517E-2</v>
      </c>
      <c r="AA907">
        <f t="shared" si="2090"/>
        <v>1.5104737963884337E-2</v>
      </c>
      <c r="AB907">
        <f t="shared" si="2090"/>
        <v>1.0244215178482053E-2</v>
      </c>
      <c r="AC907">
        <f t="shared" si="2090"/>
        <v>-1.6117431164331959E-2</v>
      </c>
      <c r="AD907">
        <f t="shared" si="2090"/>
        <v>-1.0931035901885273E-2</v>
      </c>
      <c r="AE907">
        <f t="shared" si="2090"/>
        <v>-7.4135601802805869E-3</v>
      </c>
      <c r="AF907">
        <f t="shared" si="2091"/>
        <v>0</v>
      </c>
      <c r="AG907">
        <f t="shared" si="2091"/>
        <v>0</v>
      </c>
      <c r="AH907">
        <f t="shared" si="2091"/>
        <v>0</v>
      </c>
      <c r="AI907">
        <f t="shared" si="2091"/>
        <v>7.1413220729698761E-3</v>
      </c>
      <c r="AJ907">
        <f t="shared" si="2091"/>
        <v>4.8433306257458439E-3</v>
      </c>
      <c r="AK907">
        <f t="shared" si="2091"/>
        <v>3.2848051538070687E-3</v>
      </c>
      <c r="AL907">
        <f t="shared" si="2091"/>
        <v>-2.1352269983607501E-2</v>
      </c>
      <c r="AM907">
        <f t="shared" si="2091"/>
        <v>-1.4481366627088987E-2</v>
      </c>
      <c r="AN907">
        <f t="shared" si="2091"/>
        <v>-9.8214372312248107E-3</v>
      </c>
      <c r="AO907">
        <f t="shared" si="2091"/>
        <v>0</v>
      </c>
      <c r="AP907">
        <f t="shared" si="2092"/>
        <v>0</v>
      </c>
      <c r="AQ907">
        <f t="shared" si="2092"/>
        <v>0</v>
      </c>
      <c r="AR907">
        <f t="shared" si="2092"/>
        <v>9.4607779234321034E-3</v>
      </c>
      <c r="AS907">
        <f t="shared" si="2092"/>
        <v>6.4164135144352784E-3</v>
      </c>
      <c r="AT907">
        <f t="shared" si="2092"/>
        <v>4.3516889119930048E-3</v>
      </c>
      <c r="AU907">
        <f t="shared" si="2092"/>
        <v>-3.1067646594129656E-2</v>
      </c>
      <c r="AV907">
        <f t="shared" si="2092"/>
        <v>-2.1070452036988173E-2</v>
      </c>
      <c r="AW907">
        <f t="shared" si="2092"/>
        <v>-1.4290234302037786E-2</v>
      </c>
      <c r="AX907">
        <f t="shared" si="2092"/>
        <v>0</v>
      </c>
      <c r="AY907">
        <f t="shared" si="2092"/>
        <v>0</v>
      </c>
      <c r="AZ907">
        <f t="shared" si="2093"/>
        <v>0</v>
      </c>
      <c r="BA907">
        <f t="shared" si="2093"/>
        <v>1.376547342537271E-2</v>
      </c>
      <c r="BB907">
        <f t="shared" si="2093"/>
        <v>9.3359098410291542E-3</v>
      </c>
      <c r="BC907">
        <f t="shared" si="2093"/>
        <v>6.3317264772871501E-3</v>
      </c>
      <c r="BD907">
        <f t="shared" si="2093"/>
        <v>-9.9618334709926752E-3</v>
      </c>
      <c r="BE907">
        <f t="shared" si="2093"/>
        <v>-6.7562354205057814E-3</v>
      </c>
      <c r="BF907">
        <f t="shared" si="2093"/>
        <v>-4.5821602208281371E-3</v>
      </c>
      <c r="BG907">
        <f t="shared" si="2093"/>
        <v>0</v>
      </c>
      <c r="BH907">
        <f t="shared" si="2093"/>
        <v>0</v>
      </c>
      <c r="BI907">
        <f t="shared" si="2093"/>
        <v>0</v>
      </c>
      <c r="BJ907">
        <f t="shared" si="2094"/>
        <v>4.4138957708772554E-3</v>
      </c>
      <c r="BK907">
        <f t="shared" si="2094"/>
        <v>2.9935572639772255E-3</v>
      </c>
      <c r="BL907">
        <f t="shared" si="2094"/>
        <v>2.0302665848699344E-3</v>
      </c>
      <c r="BM907">
        <f t="shared" si="2094"/>
        <v>-1.3197373429774456E-2</v>
      </c>
      <c r="BN907">
        <f t="shared" si="2094"/>
        <v>-8.9506175829497173E-3</v>
      </c>
      <c r="BO907">
        <f t="shared" si="2094"/>
        <v>-6.070416628165212E-3</v>
      </c>
      <c r="BP907">
        <f t="shared" si="2094"/>
        <v>0</v>
      </c>
      <c r="BQ907">
        <f t="shared" si="2094"/>
        <v>0</v>
      </c>
      <c r="BR907">
        <f t="shared" si="2094"/>
        <v>0</v>
      </c>
      <c r="BS907">
        <f t="shared" si="2094"/>
        <v>5.8475009583315854E-3</v>
      </c>
      <c r="BT907">
        <f t="shared" si="2095"/>
        <v>3.9658455655939163E-3</v>
      </c>
      <c r="BU907">
        <f t="shared" si="2095"/>
        <v>2.6896842193298996E-3</v>
      </c>
      <c r="BV907">
        <f t="shared" si="2095"/>
        <v>-1.9202236296270245E-2</v>
      </c>
      <c r="BW907">
        <f t="shared" si="2095"/>
        <v>-1.3023187889613956E-2</v>
      </c>
      <c r="BX907">
        <f t="shared" si="2095"/>
        <v>-8.8324828520691939E-3</v>
      </c>
      <c r="BY907">
        <f t="shared" si="2095"/>
        <v>0</v>
      </c>
      <c r="BZ907">
        <f t="shared" si="2095"/>
        <v>0</v>
      </c>
      <c r="CA907">
        <f t="shared" si="2095"/>
        <v>0</v>
      </c>
      <c r="CB907">
        <f t="shared" si="2095"/>
        <v>8.5081395735324555E-3</v>
      </c>
      <c r="CC907">
        <f t="shared" si="2095"/>
        <v>5.7703227138546876E-3</v>
      </c>
      <c r="CD907">
        <f t="shared" si="2096"/>
        <v>3.9135023508086461E-3</v>
      </c>
      <c r="CE907">
        <f t="shared" si="2097"/>
        <v>-0.26801606645337289</v>
      </c>
    </row>
    <row r="908" spans="1:97" x14ac:dyDescent="0.35">
      <c r="B908">
        <f t="shared" si="2088"/>
        <v>-2.6076684386804296E-2</v>
      </c>
      <c r="C908">
        <f t="shared" si="2088"/>
        <v>0</v>
      </c>
      <c r="D908">
        <f t="shared" si="2088"/>
        <v>1.1994533560135705E-2</v>
      </c>
      <c r="E908">
        <f t="shared" si="2088"/>
        <v>-1.7357763575729372E-2</v>
      </c>
      <c r="F908">
        <f t="shared" si="2088"/>
        <v>0</v>
      </c>
      <c r="G908">
        <f t="shared" si="2088"/>
        <v>7.9840778317408594E-3</v>
      </c>
      <c r="H908">
        <f t="shared" si="2088"/>
        <v>-1.1554074585624142E-2</v>
      </c>
      <c r="I908">
        <f t="shared" si="2088"/>
        <v>0</v>
      </c>
      <c r="J908">
        <f t="shared" si="2088"/>
        <v>5.314545872392773E-3</v>
      </c>
      <c r="K908">
        <f t="shared" si="2088"/>
        <v>-3.4546225116603185E-2</v>
      </c>
      <c r="L908">
        <f t="shared" si="2089"/>
        <v>0</v>
      </c>
      <c r="M908">
        <f t="shared" si="2089"/>
        <v>1.589028154004055E-2</v>
      </c>
      <c r="N908">
        <f t="shared" si="2089"/>
        <v>-2.2995454449391703E-2</v>
      </c>
      <c r="O908">
        <f t="shared" si="2089"/>
        <v>0</v>
      </c>
      <c r="P908">
        <f t="shared" si="2089"/>
        <v>1.0577255376200167E-2</v>
      </c>
      <c r="Q908">
        <f t="shared" si="2089"/>
        <v>-1.5306764300563411E-2</v>
      </c>
      <c r="R908">
        <f t="shared" si="2089"/>
        <v>0</v>
      </c>
      <c r="S908">
        <f t="shared" si="2089"/>
        <v>7.0406764670243776E-3</v>
      </c>
      <c r="T908">
        <f t="shared" si="2089"/>
        <v>-5.0264909253575414E-2</v>
      </c>
      <c r="U908">
        <f t="shared" si="2089"/>
        <v>0</v>
      </c>
      <c r="V908">
        <f t="shared" si="2090"/>
        <v>2.3120429422548692E-2</v>
      </c>
      <c r="W908">
        <f t="shared" si="2090"/>
        <v>-3.3458487207850787E-2</v>
      </c>
      <c r="X908">
        <f t="shared" si="2090"/>
        <v>0</v>
      </c>
      <c r="Y908">
        <f t="shared" si="2090"/>
        <v>1.538995302213416E-2</v>
      </c>
      <c r="Z908">
        <f t="shared" si="2090"/>
        <v>-2.2271409276607517E-2</v>
      </c>
      <c r="AA908">
        <f t="shared" si="2090"/>
        <v>0</v>
      </c>
      <c r="AB908">
        <f t="shared" si="2090"/>
        <v>1.0244215178482053E-2</v>
      </c>
      <c r="AC908">
        <f t="shared" si="2090"/>
        <v>-1.6117431164331959E-2</v>
      </c>
      <c r="AD908">
        <f t="shared" si="2090"/>
        <v>0</v>
      </c>
      <c r="AE908">
        <f t="shared" si="2090"/>
        <v>7.4135601802805869E-3</v>
      </c>
      <c r="AF908">
        <f t="shared" si="2091"/>
        <v>-1.0728455943583699E-2</v>
      </c>
      <c r="AG908">
        <f t="shared" si="2091"/>
        <v>0</v>
      </c>
      <c r="AH908">
        <f t="shared" si="2091"/>
        <v>4.934784766151867E-3</v>
      </c>
      <c r="AI908">
        <f t="shared" si="2091"/>
        <v>-7.1413220729698761E-3</v>
      </c>
      <c r="AJ908">
        <f t="shared" si="2091"/>
        <v>0</v>
      </c>
      <c r="AK908">
        <f t="shared" si="2091"/>
        <v>3.2848051538070687E-3</v>
      </c>
      <c r="AL908">
        <f t="shared" si="2091"/>
        <v>-2.1352269983607501E-2</v>
      </c>
      <c r="AM908">
        <f t="shared" si="2091"/>
        <v>0</v>
      </c>
      <c r="AN908">
        <f t="shared" si="2091"/>
        <v>9.8214372312248107E-3</v>
      </c>
      <c r="AO908">
        <f t="shared" si="2091"/>
        <v>-1.4212989990711869E-2</v>
      </c>
      <c r="AP908">
        <f t="shared" si="2092"/>
        <v>0</v>
      </c>
      <c r="AQ908">
        <f t="shared" si="2092"/>
        <v>6.5375713762035733E-3</v>
      </c>
      <c r="AR908">
        <f t="shared" si="2092"/>
        <v>-9.4607779234321034E-3</v>
      </c>
      <c r="AS908">
        <f t="shared" si="2092"/>
        <v>0</v>
      </c>
      <c r="AT908">
        <f t="shared" si="2092"/>
        <v>4.3516889119930048E-3</v>
      </c>
      <c r="AU908">
        <f t="shared" si="2092"/>
        <v>-3.1067646594129656E-2</v>
      </c>
      <c r="AV908">
        <f t="shared" si="2092"/>
        <v>0</v>
      </c>
      <c r="AW908">
        <f t="shared" si="2092"/>
        <v>1.4290234302037786E-2</v>
      </c>
      <c r="AX908">
        <f t="shared" si="2092"/>
        <v>-2.0679962852489915E-2</v>
      </c>
      <c r="AY908">
        <f t="shared" si="2092"/>
        <v>0</v>
      </c>
      <c r="AZ908">
        <f t="shared" si="2093"/>
        <v>9.5121950619638622E-3</v>
      </c>
      <c r="BA908">
        <f t="shared" si="2093"/>
        <v>-1.376547342537271E-2</v>
      </c>
      <c r="BB908">
        <f t="shared" si="2093"/>
        <v>0</v>
      </c>
      <c r="BC908">
        <f t="shared" si="2093"/>
        <v>6.3317264772871501E-3</v>
      </c>
      <c r="BD908">
        <f t="shared" si="2093"/>
        <v>-9.9618334709926752E-3</v>
      </c>
      <c r="BE908">
        <f t="shared" si="2093"/>
        <v>0</v>
      </c>
      <c r="BF908">
        <f t="shared" si="2093"/>
        <v>4.5821602208281371E-3</v>
      </c>
      <c r="BG908">
        <f t="shared" si="2093"/>
        <v>-6.6310251566253356E-3</v>
      </c>
      <c r="BH908">
        <f t="shared" si="2093"/>
        <v>0</v>
      </c>
      <c r="BI908">
        <f t="shared" si="2093"/>
        <v>3.0500830780271549E-3</v>
      </c>
      <c r="BJ908">
        <f t="shared" si="2094"/>
        <v>-4.4138957708772554E-3</v>
      </c>
      <c r="BK908">
        <f t="shared" si="2094"/>
        <v>0</v>
      </c>
      <c r="BL908">
        <f t="shared" si="2094"/>
        <v>2.0302665848699344E-3</v>
      </c>
      <c r="BM908">
        <f t="shared" si="2094"/>
        <v>-1.3197373429774456E-2</v>
      </c>
      <c r="BN908">
        <f t="shared" si="2094"/>
        <v>0</v>
      </c>
      <c r="BO908">
        <f t="shared" si="2094"/>
        <v>6.070416628165212E-3</v>
      </c>
      <c r="BP908">
        <f t="shared" si="2094"/>
        <v>-8.7847398241533547E-3</v>
      </c>
      <c r="BQ908">
        <f t="shared" si="2094"/>
        <v>0</v>
      </c>
      <c r="BR908">
        <f t="shared" si="2094"/>
        <v>4.0407306034347052E-3</v>
      </c>
      <c r="BS908">
        <f t="shared" si="2094"/>
        <v>-5.8475009583315854E-3</v>
      </c>
      <c r="BT908">
        <f t="shared" si="2095"/>
        <v>0</v>
      </c>
      <c r="BU908">
        <f t="shared" si="2095"/>
        <v>2.6896842193298996E-3</v>
      </c>
      <c r="BV908">
        <f t="shared" si="2095"/>
        <v>-1.9202236296270245E-2</v>
      </c>
      <c r="BW908">
        <f t="shared" si="2095"/>
        <v>0</v>
      </c>
      <c r="BX908">
        <f t="shared" si="2095"/>
        <v>8.8324828520691939E-3</v>
      </c>
      <c r="BY908">
        <f t="shared" si="2095"/>
        <v>-1.2781835022117058E-2</v>
      </c>
      <c r="BZ908">
        <f t="shared" si="2095"/>
        <v>0</v>
      </c>
      <c r="CA908">
        <f t="shared" si="2095"/>
        <v>5.8792807727688808E-3</v>
      </c>
      <c r="CB908">
        <f t="shared" si="2095"/>
        <v>-8.5081395735324555E-3</v>
      </c>
      <c r="CC908">
        <f t="shared" si="2095"/>
        <v>0</v>
      </c>
      <c r="CD908">
        <f t="shared" si="2096"/>
        <v>3.9135023508086461E-3</v>
      </c>
      <c r="CE908">
        <f t="shared" si="2097"/>
        <v>-0.25647760491491134</v>
      </c>
    </row>
    <row r="910" spans="1:97" x14ac:dyDescent="0.35">
      <c r="A910" s="3" t="s">
        <v>379</v>
      </c>
      <c r="B910">
        <f t="shared" ref="B910:AG910" si="2098">B3-$CE905</f>
        <v>-0.68711213867483245</v>
      </c>
      <c r="C910">
        <f t="shared" si="2098"/>
        <v>-0.68711213867483245</v>
      </c>
      <c r="D910">
        <f t="shared" si="2098"/>
        <v>-0.68711213867483245</v>
      </c>
      <c r="E910">
        <f t="shared" si="2098"/>
        <v>-0.68711213867483245</v>
      </c>
      <c r="F910">
        <f t="shared" si="2098"/>
        <v>-0.68711213867483245</v>
      </c>
      <c r="G910">
        <f t="shared" si="2098"/>
        <v>-0.68711213867483245</v>
      </c>
      <c r="H910">
        <f t="shared" si="2098"/>
        <v>-0.68711213867483245</v>
      </c>
      <c r="I910">
        <f t="shared" si="2098"/>
        <v>-0.68711213867483245</v>
      </c>
      <c r="J910">
        <f t="shared" si="2098"/>
        <v>-0.68711213867483245</v>
      </c>
      <c r="K910">
        <f t="shared" si="2098"/>
        <v>-0.68711213867483245</v>
      </c>
      <c r="L910">
        <f t="shared" si="2098"/>
        <v>-0.68711213867483245</v>
      </c>
      <c r="M910">
        <f t="shared" si="2098"/>
        <v>-0.68711213867483245</v>
      </c>
      <c r="N910">
        <f t="shared" si="2098"/>
        <v>-0.68711213867483245</v>
      </c>
      <c r="O910">
        <f t="shared" si="2098"/>
        <v>-0.68711213867483245</v>
      </c>
      <c r="P910">
        <f t="shared" si="2098"/>
        <v>-0.68711213867483245</v>
      </c>
      <c r="Q910">
        <f t="shared" si="2098"/>
        <v>-0.68711213867483245</v>
      </c>
      <c r="R910">
        <f t="shared" si="2098"/>
        <v>-0.68711213867483245</v>
      </c>
      <c r="S910">
        <f t="shared" si="2098"/>
        <v>-0.68711213867483245</v>
      </c>
      <c r="T910">
        <f t="shared" si="2098"/>
        <v>-0.68711213867483245</v>
      </c>
      <c r="U910">
        <f t="shared" si="2098"/>
        <v>-0.68711213867483245</v>
      </c>
      <c r="V910">
        <f t="shared" si="2098"/>
        <v>-0.68711213867483245</v>
      </c>
      <c r="W910">
        <f t="shared" si="2098"/>
        <v>-0.68711213867483245</v>
      </c>
      <c r="X910">
        <f t="shared" si="2098"/>
        <v>-0.68711213867483245</v>
      </c>
      <c r="Y910">
        <f t="shared" si="2098"/>
        <v>-0.68711213867483245</v>
      </c>
      <c r="Z910">
        <f t="shared" si="2098"/>
        <v>-0.68711213867483245</v>
      </c>
      <c r="AA910">
        <f t="shared" si="2098"/>
        <v>-0.68711213867483245</v>
      </c>
      <c r="AB910">
        <f t="shared" si="2098"/>
        <v>-0.68711213867483245</v>
      </c>
      <c r="AC910">
        <f t="shared" si="2098"/>
        <v>0.31288786132516755</v>
      </c>
      <c r="AD910">
        <f t="shared" si="2098"/>
        <v>0.31288786132516755</v>
      </c>
      <c r="AE910">
        <f t="shared" si="2098"/>
        <v>0.31288786132516755</v>
      </c>
      <c r="AF910">
        <f t="shared" si="2098"/>
        <v>0.31288786132516755</v>
      </c>
      <c r="AG910">
        <f t="shared" si="2098"/>
        <v>0.31288786132516755</v>
      </c>
      <c r="AH910">
        <f t="shared" ref="AH910:BM910" si="2099">AH3-$CE905</f>
        <v>0.31288786132516755</v>
      </c>
      <c r="AI910">
        <f t="shared" si="2099"/>
        <v>0.31288786132516755</v>
      </c>
      <c r="AJ910">
        <f t="shared" si="2099"/>
        <v>0.31288786132516755</v>
      </c>
      <c r="AK910">
        <f t="shared" si="2099"/>
        <v>0.31288786132516755</v>
      </c>
      <c r="AL910">
        <f t="shared" si="2099"/>
        <v>0.31288786132516755</v>
      </c>
      <c r="AM910">
        <f t="shared" si="2099"/>
        <v>0.31288786132516755</v>
      </c>
      <c r="AN910">
        <f t="shared" si="2099"/>
        <v>0.31288786132516755</v>
      </c>
      <c r="AO910">
        <f t="shared" si="2099"/>
        <v>0.31288786132516755</v>
      </c>
      <c r="AP910">
        <f t="shared" si="2099"/>
        <v>0.31288786132516755</v>
      </c>
      <c r="AQ910">
        <f t="shared" si="2099"/>
        <v>0.31288786132516755</v>
      </c>
      <c r="AR910">
        <f t="shared" si="2099"/>
        <v>0.31288786132516755</v>
      </c>
      <c r="AS910">
        <f t="shared" si="2099"/>
        <v>0.31288786132516755</v>
      </c>
      <c r="AT910">
        <f t="shared" si="2099"/>
        <v>0.31288786132516755</v>
      </c>
      <c r="AU910">
        <f t="shared" si="2099"/>
        <v>0.31288786132516755</v>
      </c>
      <c r="AV910">
        <f t="shared" si="2099"/>
        <v>0.31288786132516755</v>
      </c>
      <c r="AW910">
        <f t="shared" si="2099"/>
        <v>0.31288786132516755</v>
      </c>
      <c r="AX910">
        <f t="shared" si="2099"/>
        <v>0.31288786132516755</v>
      </c>
      <c r="AY910">
        <f t="shared" si="2099"/>
        <v>0.31288786132516755</v>
      </c>
      <c r="AZ910">
        <f t="shared" si="2099"/>
        <v>0.31288786132516755</v>
      </c>
      <c r="BA910">
        <f t="shared" si="2099"/>
        <v>0.31288786132516755</v>
      </c>
      <c r="BB910">
        <f t="shared" si="2099"/>
        <v>0.31288786132516755</v>
      </c>
      <c r="BC910">
        <f t="shared" si="2099"/>
        <v>0.31288786132516755</v>
      </c>
      <c r="BD910">
        <f t="shared" si="2099"/>
        <v>1.3128878613251675</v>
      </c>
      <c r="BE910">
        <f t="shared" si="2099"/>
        <v>1.3128878613251675</v>
      </c>
      <c r="BF910">
        <f t="shared" si="2099"/>
        <v>1.3128878613251675</v>
      </c>
      <c r="BG910">
        <f t="shared" si="2099"/>
        <v>1.3128878613251675</v>
      </c>
      <c r="BH910">
        <f t="shared" si="2099"/>
        <v>1.3128878613251675</v>
      </c>
      <c r="BI910">
        <f t="shared" si="2099"/>
        <v>1.3128878613251675</v>
      </c>
      <c r="BJ910">
        <f t="shared" si="2099"/>
        <v>1.3128878613251675</v>
      </c>
      <c r="BK910">
        <f t="shared" si="2099"/>
        <v>1.3128878613251675</v>
      </c>
      <c r="BL910">
        <f t="shared" si="2099"/>
        <v>1.3128878613251675</v>
      </c>
      <c r="BM910">
        <f t="shared" si="2099"/>
        <v>1.3128878613251675</v>
      </c>
      <c r="BN910">
        <f t="shared" ref="BN910:CD910" si="2100">BN3-$CE905</f>
        <v>1.3128878613251675</v>
      </c>
      <c r="BO910">
        <f t="shared" si="2100"/>
        <v>1.3128878613251675</v>
      </c>
      <c r="BP910">
        <f t="shared" si="2100"/>
        <v>1.3128878613251675</v>
      </c>
      <c r="BQ910">
        <f t="shared" si="2100"/>
        <v>1.3128878613251675</v>
      </c>
      <c r="BR910">
        <f t="shared" si="2100"/>
        <v>1.3128878613251675</v>
      </c>
      <c r="BS910">
        <f t="shared" si="2100"/>
        <v>1.3128878613251675</v>
      </c>
      <c r="BT910">
        <f t="shared" si="2100"/>
        <v>1.3128878613251675</v>
      </c>
      <c r="BU910">
        <f t="shared" si="2100"/>
        <v>1.3128878613251675</v>
      </c>
      <c r="BV910">
        <f t="shared" si="2100"/>
        <v>1.3128878613251675</v>
      </c>
      <c r="BW910">
        <f t="shared" si="2100"/>
        <v>1.3128878613251675</v>
      </c>
      <c r="BX910">
        <f t="shared" si="2100"/>
        <v>1.3128878613251675</v>
      </c>
      <c r="BY910">
        <f t="shared" si="2100"/>
        <v>1.3128878613251675</v>
      </c>
      <c r="BZ910">
        <f t="shared" si="2100"/>
        <v>1.3128878613251675</v>
      </c>
      <c r="CA910">
        <f t="shared" si="2100"/>
        <v>1.3128878613251675</v>
      </c>
      <c r="CB910">
        <f t="shared" si="2100"/>
        <v>1.3128878613251675</v>
      </c>
      <c r="CC910">
        <f t="shared" si="2100"/>
        <v>1.3128878613251675</v>
      </c>
      <c r="CD910">
        <f t="shared" si="2100"/>
        <v>1.3128878613251675</v>
      </c>
    </row>
    <row r="911" spans="1:97" x14ac:dyDescent="0.35">
      <c r="B911">
        <f t="shared" ref="B911:AG911" si="2101">B4-$CE906</f>
        <v>-1.1697128712755653</v>
      </c>
      <c r="C911">
        <f t="shared" si="2101"/>
        <v>-1.1697128712755653</v>
      </c>
      <c r="D911">
        <f t="shared" si="2101"/>
        <v>-1.1697128712755653</v>
      </c>
      <c r="E911">
        <f t="shared" si="2101"/>
        <v>-1.1697128712755653</v>
      </c>
      <c r="F911">
        <f t="shared" si="2101"/>
        <v>-1.1697128712755653</v>
      </c>
      <c r="G911">
        <f t="shared" si="2101"/>
        <v>-1.1697128712755653</v>
      </c>
      <c r="H911">
        <f t="shared" si="2101"/>
        <v>-1.1697128712755653</v>
      </c>
      <c r="I911">
        <f t="shared" si="2101"/>
        <v>-1.1697128712755653</v>
      </c>
      <c r="J911">
        <f t="shared" si="2101"/>
        <v>-1.1697128712755653</v>
      </c>
      <c r="K911">
        <f t="shared" si="2101"/>
        <v>-0.31257001413270813</v>
      </c>
      <c r="L911">
        <f t="shared" si="2101"/>
        <v>-0.31257001413270813</v>
      </c>
      <c r="M911">
        <f t="shared" si="2101"/>
        <v>-0.31257001413270813</v>
      </c>
      <c r="N911">
        <f t="shared" si="2101"/>
        <v>-0.31257001413270813</v>
      </c>
      <c r="O911">
        <f t="shared" si="2101"/>
        <v>-0.31257001413270813</v>
      </c>
      <c r="P911">
        <f t="shared" si="2101"/>
        <v>-0.31257001413270813</v>
      </c>
      <c r="Q911">
        <f t="shared" si="2101"/>
        <v>-0.31257001413270813</v>
      </c>
      <c r="R911">
        <f t="shared" si="2101"/>
        <v>-0.31257001413270813</v>
      </c>
      <c r="S911">
        <f t="shared" si="2101"/>
        <v>-0.31257001413270813</v>
      </c>
      <c r="T911">
        <f t="shared" si="2101"/>
        <v>0.83028712872443466</v>
      </c>
      <c r="U911">
        <f t="shared" si="2101"/>
        <v>0.83028712872443466</v>
      </c>
      <c r="V911">
        <f t="shared" si="2101"/>
        <v>0.83028712872443466</v>
      </c>
      <c r="W911">
        <f t="shared" si="2101"/>
        <v>0.83028712872443466</v>
      </c>
      <c r="X911">
        <f t="shared" si="2101"/>
        <v>0.83028712872443466</v>
      </c>
      <c r="Y911">
        <f t="shared" si="2101"/>
        <v>0.83028712872443466</v>
      </c>
      <c r="Z911">
        <f t="shared" si="2101"/>
        <v>0.83028712872443466</v>
      </c>
      <c r="AA911">
        <f t="shared" si="2101"/>
        <v>0.83028712872443466</v>
      </c>
      <c r="AB911">
        <f t="shared" si="2101"/>
        <v>0.83028712872443466</v>
      </c>
      <c r="AC911">
        <f t="shared" si="2101"/>
        <v>-1.1697128712755653</v>
      </c>
      <c r="AD911">
        <f t="shared" si="2101"/>
        <v>-1.1697128712755653</v>
      </c>
      <c r="AE911">
        <f t="shared" si="2101"/>
        <v>-1.1697128712755653</v>
      </c>
      <c r="AF911">
        <f t="shared" si="2101"/>
        <v>-1.1697128712755653</v>
      </c>
      <c r="AG911">
        <f t="shared" si="2101"/>
        <v>-1.1697128712755653</v>
      </c>
      <c r="AH911">
        <f t="shared" ref="AH911:BM911" si="2102">AH4-$CE906</f>
        <v>-1.1697128712755653</v>
      </c>
      <c r="AI911">
        <f t="shared" si="2102"/>
        <v>-1.1697128712755653</v>
      </c>
      <c r="AJ911">
        <f t="shared" si="2102"/>
        <v>-1.1697128712755653</v>
      </c>
      <c r="AK911">
        <f t="shared" si="2102"/>
        <v>-1.1697128712755653</v>
      </c>
      <c r="AL911">
        <f t="shared" si="2102"/>
        <v>-0.31257001413270813</v>
      </c>
      <c r="AM911">
        <f t="shared" si="2102"/>
        <v>-0.31257001413270813</v>
      </c>
      <c r="AN911">
        <f t="shared" si="2102"/>
        <v>-0.31257001413270813</v>
      </c>
      <c r="AO911">
        <f t="shared" si="2102"/>
        <v>-0.31257001413270813</v>
      </c>
      <c r="AP911">
        <f t="shared" si="2102"/>
        <v>-0.31257001413270813</v>
      </c>
      <c r="AQ911">
        <f t="shared" si="2102"/>
        <v>-0.31257001413270813</v>
      </c>
      <c r="AR911">
        <f t="shared" si="2102"/>
        <v>-0.31257001413270813</v>
      </c>
      <c r="AS911">
        <f t="shared" si="2102"/>
        <v>-0.31257001413270813</v>
      </c>
      <c r="AT911">
        <f t="shared" si="2102"/>
        <v>-0.31257001413270813</v>
      </c>
      <c r="AU911">
        <f t="shared" si="2102"/>
        <v>0.83028712872443466</v>
      </c>
      <c r="AV911">
        <f t="shared" si="2102"/>
        <v>0.83028712872443466</v>
      </c>
      <c r="AW911">
        <f t="shared" si="2102"/>
        <v>0.83028712872443466</v>
      </c>
      <c r="AX911">
        <f t="shared" si="2102"/>
        <v>0.83028712872443466</v>
      </c>
      <c r="AY911">
        <f t="shared" si="2102"/>
        <v>0.83028712872443466</v>
      </c>
      <c r="AZ911">
        <f t="shared" si="2102"/>
        <v>0.83028712872443466</v>
      </c>
      <c r="BA911">
        <f t="shared" si="2102"/>
        <v>0.83028712872443466</v>
      </c>
      <c r="BB911">
        <f t="shared" si="2102"/>
        <v>0.83028712872443466</v>
      </c>
      <c r="BC911">
        <f t="shared" si="2102"/>
        <v>0.83028712872443466</v>
      </c>
      <c r="BD911">
        <f t="shared" si="2102"/>
        <v>-1.1697128712755653</v>
      </c>
      <c r="BE911">
        <f t="shared" si="2102"/>
        <v>-1.1697128712755653</v>
      </c>
      <c r="BF911">
        <f t="shared" si="2102"/>
        <v>-1.1697128712755653</v>
      </c>
      <c r="BG911">
        <f t="shared" si="2102"/>
        <v>-1.1697128712755653</v>
      </c>
      <c r="BH911">
        <f t="shared" si="2102"/>
        <v>-1.1697128712755653</v>
      </c>
      <c r="BI911">
        <f t="shared" si="2102"/>
        <v>-1.1697128712755653</v>
      </c>
      <c r="BJ911">
        <f t="shared" si="2102"/>
        <v>-1.1697128712755653</v>
      </c>
      <c r="BK911">
        <f t="shared" si="2102"/>
        <v>-1.1697128712755653</v>
      </c>
      <c r="BL911">
        <f t="shared" si="2102"/>
        <v>-1.1697128712755653</v>
      </c>
      <c r="BM911">
        <f t="shared" si="2102"/>
        <v>-0.31257001413270813</v>
      </c>
      <c r="BN911">
        <f t="shared" ref="BN911:CD911" si="2103">BN4-$CE906</f>
        <v>-0.31257001413270813</v>
      </c>
      <c r="BO911">
        <f t="shared" si="2103"/>
        <v>-0.31257001413270813</v>
      </c>
      <c r="BP911">
        <f t="shared" si="2103"/>
        <v>-0.31257001413270813</v>
      </c>
      <c r="BQ911">
        <f t="shared" si="2103"/>
        <v>-0.31257001413270813</v>
      </c>
      <c r="BR911">
        <f t="shared" si="2103"/>
        <v>-0.31257001413270813</v>
      </c>
      <c r="BS911">
        <f t="shared" si="2103"/>
        <v>-0.31257001413270813</v>
      </c>
      <c r="BT911">
        <f t="shared" si="2103"/>
        <v>-0.31257001413270813</v>
      </c>
      <c r="BU911">
        <f t="shared" si="2103"/>
        <v>-0.31257001413270813</v>
      </c>
      <c r="BV911">
        <f t="shared" si="2103"/>
        <v>0.83028712872443466</v>
      </c>
      <c r="BW911">
        <f t="shared" si="2103"/>
        <v>0.83028712872443466</v>
      </c>
      <c r="BX911">
        <f t="shared" si="2103"/>
        <v>0.83028712872443466</v>
      </c>
      <c r="BY911">
        <f t="shared" si="2103"/>
        <v>0.83028712872443466</v>
      </c>
      <c r="BZ911">
        <f t="shared" si="2103"/>
        <v>0.83028712872443466</v>
      </c>
      <c r="CA911">
        <f t="shared" si="2103"/>
        <v>0.83028712872443466</v>
      </c>
      <c r="CB911">
        <f t="shared" si="2103"/>
        <v>0.83028712872443466</v>
      </c>
      <c r="CC911">
        <f t="shared" si="2103"/>
        <v>0.83028712872443466</v>
      </c>
      <c r="CD911">
        <f t="shared" si="2103"/>
        <v>0.83028712872443466</v>
      </c>
    </row>
    <row r="912" spans="1:97" x14ac:dyDescent="0.35">
      <c r="B912">
        <f t="shared" ref="B912:AG912" si="2104">B5-$CE907</f>
        <v>-0.73198393354662716</v>
      </c>
      <c r="C912">
        <f t="shared" si="2104"/>
        <v>-0.73198393354662716</v>
      </c>
      <c r="D912">
        <f t="shared" si="2104"/>
        <v>-0.73198393354662716</v>
      </c>
      <c r="E912">
        <f t="shared" si="2104"/>
        <v>0.26801606645337289</v>
      </c>
      <c r="F912">
        <f t="shared" si="2104"/>
        <v>0.26801606645337289</v>
      </c>
      <c r="G912">
        <f t="shared" si="2104"/>
        <v>0.26801606645337289</v>
      </c>
      <c r="H912">
        <f t="shared" si="2104"/>
        <v>1.2680160664533728</v>
      </c>
      <c r="I912">
        <f t="shared" si="2104"/>
        <v>1.2680160664533728</v>
      </c>
      <c r="J912">
        <f t="shared" si="2104"/>
        <v>1.2680160664533728</v>
      </c>
      <c r="K912">
        <f t="shared" si="2104"/>
        <v>-0.73198393354662716</v>
      </c>
      <c r="L912">
        <f t="shared" si="2104"/>
        <v>-0.73198393354662716</v>
      </c>
      <c r="M912">
        <f t="shared" si="2104"/>
        <v>-0.73198393354662716</v>
      </c>
      <c r="N912">
        <f t="shared" si="2104"/>
        <v>0.26801606645337289</v>
      </c>
      <c r="O912">
        <f t="shared" si="2104"/>
        <v>0.26801606645337289</v>
      </c>
      <c r="P912">
        <f t="shared" si="2104"/>
        <v>0.26801606645337289</v>
      </c>
      <c r="Q912">
        <f t="shared" si="2104"/>
        <v>1.2680160664533728</v>
      </c>
      <c r="R912">
        <f t="shared" si="2104"/>
        <v>1.2680160664533728</v>
      </c>
      <c r="S912">
        <f t="shared" si="2104"/>
        <v>1.2680160664533728</v>
      </c>
      <c r="T912">
        <f t="shared" si="2104"/>
        <v>-0.73198393354662716</v>
      </c>
      <c r="U912">
        <f t="shared" si="2104"/>
        <v>-0.73198393354662716</v>
      </c>
      <c r="V912">
        <f t="shared" si="2104"/>
        <v>-0.73198393354662716</v>
      </c>
      <c r="W912">
        <f t="shared" si="2104"/>
        <v>0.26801606645337289</v>
      </c>
      <c r="X912">
        <f t="shared" si="2104"/>
        <v>0.26801606645337289</v>
      </c>
      <c r="Y912">
        <f t="shared" si="2104"/>
        <v>0.26801606645337289</v>
      </c>
      <c r="Z912">
        <f t="shared" si="2104"/>
        <v>1.2680160664533728</v>
      </c>
      <c r="AA912">
        <f t="shared" si="2104"/>
        <v>1.2680160664533728</v>
      </c>
      <c r="AB912">
        <f t="shared" si="2104"/>
        <v>1.2680160664533728</v>
      </c>
      <c r="AC912">
        <f t="shared" si="2104"/>
        <v>-0.73198393354662716</v>
      </c>
      <c r="AD912">
        <f t="shared" si="2104"/>
        <v>-0.73198393354662716</v>
      </c>
      <c r="AE912">
        <f t="shared" si="2104"/>
        <v>-0.73198393354662716</v>
      </c>
      <c r="AF912">
        <f t="shared" si="2104"/>
        <v>0.26801606645337289</v>
      </c>
      <c r="AG912">
        <f t="shared" si="2104"/>
        <v>0.26801606645337289</v>
      </c>
      <c r="AH912">
        <f t="shared" ref="AH912:BM912" si="2105">AH5-$CE907</f>
        <v>0.26801606645337289</v>
      </c>
      <c r="AI912">
        <f t="shared" si="2105"/>
        <v>1.2680160664533728</v>
      </c>
      <c r="AJ912">
        <f t="shared" si="2105"/>
        <v>1.2680160664533728</v>
      </c>
      <c r="AK912">
        <f t="shared" si="2105"/>
        <v>1.2680160664533728</v>
      </c>
      <c r="AL912">
        <f t="shared" si="2105"/>
        <v>-0.73198393354662716</v>
      </c>
      <c r="AM912">
        <f t="shared" si="2105"/>
        <v>-0.73198393354662716</v>
      </c>
      <c r="AN912">
        <f t="shared" si="2105"/>
        <v>-0.73198393354662716</v>
      </c>
      <c r="AO912">
        <f t="shared" si="2105"/>
        <v>0.26801606645337289</v>
      </c>
      <c r="AP912">
        <f t="shared" si="2105"/>
        <v>0.26801606645337289</v>
      </c>
      <c r="AQ912">
        <f t="shared" si="2105"/>
        <v>0.26801606645337289</v>
      </c>
      <c r="AR912">
        <f t="shared" si="2105"/>
        <v>1.2680160664533728</v>
      </c>
      <c r="AS912">
        <f t="shared" si="2105"/>
        <v>1.2680160664533728</v>
      </c>
      <c r="AT912">
        <f t="shared" si="2105"/>
        <v>1.2680160664533728</v>
      </c>
      <c r="AU912">
        <f t="shared" si="2105"/>
        <v>-0.73198393354662716</v>
      </c>
      <c r="AV912">
        <f t="shared" si="2105"/>
        <v>-0.73198393354662716</v>
      </c>
      <c r="AW912">
        <f t="shared" si="2105"/>
        <v>-0.73198393354662716</v>
      </c>
      <c r="AX912">
        <f t="shared" si="2105"/>
        <v>0.26801606645337289</v>
      </c>
      <c r="AY912">
        <f t="shared" si="2105"/>
        <v>0.26801606645337289</v>
      </c>
      <c r="AZ912">
        <f t="shared" si="2105"/>
        <v>0.26801606645337289</v>
      </c>
      <c r="BA912">
        <f t="shared" si="2105"/>
        <v>1.2680160664533728</v>
      </c>
      <c r="BB912">
        <f t="shared" si="2105"/>
        <v>1.2680160664533728</v>
      </c>
      <c r="BC912">
        <f t="shared" si="2105"/>
        <v>1.2680160664533728</v>
      </c>
      <c r="BD912">
        <f t="shared" si="2105"/>
        <v>-0.73198393354662716</v>
      </c>
      <c r="BE912">
        <f t="shared" si="2105"/>
        <v>-0.73198393354662716</v>
      </c>
      <c r="BF912">
        <f t="shared" si="2105"/>
        <v>-0.73198393354662716</v>
      </c>
      <c r="BG912">
        <f t="shared" si="2105"/>
        <v>0.26801606645337289</v>
      </c>
      <c r="BH912">
        <f t="shared" si="2105"/>
        <v>0.26801606645337289</v>
      </c>
      <c r="BI912">
        <f t="shared" si="2105"/>
        <v>0.26801606645337289</v>
      </c>
      <c r="BJ912">
        <f t="shared" si="2105"/>
        <v>1.2680160664533728</v>
      </c>
      <c r="BK912">
        <f t="shared" si="2105"/>
        <v>1.2680160664533728</v>
      </c>
      <c r="BL912">
        <f t="shared" si="2105"/>
        <v>1.2680160664533728</v>
      </c>
      <c r="BM912">
        <f t="shared" si="2105"/>
        <v>-0.73198393354662716</v>
      </c>
      <c r="BN912">
        <f t="shared" ref="BN912:CD912" si="2106">BN5-$CE907</f>
        <v>-0.73198393354662716</v>
      </c>
      <c r="BO912">
        <f t="shared" si="2106"/>
        <v>-0.73198393354662716</v>
      </c>
      <c r="BP912">
        <f t="shared" si="2106"/>
        <v>0.26801606645337289</v>
      </c>
      <c r="BQ912">
        <f t="shared" si="2106"/>
        <v>0.26801606645337289</v>
      </c>
      <c r="BR912">
        <f t="shared" si="2106"/>
        <v>0.26801606645337289</v>
      </c>
      <c r="BS912">
        <f t="shared" si="2106"/>
        <v>1.2680160664533728</v>
      </c>
      <c r="BT912">
        <f t="shared" si="2106"/>
        <v>1.2680160664533728</v>
      </c>
      <c r="BU912">
        <f t="shared" si="2106"/>
        <v>1.2680160664533728</v>
      </c>
      <c r="BV912">
        <f t="shared" si="2106"/>
        <v>-0.73198393354662716</v>
      </c>
      <c r="BW912">
        <f t="shared" si="2106"/>
        <v>-0.73198393354662716</v>
      </c>
      <c r="BX912">
        <f t="shared" si="2106"/>
        <v>-0.73198393354662716</v>
      </c>
      <c r="BY912">
        <f t="shared" si="2106"/>
        <v>0.26801606645337289</v>
      </c>
      <c r="BZ912">
        <f t="shared" si="2106"/>
        <v>0.26801606645337289</v>
      </c>
      <c r="CA912">
        <f t="shared" si="2106"/>
        <v>0.26801606645337289</v>
      </c>
      <c r="CB912">
        <f t="shared" si="2106"/>
        <v>1.2680160664533728</v>
      </c>
      <c r="CC912">
        <f t="shared" si="2106"/>
        <v>1.2680160664533728</v>
      </c>
      <c r="CD912">
        <f t="shared" si="2106"/>
        <v>1.2680160664533728</v>
      </c>
    </row>
    <row r="913" spans="1:82" x14ac:dyDescent="0.35">
      <c r="B913">
        <f t="shared" ref="B913:AG913" si="2107">B6-$CE908</f>
        <v>-0.74352239508508866</v>
      </c>
      <c r="C913">
        <f t="shared" si="2107"/>
        <v>0.25647760491491134</v>
      </c>
      <c r="D913">
        <f t="shared" si="2107"/>
        <v>1.2564776049149113</v>
      </c>
      <c r="E913">
        <f t="shared" si="2107"/>
        <v>-0.74352239508508866</v>
      </c>
      <c r="F913">
        <f t="shared" si="2107"/>
        <v>0.25647760491491134</v>
      </c>
      <c r="G913">
        <f t="shared" si="2107"/>
        <v>1.2564776049149113</v>
      </c>
      <c r="H913">
        <f t="shared" si="2107"/>
        <v>-0.74352239508508866</v>
      </c>
      <c r="I913">
        <f t="shared" si="2107"/>
        <v>0.25647760491491134</v>
      </c>
      <c r="J913">
        <f t="shared" si="2107"/>
        <v>1.2564776049149113</v>
      </c>
      <c r="K913">
        <f t="shared" si="2107"/>
        <v>-0.74352239508508866</v>
      </c>
      <c r="L913">
        <f t="shared" si="2107"/>
        <v>0.25647760491491134</v>
      </c>
      <c r="M913">
        <f t="shared" si="2107"/>
        <v>1.2564776049149113</v>
      </c>
      <c r="N913">
        <f t="shared" si="2107"/>
        <v>-0.74352239508508866</v>
      </c>
      <c r="O913">
        <f t="shared" si="2107"/>
        <v>0.25647760491491134</v>
      </c>
      <c r="P913">
        <f t="shared" si="2107"/>
        <v>1.2564776049149113</v>
      </c>
      <c r="Q913">
        <f t="shared" si="2107"/>
        <v>-0.74352239508508866</v>
      </c>
      <c r="R913">
        <f t="shared" si="2107"/>
        <v>0.25647760491491134</v>
      </c>
      <c r="S913">
        <f t="shared" si="2107"/>
        <v>1.2564776049149113</v>
      </c>
      <c r="T913">
        <f t="shared" si="2107"/>
        <v>-0.74352239508508866</v>
      </c>
      <c r="U913">
        <f t="shared" si="2107"/>
        <v>0.25647760491491134</v>
      </c>
      <c r="V913">
        <f t="shared" si="2107"/>
        <v>1.2564776049149113</v>
      </c>
      <c r="W913">
        <f t="shared" si="2107"/>
        <v>-0.74352239508508866</v>
      </c>
      <c r="X913">
        <f t="shared" si="2107"/>
        <v>0.25647760491491134</v>
      </c>
      <c r="Y913">
        <f t="shared" si="2107"/>
        <v>1.2564776049149113</v>
      </c>
      <c r="Z913">
        <f t="shared" si="2107"/>
        <v>-0.74352239508508866</v>
      </c>
      <c r="AA913">
        <f t="shared" si="2107"/>
        <v>0.25647760491491134</v>
      </c>
      <c r="AB913">
        <f t="shared" si="2107"/>
        <v>1.2564776049149113</v>
      </c>
      <c r="AC913">
        <f t="shared" si="2107"/>
        <v>-0.74352239508508866</v>
      </c>
      <c r="AD913">
        <f t="shared" si="2107"/>
        <v>0.25647760491491134</v>
      </c>
      <c r="AE913">
        <f t="shared" si="2107"/>
        <v>1.2564776049149113</v>
      </c>
      <c r="AF913">
        <f t="shared" si="2107"/>
        <v>-0.74352239508508866</v>
      </c>
      <c r="AG913">
        <f t="shared" si="2107"/>
        <v>0.25647760491491134</v>
      </c>
      <c r="AH913">
        <f t="shared" ref="AH913:BM913" si="2108">AH6-$CE908</f>
        <v>1.2564776049149113</v>
      </c>
      <c r="AI913">
        <f t="shared" si="2108"/>
        <v>-0.74352239508508866</v>
      </c>
      <c r="AJ913">
        <f t="shared" si="2108"/>
        <v>0.25647760491491134</v>
      </c>
      <c r="AK913">
        <f t="shared" si="2108"/>
        <v>1.2564776049149113</v>
      </c>
      <c r="AL913">
        <f t="shared" si="2108"/>
        <v>-0.74352239508508866</v>
      </c>
      <c r="AM913">
        <f t="shared" si="2108"/>
        <v>0.25647760491491134</v>
      </c>
      <c r="AN913">
        <f t="shared" si="2108"/>
        <v>1.2564776049149113</v>
      </c>
      <c r="AO913">
        <f t="shared" si="2108"/>
        <v>-0.74352239508508866</v>
      </c>
      <c r="AP913">
        <f t="shared" si="2108"/>
        <v>0.25647760491491134</v>
      </c>
      <c r="AQ913">
        <f t="shared" si="2108"/>
        <v>1.2564776049149113</v>
      </c>
      <c r="AR913">
        <f t="shared" si="2108"/>
        <v>-0.74352239508508866</v>
      </c>
      <c r="AS913">
        <f t="shared" si="2108"/>
        <v>0.25647760491491134</v>
      </c>
      <c r="AT913">
        <f t="shared" si="2108"/>
        <v>1.2564776049149113</v>
      </c>
      <c r="AU913">
        <f t="shared" si="2108"/>
        <v>-0.74352239508508866</v>
      </c>
      <c r="AV913">
        <f t="shared" si="2108"/>
        <v>0.25647760491491134</v>
      </c>
      <c r="AW913">
        <f t="shared" si="2108"/>
        <v>1.2564776049149113</v>
      </c>
      <c r="AX913">
        <f t="shared" si="2108"/>
        <v>-0.74352239508508866</v>
      </c>
      <c r="AY913">
        <f t="shared" si="2108"/>
        <v>0.25647760491491134</v>
      </c>
      <c r="AZ913">
        <f t="shared" si="2108"/>
        <v>1.2564776049149113</v>
      </c>
      <c r="BA913">
        <f t="shared" si="2108"/>
        <v>-0.74352239508508866</v>
      </c>
      <c r="BB913">
        <f t="shared" si="2108"/>
        <v>0.25647760491491134</v>
      </c>
      <c r="BC913">
        <f t="shared" si="2108"/>
        <v>1.2564776049149113</v>
      </c>
      <c r="BD913">
        <f t="shared" si="2108"/>
        <v>-0.74352239508508866</v>
      </c>
      <c r="BE913">
        <f t="shared" si="2108"/>
        <v>0.25647760491491134</v>
      </c>
      <c r="BF913">
        <f t="shared" si="2108"/>
        <v>1.2564776049149113</v>
      </c>
      <c r="BG913">
        <f t="shared" si="2108"/>
        <v>-0.74352239508508866</v>
      </c>
      <c r="BH913">
        <f t="shared" si="2108"/>
        <v>0.25647760491491134</v>
      </c>
      <c r="BI913">
        <f t="shared" si="2108"/>
        <v>1.2564776049149113</v>
      </c>
      <c r="BJ913">
        <f t="shared" si="2108"/>
        <v>-0.74352239508508866</v>
      </c>
      <c r="BK913">
        <f t="shared" si="2108"/>
        <v>0.25647760491491134</v>
      </c>
      <c r="BL913">
        <f t="shared" si="2108"/>
        <v>1.2564776049149113</v>
      </c>
      <c r="BM913">
        <f t="shared" si="2108"/>
        <v>-0.74352239508508866</v>
      </c>
      <c r="BN913">
        <f t="shared" ref="BN913:CD913" si="2109">BN6-$CE908</f>
        <v>0.25647760491491134</v>
      </c>
      <c r="BO913">
        <f t="shared" si="2109"/>
        <v>1.2564776049149113</v>
      </c>
      <c r="BP913">
        <f t="shared" si="2109"/>
        <v>-0.74352239508508866</v>
      </c>
      <c r="BQ913">
        <f t="shared" si="2109"/>
        <v>0.25647760491491134</v>
      </c>
      <c r="BR913">
        <f t="shared" si="2109"/>
        <v>1.2564776049149113</v>
      </c>
      <c r="BS913">
        <f t="shared" si="2109"/>
        <v>-0.74352239508508866</v>
      </c>
      <c r="BT913">
        <f t="shared" si="2109"/>
        <v>0.25647760491491134</v>
      </c>
      <c r="BU913">
        <f t="shared" si="2109"/>
        <v>1.2564776049149113</v>
      </c>
      <c r="BV913">
        <f t="shared" si="2109"/>
        <v>-0.74352239508508866</v>
      </c>
      <c r="BW913">
        <f t="shared" si="2109"/>
        <v>0.25647760491491134</v>
      </c>
      <c r="BX913">
        <f t="shared" si="2109"/>
        <v>1.2564776049149113</v>
      </c>
      <c r="BY913">
        <f t="shared" si="2109"/>
        <v>-0.74352239508508866</v>
      </c>
      <c r="BZ913">
        <f t="shared" si="2109"/>
        <v>0.25647760491491134</v>
      </c>
      <c r="CA913">
        <f t="shared" si="2109"/>
        <v>1.2564776049149113</v>
      </c>
      <c r="CB913">
        <f t="shared" si="2109"/>
        <v>-0.74352239508508866</v>
      </c>
      <c r="CC913">
        <f t="shared" si="2109"/>
        <v>0.25647760491491134</v>
      </c>
      <c r="CD913">
        <f t="shared" si="2109"/>
        <v>1.2564776049149113</v>
      </c>
    </row>
    <row r="915" spans="1:82" x14ac:dyDescent="0.35">
      <c r="A915" s="3" t="s">
        <v>380</v>
      </c>
      <c r="B915">
        <f t="array" ref="B915:E918">-$CE$7*MMULT(B905:CD908,TRANSPOSE(B910:CD913))</f>
        <v>-463.55543741900544</v>
      </c>
      <c r="C915">
        <v>0.94315406654485223</v>
      </c>
      <c r="D915">
        <v>0.94315406654485789</v>
      </c>
      <c r="E915">
        <v>0.94315406654490597</v>
      </c>
    </row>
    <row r="916" spans="1:82" x14ac:dyDescent="0.35">
      <c r="B916">
        <v>-0.53000003265236628</v>
      </c>
      <c r="C916">
        <v>-518.97242363644591</v>
      </c>
      <c r="D916">
        <v>-0.53000003265236906</v>
      </c>
      <c r="E916">
        <v>-0.53000003265237916</v>
      </c>
    </row>
    <row r="917" spans="1:82" x14ac:dyDescent="0.35">
      <c r="B917">
        <v>0.8061814842666325</v>
      </c>
      <c r="C917">
        <v>0.80618148426651037</v>
      </c>
      <c r="D917">
        <v>-478.57266264389176</v>
      </c>
      <c r="E917">
        <v>0.80618148426659864</v>
      </c>
    </row>
    <row r="918" spans="1:82" x14ac:dyDescent="0.35">
      <c r="B918">
        <v>0.7709599631093691</v>
      </c>
      <c r="C918">
        <v>0.7709599631092714</v>
      </c>
      <c r="D918">
        <v>0.77095996310928594</v>
      </c>
      <c r="E918">
        <v>-482.06513513720574</v>
      </c>
    </row>
  </sheetData>
  <sheetProtection sheet="1" objects="1" scenarios="1"/>
  <mergeCells count="4">
    <mergeCell ref="A1:D1"/>
    <mergeCell ref="A10:D10"/>
    <mergeCell ref="K10:M10"/>
    <mergeCell ref="A30:J30"/>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tabColor rgb="FFFF9999"/>
  </sheetPr>
  <dimension ref="A1:E139"/>
  <sheetViews>
    <sheetView topLeftCell="A97" workbookViewId="0">
      <selection activeCell="A132" sqref="A132"/>
    </sheetView>
  </sheetViews>
  <sheetFormatPr defaultColWidth="8.796875" defaultRowHeight="12.75" x14ac:dyDescent="0.35"/>
  <cols>
    <col min="1" max="1" width="13.6640625" customWidth="1"/>
    <col min="2" max="6" width="14.46484375" customWidth="1"/>
    <col min="7" max="7" width="20.33203125" customWidth="1"/>
    <col min="8" max="17" width="14.46484375" customWidth="1"/>
  </cols>
  <sheetData>
    <row r="1" spans="1:5" ht="13.15" x14ac:dyDescent="0.4">
      <c r="A1" s="2" t="s">
        <v>381</v>
      </c>
    </row>
    <row r="2" spans="1:5" ht="13.15" x14ac:dyDescent="0.4">
      <c r="A2" s="3" t="s">
        <v>382</v>
      </c>
      <c r="B2" s="3" t="s">
        <v>383</v>
      </c>
      <c r="C2" s="3" t="s">
        <v>384</v>
      </c>
      <c r="D2" s="3" t="s">
        <v>385</v>
      </c>
      <c r="E2" s="26" t="s">
        <v>386</v>
      </c>
    </row>
    <row r="3" spans="1:5" x14ac:dyDescent="0.35">
      <c r="A3">
        <f>IF(ISBLANK(DemandPredictionModel!C12),0,EXP(SUMPRODUCT(DemandPredictionModel!C12:C15,MaxLikelihoodSolver!$K$12:$K$15)))</f>
        <v>0.24881863458388181</v>
      </c>
      <c r="B3">
        <f>IF(ISBLANK(DemandPredictionModel!D12),0,EXP(SUMPRODUCT(DemandPredictionModel!D12:D15,MaxLikelihoodSolver!$K$12:$K$15)))</f>
        <v>0.14728276129611664</v>
      </c>
      <c r="C3">
        <f>IF(ISBLANK(DemandPredictionModel!E12),0,EXP(SUMPRODUCT(DemandPredictionModel!E12:E15,MaxLikelihoodSolver!$K$12:$K$15)))</f>
        <v>0.29754715327725384</v>
      </c>
      <c r="D3">
        <f>IF(ISBLANK(DemandPredictionModel!F12),0,EXP(SUMPRODUCT(DemandPredictionModel!F12:F15,MaxLikelihoodSolver!$K$12:$K$15)))</f>
        <v>0.12561736365703002</v>
      </c>
      <c r="E3">
        <f>SUM(A3:D3)</f>
        <v>0.8192659128142824</v>
      </c>
    </row>
    <row r="6" spans="1:5" ht="13.15" x14ac:dyDescent="0.4">
      <c r="A6" s="26" t="s">
        <v>387</v>
      </c>
    </row>
    <row r="7" spans="1:5" x14ac:dyDescent="0.35">
      <c r="A7" s="18">
        <f>SUMPRODUCT(DemandPredictionModel!$C$6:$C$8,DemandPredictionModel!$C$24:$C$26)</f>
        <v>-0.70144718445750143</v>
      </c>
      <c r="C7" s="3" t="s">
        <v>388</v>
      </c>
    </row>
    <row r="8" spans="1:5" x14ac:dyDescent="0.35">
      <c r="A8" s="18">
        <f>EXP($A$7+marginalCost*DemandPredictionModel!$C$5-1)/PredictionSolver!$E$3</f>
        <v>0.20738852195219026</v>
      </c>
      <c r="C8" s="3" t="s">
        <v>389</v>
      </c>
    </row>
    <row r="9" spans="1:5" x14ac:dyDescent="0.35">
      <c r="A9">
        <v>1</v>
      </c>
      <c r="C9" s="3" t="s">
        <v>390</v>
      </c>
    </row>
    <row r="10" spans="1:5" x14ac:dyDescent="0.35">
      <c r="A10" s="18">
        <f>A9 - (A9*EXP(A9)-$A$8)/((EXP(A9)*(A9+1) - (A9+2)*(A9*EXP(A9)-$A$8)/(2*A9+2)))</f>
        <v>0.29338161354530956</v>
      </c>
      <c r="C10" s="3" t="s">
        <v>391</v>
      </c>
    </row>
    <row r="11" spans="1:5" x14ac:dyDescent="0.35">
      <c r="A11" s="18">
        <f t="shared" ref="A11:A74" si="0">A10 - (A10*EXP(A10)-$A$8)/((EXP(A10)*(A10+1) - (A10+2)*(A10*EXP(A10)-$A$8)/(2*A10+2)))</f>
        <v>0.17485352029512097</v>
      </c>
      <c r="C11" s="3" t="s">
        <v>392</v>
      </c>
    </row>
    <row r="12" spans="1:5" x14ac:dyDescent="0.35">
      <c r="A12" s="18">
        <f t="shared" si="0"/>
        <v>0.17422817301910482</v>
      </c>
      <c r="C12" s="3" t="s">
        <v>393</v>
      </c>
    </row>
    <row r="13" spans="1:5" x14ac:dyDescent="0.35">
      <c r="A13" s="18">
        <f t="shared" si="0"/>
        <v>0.17422817291972434</v>
      </c>
      <c r="C13" s="3" t="s">
        <v>394</v>
      </c>
    </row>
    <row r="14" spans="1:5" x14ac:dyDescent="0.35">
      <c r="A14" s="18">
        <f t="shared" si="0"/>
        <v>0.17422817291972434</v>
      </c>
      <c r="C14" s="3" t="s">
        <v>395</v>
      </c>
    </row>
    <row r="15" spans="1:5" x14ac:dyDescent="0.35">
      <c r="A15" s="18">
        <f t="shared" si="0"/>
        <v>0.17422817291972434</v>
      </c>
      <c r="C15" s="3" t="s">
        <v>396</v>
      </c>
    </row>
    <row r="16" spans="1:5" x14ac:dyDescent="0.35">
      <c r="A16" s="18">
        <f t="shared" si="0"/>
        <v>0.17422817291972434</v>
      </c>
      <c r="C16" s="3" t="s">
        <v>397</v>
      </c>
    </row>
    <row r="17" spans="1:3" x14ac:dyDescent="0.35">
      <c r="A17" s="18">
        <f t="shared" si="0"/>
        <v>0.17422817291972434</v>
      </c>
      <c r="C17" s="3" t="s">
        <v>398</v>
      </c>
    </row>
    <row r="18" spans="1:3" x14ac:dyDescent="0.35">
      <c r="A18" s="18">
        <f t="shared" si="0"/>
        <v>0.17422817291972434</v>
      </c>
      <c r="C18" s="3" t="s">
        <v>399</v>
      </c>
    </row>
    <row r="19" spans="1:3" x14ac:dyDescent="0.35">
      <c r="A19" s="18">
        <f t="shared" si="0"/>
        <v>0.17422817291972434</v>
      </c>
      <c r="C19" s="3" t="s">
        <v>400</v>
      </c>
    </row>
    <row r="20" spans="1:3" x14ac:dyDescent="0.35">
      <c r="A20" s="18">
        <f t="shared" si="0"/>
        <v>0.17422817291972434</v>
      </c>
      <c r="C20" s="3" t="s">
        <v>401</v>
      </c>
    </row>
    <row r="21" spans="1:3" x14ac:dyDescent="0.35">
      <c r="A21" s="18">
        <f t="shared" si="0"/>
        <v>0.17422817291972434</v>
      </c>
      <c r="C21" s="3" t="s">
        <v>402</v>
      </c>
    </row>
    <row r="22" spans="1:3" x14ac:dyDescent="0.35">
      <c r="A22" s="18">
        <f t="shared" si="0"/>
        <v>0.17422817291972434</v>
      </c>
      <c r="C22" s="3" t="s">
        <v>403</v>
      </c>
    </row>
    <row r="23" spans="1:3" x14ac:dyDescent="0.35">
      <c r="A23" s="18">
        <f t="shared" si="0"/>
        <v>0.17422817291972434</v>
      </c>
      <c r="C23" s="3" t="s">
        <v>404</v>
      </c>
    </row>
    <row r="24" spans="1:3" x14ac:dyDescent="0.35">
      <c r="A24" s="18">
        <f t="shared" si="0"/>
        <v>0.17422817291972434</v>
      </c>
      <c r="C24" s="3" t="s">
        <v>405</v>
      </c>
    </row>
    <row r="25" spans="1:3" x14ac:dyDescent="0.35">
      <c r="A25" s="18">
        <f t="shared" si="0"/>
        <v>0.17422817291972434</v>
      </c>
      <c r="C25" s="3" t="s">
        <v>406</v>
      </c>
    </row>
    <row r="26" spans="1:3" x14ac:dyDescent="0.35">
      <c r="A26" s="18">
        <f t="shared" si="0"/>
        <v>0.17422817291972434</v>
      </c>
      <c r="C26" s="3" t="s">
        <v>407</v>
      </c>
    </row>
    <row r="27" spans="1:3" x14ac:dyDescent="0.35">
      <c r="A27" s="18">
        <f t="shared" si="0"/>
        <v>0.17422817291972434</v>
      </c>
      <c r="C27" s="3" t="s">
        <v>408</v>
      </c>
    </row>
    <row r="28" spans="1:3" x14ac:dyDescent="0.35">
      <c r="A28" s="18">
        <f t="shared" si="0"/>
        <v>0.17422817291972434</v>
      </c>
      <c r="C28" s="3" t="s">
        <v>409</v>
      </c>
    </row>
    <row r="29" spans="1:3" x14ac:dyDescent="0.35">
      <c r="A29" s="18">
        <f t="shared" si="0"/>
        <v>0.17422817291972434</v>
      </c>
      <c r="C29" s="3" t="s">
        <v>410</v>
      </c>
    </row>
    <row r="30" spans="1:3" x14ac:dyDescent="0.35">
      <c r="A30" s="18">
        <f t="shared" si="0"/>
        <v>0.17422817291972434</v>
      </c>
      <c r="C30" s="3" t="s">
        <v>411</v>
      </c>
    </row>
    <row r="31" spans="1:3" x14ac:dyDescent="0.35">
      <c r="A31" s="18">
        <f t="shared" si="0"/>
        <v>0.17422817291972434</v>
      </c>
      <c r="C31" s="3" t="s">
        <v>412</v>
      </c>
    </row>
    <row r="32" spans="1:3" x14ac:dyDescent="0.35">
      <c r="A32" s="18">
        <f t="shared" si="0"/>
        <v>0.17422817291972434</v>
      </c>
      <c r="C32" s="3" t="s">
        <v>413</v>
      </c>
    </row>
    <row r="33" spans="1:3" x14ac:dyDescent="0.35">
      <c r="A33" s="18">
        <f t="shared" si="0"/>
        <v>0.17422817291972434</v>
      </c>
      <c r="C33" s="3" t="s">
        <v>414</v>
      </c>
    </row>
    <row r="34" spans="1:3" x14ac:dyDescent="0.35">
      <c r="A34" s="18">
        <f t="shared" si="0"/>
        <v>0.17422817291972434</v>
      </c>
      <c r="C34" s="3" t="s">
        <v>415</v>
      </c>
    </row>
    <row r="35" spans="1:3" x14ac:dyDescent="0.35">
      <c r="A35" s="18">
        <f t="shared" si="0"/>
        <v>0.17422817291972434</v>
      </c>
      <c r="C35" s="3" t="s">
        <v>416</v>
      </c>
    </row>
    <row r="36" spans="1:3" x14ac:dyDescent="0.35">
      <c r="A36" s="18">
        <f t="shared" si="0"/>
        <v>0.17422817291972434</v>
      </c>
      <c r="C36" s="3" t="s">
        <v>417</v>
      </c>
    </row>
    <row r="37" spans="1:3" x14ac:dyDescent="0.35">
      <c r="A37" s="18">
        <f t="shared" si="0"/>
        <v>0.17422817291972434</v>
      </c>
      <c r="C37" s="3" t="s">
        <v>418</v>
      </c>
    </row>
    <row r="38" spans="1:3" x14ac:dyDescent="0.35">
      <c r="A38" s="18">
        <f t="shared" si="0"/>
        <v>0.17422817291972434</v>
      </c>
      <c r="C38" s="3" t="s">
        <v>419</v>
      </c>
    </row>
    <row r="39" spans="1:3" x14ac:dyDescent="0.35">
      <c r="A39" s="18">
        <f t="shared" si="0"/>
        <v>0.17422817291972434</v>
      </c>
      <c r="C39" s="3" t="s">
        <v>420</v>
      </c>
    </row>
    <row r="40" spans="1:3" x14ac:dyDescent="0.35">
      <c r="A40" s="18">
        <f t="shared" si="0"/>
        <v>0.17422817291972434</v>
      </c>
      <c r="C40" s="3" t="s">
        <v>421</v>
      </c>
    </row>
    <row r="41" spans="1:3" x14ac:dyDescent="0.35">
      <c r="A41" s="18">
        <f t="shared" si="0"/>
        <v>0.17422817291972434</v>
      </c>
      <c r="C41" s="3" t="s">
        <v>422</v>
      </c>
    </row>
    <row r="42" spans="1:3" x14ac:dyDescent="0.35">
      <c r="A42" s="18">
        <f t="shared" si="0"/>
        <v>0.17422817291972434</v>
      </c>
      <c r="C42" s="3" t="s">
        <v>423</v>
      </c>
    </row>
    <row r="43" spans="1:3" x14ac:dyDescent="0.35">
      <c r="A43" s="18">
        <f t="shared" si="0"/>
        <v>0.17422817291972434</v>
      </c>
      <c r="C43" s="3" t="s">
        <v>424</v>
      </c>
    </row>
    <row r="44" spans="1:3" x14ac:dyDescent="0.35">
      <c r="A44" s="18">
        <f t="shared" si="0"/>
        <v>0.17422817291972434</v>
      </c>
      <c r="C44" s="3" t="s">
        <v>425</v>
      </c>
    </row>
    <row r="45" spans="1:3" x14ac:dyDescent="0.35">
      <c r="A45" s="18">
        <f t="shared" si="0"/>
        <v>0.17422817291972434</v>
      </c>
      <c r="C45" s="3" t="s">
        <v>426</v>
      </c>
    </row>
    <row r="46" spans="1:3" x14ac:dyDescent="0.35">
      <c r="A46" s="18">
        <f t="shared" si="0"/>
        <v>0.17422817291972434</v>
      </c>
      <c r="C46" s="3" t="s">
        <v>427</v>
      </c>
    </row>
    <row r="47" spans="1:3" x14ac:dyDescent="0.35">
      <c r="A47" s="18">
        <f t="shared" si="0"/>
        <v>0.17422817291972434</v>
      </c>
      <c r="C47" s="3" t="s">
        <v>428</v>
      </c>
    </row>
    <row r="48" spans="1:3" x14ac:dyDescent="0.35">
      <c r="A48" s="18">
        <f t="shared" si="0"/>
        <v>0.17422817291972434</v>
      </c>
      <c r="C48" s="3" t="s">
        <v>429</v>
      </c>
    </row>
    <row r="49" spans="1:3" x14ac:dyDescent="0.35">
      <c r="A49" s="18">
        <f t="shared" si="0"/>
        <v>0.17422817291972434</v>
      </c>
      <c r="C49" s="3" t="s">
        <v>430</v>
      </c>
    </row>
    <row r="50" spans="1:3" x14ac:dyDescent="0.35">
      <c r="A50" s="18">
        <f t="shared" si="0"/>
        <v>0.17422817291972434</v>
      </c>
      <c r="C50" s="3" t="s">
        <v>431</v>
      </c>
    </row>
    <row r="51" spans="1:3" x14ac:dyDescent="0.35">
      <c r="A51" s="18">
        <f t="shared" si="0"/>
        <v>0.17422817291972434</v>
      </c>
      <c r="C51" s="3" t="s">
        <v>432</v>
      </c>
    </row>
    <row r="52" spans="1:3" x14ac:dyDescent="0.35">
      <c r="A52" s="18">
        <f t="shared" si="0"/>
        <v>0.17422817291972434</v>
      </c>
      <c r="C52" s="3" t="s">
        <v>433</v>
      </c>
    </row>
    <row r="53" spans="1:3" x14ac:dyDescent="0.35">
      <c r="A53" s="18">
        <f t="shared" si="0"/>
        <v>0.17422817291972434</v>
      </c>
      <c r="C53" s="3" t="s">
        <v>434</v>
      </c>
    </row>
    <row r="54" spans="1:3" x14ac:dyDescent="0.35">
      <c r="A54" s="18">
        <f t="shared" si="0"/>
        <v>0.17422817291972434</v>
      </c>
      <c r="C54" s="3" t="s">
        <v>435</v>
      </c>
    </row>
    <row r="55" spans="1:3" x14ac:dyDescent="0.35">
      <c r="A55" s="18">
        <f t="shared" si="0"/>
        <v>0.17422817291972434</v>
      </c>
      <c r="C55" s="3" t="s">
        <v>436</v>
      </c>
    </row>
    <row r="56" spans="1:3" x14ac:dyDescent="0.35">
      <c r="A56" s="18">
        <f t="shared" si="0"/>
        <v>0.17422817291972434</v>
      </c>
      <c r="C56" s="3" t="s">
        <v>437</v>
      </c>
    </row>
    <row r="57" spans="1:3" x14ac:dyDescent="0.35">
      <c r="A57" s="18">
        <f t="shared" si="0"/>
        <v>0.17422817291972434</v>
      </c>
      <c r="C57" s="3" t="s">
        <v>438</v>
      </c>
    </row>
    <row r="58" spans="1:3" x14ac:dyDescent="0.35">
      <c r="A58" s="18">
        <f t="shared" si="0"/>
        <v>0.17422817291972434</v>
      </c>
      <c r="C58" s="3" t="s">
        <v>439</v>
      </c>
    </row>
    <row r="59" spans="1:3" x14ac:dyDescent="0.35">
      <c r="A59" s="18">
        <f t="shared" si="0"/>
        <v>0.17422817291972434</v>
      </c>
      <c r="C59" s="3" t="s">
        <v>440</v>
      </c>
    </row>
    <row r="60" spans="1:3" x14ac:dyDescent="0.35">
      <c r="A60" s="18">
        <f t="shared" si="0"/>
        <v>0.17422817291972434</v>
      </c>
      <c r="C60" s="3" t="s">
        <v>441</v>
      </c>
    </row>
    <row r="61" spans="1:3" x14ac:dyDescent="0.35">
      <c r="A61" s="18">
        <f t="shared" si="0"/>
        <v>0.17422817291972434</v>
      </c>
      <c r="C61" s="3" t="s">
        <v>442</v>
      </c>
    </row>
    <row r="62" spans="1:3" x14ac:dyDescent="0.35">
      <c r="A62" s="18">
        <f t="shared" si="0"/>
        <v>0.17422817291972434</v>
      </c>
      <c r="C62" s="3" t="s">
        <v>443</v>
      </c>
    </row>
    <row r="63" spans="1:3" x14ac:dyDescent="0.35">
      <c r="A63" s="18">
        <f t="shared" si="0"/>
        <v>0.17422817291972434</v>
      </c>
      <c r="C63" s="3" t="s">
        <v>444</v>
      </c>
    </row>
    <row r="64" spans="1:3" x14ac:dyDescent="0.35">
      <c r="A64" s="18">
        <f t="shared" si="0"/>
        <v>0.17422817291972434</v>
      </c>
      <c r="C64" s="3" t="s">
        <v>445</v>
      </c>
    </row>
    <row r="65" spans="1:3" x14ac:dyDescent="0.35">
      <c r="A65" s="18">
        <f t="shared" si="0"/>
        <v>0.17422817291972434</v>
      </c>
      <c r="C65" s="3" t="s">
        <v>446</v>
      </c>
    </row>
    <row r="66" spans="1:3" x14ac:dyDescent="0.35">
      <c r="A66" s="18">
        <f t="shared" si="0"/>
        <v>0.17422817291972434</v>
      </c>
      <c r="C66" s="3" t="s">
        <v>447</v>
      </c>
    </row>
    <row r="67" spans="1:3" x14ac:dyDescent="0.35">
      <c r="A67" s="18">
        <f t="shared" si="0"/>
        <v>0.17422817291972434</v>
      </c>
      <c r="C67" s="3" t="s">
        <v>448</v>
      </c>
    </row>
    <row r="68" spans="1:3" x14ac:dyDescent="0.35">
      <c r="A68" s="18">
        <f t="shared" si="0"/>
        <v>0.17422817291972434</v>
      </c>
      <c r="C68" s="3" t="s">
        <v>449</v>
      </c>
    </row>
    <row r="69" spans="1:3" x14ac:dyDescent="0.35">
      <c r="A69" s="18">
        <f t="shared" si="0"/>
        <v>0.17422817291972434</v>
      </c>
      <c r="C69" s="3" t="s">
        <v>450</v>
      </c>
    </row>
    <row r="70" spans="1:3" x14ac:dyDescent="0.35">
      <c r="A70" s="18">
        <f t="shared" si="0"/>
        <v>0.17422817291972434</v>
      </c>
      <c r="C70" s="3" t="s">
        <v>451</v>
      </c>
    </row>
    <row r="71" spans="1:3" x14ac:dyDescent="0.35">
      <c r="A71" s="18">
        <f t="shared" si="0"/>
        <v>0.17422817291972434</v>
      </c>
      <c r="C71" s="3" t="s">
        <v>452</v>
      </c>
    </row>
    <row r="72" spans="1:3" x14ac:dyDescent="0.35">
      <c r="A72" s="18">
        <f t="shared" si="0"/>
        <v>0.17422817291972434</v>
      </c>
      <c r="C72" s="3" t="s">
        <v>453</v>
      </c>
    </row>
    <row r="73" spans="1:3" x14ac:dyDescent="0.35">
      <c r="A73" s="18">
        <f t="shared" si="0"/>
        <v>0.17422817291972434</v>
      </c>
      <c r="C73" s="3" t="s">
        <v>454</v>
      </c>
    </row>
    <row r="74" spans="1:3" x14ac:dyDescent="0.35">
      <c r="A74" s="18">
        <f t="shared" si="0"/>
        <v>0.17422817291972434</v>
      </c>
      <c r="C74" s="3" t="s">
        <v>455</v>
      </c>
    </row>
    <row r="75" spans="1:3" x14ac:dyDescent="0.35">
      <c r="A75" s="18">
        <f t="shared" ref="A75:A131" si="1">A74 - (A74*EXP(A74)-$A$8)/((EXP(A74)*(A74+1) - (A74+2)*(A74*EXP(A74)-$A$8)/(2*A74+2)))</f>
        <v>0.17422817291972434</v>
      </c>
      <c r="C75" s="3" t="s">
        <v>456</v>
      </c>
    </row>
    <row r="76" spans="1:3" x14ac:dyDescent="0.35">
      <c r="A76" s="18">
        <f t="shared" si="1"/>
        <v>0.17422817291972434</v>
      </c>
      <c r="C76" s="3" t="s">
        <v>457</v>
      </c>
    </row>
    <row r="77" spans="1:3" x14ac:dyDescent="0.35">
      <c r="A77" s="18">
        <f t="shared" si="1"/>
        <v>0.17422817291972434</v>
      </c>
      <c r="C77" s="3" t="s">
        <v>458</v>
      </c>
    </row>
    <row r="78" spans="1:3" x14ac:dyDescent="0.35">
      <c r="A78" s="18">
        <f t="shared" si="1"/>
        <v>0.17422817291972434</v>
      </c>
      <c r="C78" s="3" t="s">
        <v>459</v>
      </c>
    </row>
    <row r="79" spans="1:3" x14ac:dyDescent="0.35">
      <c r="A79" s="18">
        <f t="shared" si="1"/>
        <v>0.17422817291972434</v>
      </c>
      <c r="C79" s="3" t="s">
        <v>460</v>
      </c>
    </row>
    <row r="80" spans="1:3" x14ac:dyDescent="0.35">
      <c r="A80" s="18">
        <f t="shared" si="1"/>
        <v>0.17422817291972434</v>
      </c>
      <c r="C80" s="3" t="s">
        <v>461</v>
      </c>
    </row>
    <row r="81" spans="1:3" x14ac:dyDescent="0.35">
      <c r="A81" s="18">
        <f t="shared" si="1"/>
        <v>0.17422817291972434</v>
      </c>
      <c r="C81" s="3" t="s">
        <v>462</v>
      </c>
    </row>
    <row r="82" spans="1:3" x14ac:dyDescent="0.35">
      <c r="A82" s="18">
        <f t="shared" si="1"/>
        <v>0.17422817291972434</v>
      </c>
      <c r="C82" s="3" t="s">
        <v>463</v>
      </c>
    </row>
    <row r="83" spans="1:3" x14ac:dyDescent="0.35">
      <c r="A83" s="18">
        <f t="shared" si="1"/>
        <v>0.17422817291972434</v>
      </c>
      <c r="C83" s="3" t="s">
        <v>464</v>
      </c>
    </row>
    <row r="84" spans="1:3" x14ac:dyDescent="0.35">
      <c r="A84" s="18">
        <f t="shared" si="1"/>
        <v>0.17422817291972434</v>
      </c>
      <c r="C84" s="3" t="s">
        <v>465</v>
      </c>
    </row>
    <row r="85" spans="1:3" x14ac:dyDescent="0.35">
      <c r="A85" s="18">
        <f t="shared" si="1"/>
        <v>0.17422817291972434</v>
      </c>
      <c r="C85" s="3" t="s">
        <v>466</v>
      </c>
    </row>
    <row r="86" spans="1:3" x14ac:dyDescent="0.35">
      <c r="A86" s="18">
        <f t="shared" si="1"/>
        <v>0.17422817291972434</v>
      </c>
      <c r="C86" s="3" t="s">
        <v>467</v>
      </c>
    </row>
    <row r="87" spans="1:3" x14ac:dyDescent="0.35">
      <c r="A87" s="18">
        <f t="shared" si="1"/>
        <v>0.17422817291972434</v>
      </c>
      <c r="C87" s="3" t="s">
        <v>468</v>
      </c>
    </row>
    <row r="88" spans="1:3" x14ac:dyDescent="0.35">
      <c r="A88" s="18">
        <f t="shared" si="1"/>
        <v>0.17422817291972434</v>
      </c>
      <c r="C88" s="3" t="s">
        <v>469</v>
      </c>
    </row>
    <row r="89" spans="1:3" x14ac:dyDescent="0.35">
      <c r="A89" s="18">
        <f t="shared" si="1"/>
        <v>0.17422817291972434</v>
      </c>
      <c r="C89" s="3" t="s">
        <v>470</v>
      </c>
    </row>
    <row r="90" spans="1:3" x14ac:dyDescent="0.35">
      <c r="A90" s="18">
        <f t="shared" si="1"/>
        <v>0.17422817291972434</v>
      </c>
      <c r="C90" s="3" t="s">
        <v>471</v>
      </c>
    </row>
    <row r="91" spans="1:3" x14ac:dyDescent="0.35">
      <c r="A91" s="18">
        <f t="shared" si="1"/>
        <v>0.17422817291972434</v>
      </c>
      <c r="C91" s="3" t="s">
        <v>472</v>
      </c>
    </row>
    <row r="92" spans="1:3" x14ac:dyDescent="0.35">
      <c r="A92" s="18">
        <f t="shared" si="1"/>
        <v>0.17422817291972434</v>
      </c>
      <c r="C92" s="3" t="s">
        <v>473</v>
      </c>
    </row>
    <row r="93" spans="1:3" x14ac:dyDescent="0.35">
      <c r="A93" s="18">
        <f t="shared" si="1"/>
        <v>0.17422817291972434</v>
      </c>
      <c r="C93" s="3" t="s">
        <v>474</v>
      </c>
    </row>
    <row r="94" spans="1:3" x14ac:dyDescent="0.35">
      <c r="A94" s="18">
        <f t="shared" si="1"/>
        <v>0.17422817291972434</v>
      </c>
      <c r="C94" s="3" t="s">
        <v>475</v>
      </c>
    </row>
    <row r="95" spans="1:3" x14ac:dyDescent="0.35">
      <c r="A95" s="18">
        <f t="shared" si="1"/>
        <v>0.17422817291972434</v>
      </c>
      <c r="C95" s="3" t="s">
        <v>476</v>
      </c>
    </row>
    <row r="96" spans="1:3" x14ac:dyDescent="0.35">
      <c r="A96" s="18">
        <f t="shared" si="1"/>
        <v>0.17422817291972434</v>
      </c>
      <c r="C96" s="3" t="s">
        <v>477</v>
      </c>
    </row>
    <row r="97" spans="1:3" x14ac:dyDescent="0.35">
      <c r="A97" s="18">
        <f t="shared" si="1"/>
        <v>0.17422817291972434</v>
      </c>
      <c r="C97" s="3" t="s">
        <v>478</v>
      </c>
    </row>
    <row r="98" spans="1:3" x14ac:dyDescent="0.35">
      <c r="A98" s="18">
        <f t="shared" si="1"/>
        <v>0.17422817291972434</v>
      </c>
      <c r="C98" s="3" t="s">
        <v>479</v>
      </c>
    </row>
    <row r="99" spans="1:3" x14ac:dyDescent="0.35">
      <c r="A99" s="18">
        <f t="shared" si="1"/>
        <v>0.17422817291972434</v>
      </c>
      <c r="C99" s="3" t="s">
        <v>480</v>
      </c>
    </row>
    <row r="100" spans="1:3" x14ac:dyDescent="0.35">
      <c r="A100" s="18">
        <f t="shared" si="1"/>
        <v>0.17422817291972434</v>
      </c>
      <c r="C100" s="3" t="s">
        <v>481</v>
      </c>
    </row>
    <row r="101" spans="1:3" x14ac:dyDescent="0.35">
      <c r="A101" s="18">
        <f t="shared" si="1"/>
        <v>0.17422817291972434</v>
      </c>
      <c r="C101" s="3" t="s">
        <v>482</v>
      </c>
    </row>
    <row r="102" spans="1:3" x14ac:dyDescent="0.35">
      <c r="A102" s="18">
        <f t="shared" si="1"/>
        <v>0.17422817291972434</v>
      </c>
      <c r="C102" s="3" t="s">
        <v>483</v>
      </c>
    </row>
    <row r="103" spans="1:3" x14ac:dyDescent="0.35">
      <c r="A103" s="18">
        <f t="shared" si="1"/>
        <v>0.17422817291972434</v>
      </c>
      <c r="C103" s="3" t="s">
        <v>484</v>
      </c>
    </row>
    <row r="104" spans="1:3" x14ac:dyDescent="0.35">
      <c r="A104" s="18">
        <f t="shared" si="1"/>
        <v>0.17422817291972434</v>
      </c>
      <c r="C104" s="3" t="s">
        <v>485</v>
      </c>
    </row>
    <row r="105" spans="1:3" x14ac:dyDescent="0.35">
      <c r="A105" s="18">
        <f t="shared" si="1"/>
        <v>0.17422817291972434</v>
      </c>
      <c r="C105" s="3" t="s">
        <v>486</v>
      </c>
    </row>
    <row r="106" spans="1:3" x14ac:dyDescent="0.35">
      <c r="A106" s="18">
        <f t="shared" si="1"/>
        <v>0.17422817291972434</v>
      </c>
      <c r="C106" s="3" t="s">
        <v>487</v>
      </c>
    </row>
    <row r="107" spans="1:3" x14ac:dyDescent="0.35">
      <c r="A107" s="18">
        <f t="shared" si="1"/>
        <v>0.17422817291972434</v>
      </c>
      <c r="C107" s="3" t="s">
        <v>488</v>
      </c>
    </row>
    <row r="108" spans="1:3" x14ac:dyDescent="0.35">
      <c r="A108" s="18">
        <f t="shared" si="1"/>
        <v>0.17422817291972434</v>
      </c>
      <c r="C108" s="3" t="s">
        <v>489</v>
      </c>
    </row>
    <row r="109" spans="1:3" x14ac:dyDescent="0.35">
      <c r="A109" s="18">
        <f t="shared" si="1"/>
        <v>0.17422817291972434</v>
      </c>
      <c r="C109" s="3" t="s">
        <v>490</v>
      </c>
    </row>
    <row r="110" spans="1:3" x14ac:dyDescent="0.35">
      <c r="A110" s="18">
        <f t="shared" si="1"/>
        <v>0.17422817291972434</v>
      </c>
      <c r="C110" s="3" t="s">
        <v>491</v>
      </c>
    </row>
    <row r="111" spans="1:3" x14ac:dyDescent="0.35">
      <c r="A111" s="18">
        <f t="shared" si="1"/>
        <v>0.17422817291972434</v>
      </c>
      <c r="C111" s="3" t="s">
        <v>492</v>
      </c>
    </row>
    <row r="112" spans="1:3" x14ac:dyDescent="0.35">
      <c r="A112" s="18">
        <f t="shared" si="1"/>
        <v>0.17422817291972434</v>
      </c>
      <c r="C112" s="3" t="s">
        <v>493</v>
      </c>
    </row>
    <row r="113" spans="1:3" x14ac:dyDescent="0.35">
      <c r="A113" s="18">
        <f t="shared" si="1"/>
        <v>0.17422817291972434</v>
      </c>
      <c r="C113" s="3" t="s">
        <v>494</v>
      </c>
    </row>
    <row r="114" spans="1:3" x14ac:dyDescent="0.35">
      <c r="A114" s="18">
        <f t="shared" si="1"/>
        <v>0.17422817291972434</v>
      </c>
      <c r="C114" s="3" t="s">
        <v>495</v>
      </c>
    </row>
    <row r="115" spans="1:3" x14ac:dyDescent="0.35">
      <c r="A115" s="18">
        <f t="shared" si="1"/>
        <v>0.17422817291972434</v>
      </c>
      <c r="C115" s="3" t="s">
        <v>496</v>
      </c>
    </row>
    <row r="116" spans="1:3" x14ac:dyDescent="0.35">
      <c r="A116" s="18">
        <f t="shared" si="1"/>
        <v>0.17422817291972434</v>
      </c>
      <c r="C116" s="3" t="s">
        <v>497</v>
      </c>
    </row>
    <row r="117" spans="1:3" x14ac:dyDescent="0.35">
      <c r="A117" s="18">
        <f t="shared" si="1"/>
        <v>0.17422817291972434</v>
      </c>
      <c r="C117" s="3" t="s">
        <v>498</v>
      </c>
    </row>
    <row r="118" spans="1:3" x14ac:dyDescent="0.35">
      <c r="A118" s="18">
        <f t="shared" si="1"/>
        <v>0.17422817291972434</v>
      </c>
      <c r="C118" s="3" t="s">
        <v>499</v>
      </c>
    </row>
    <row r="119" spans="1:3" x14ac:dyDescent="0.35">
      <c r="A119" s="18">
        <f t="shared" si="1"/>
        <v>0.17422817291972434</v>
      </c>
      <c r="C119" s="3" t="s">
        <v>500</v>
      </c>
    </row>
    <row r="120" spans="1:3" x14ac:dyDescent="0.35">
      <c r="A120" s="18">
        <f t="shared" si="1"/>
        <v>0.17422817291972434</v>
      </c>
      <c r="C120" s="3" t="s">
        <v>501</v>
      </c>
    </row>
    <row r="121" spans="1:3" x14ac:dyDescent="0.35">
      <c r="A121" s="18">
        <f t="shared" si="1"/>
        <v>0.17422817291972434</v>
      </c>
      <c r="C121" s="3" t="s">
        <v>502</v>
      </c>
    </row>
    <row r="122" spans="1:3" x14ac:dyDescent="0.35">
      <c r="A122" s="18">
        <f t="shared" si="1"/>
        <v>0.17422817291972434</v>
      </c>
      <c r="C122" s="3" t="s">
        <v>503</v>
      </c>
    </row>
    <row r="123" spans="1:3" x14ac:dyDescent="0.35">
      <c r="A123" s="18">
        <f t="shared" si="1"/>
        <v>0.17422817291972434</v>
      </c>
      <c r="C123" s="3" t="s">
        <v>504</v>
      </c>
    </row>
    <row r="124" spans="1:3" x14ac:dyDescent="0.35">
      <c r="A124" s="18">
        <f t="shared" si="1"/>
        <v>0.17422817291972434</v>
      </c>
      <c r="C124" s="3" t="s">
        <v>505</v>
      </c>
    </row>
    <row r="125" spans="1:3" x14ac:dyDescent="0.35">
      <c r="A125" s="18">
        <f t="shared" si="1"/>
        <v>0.17422817291972434</v>
      </c>
      <c r="C125" s="3" t="s">
        <v>506</v>
      </c>
    </row>
    <row r="126" spans="1:3" x14ac:dyDescent="0.35">
      <c r="A126" s="18">
        <f t="shared" si="1"/>
        <v>0.17422817291972434</v>
      </c>
      <c r="C126" s="3" t="s">
        <v>507</v>
      </c>
    </row>
    <row r="127" spans="1:3" x14ac:dyDescent="0.35">
      <c r="A127" s="18">
        <f t="shared" si="1"/>
        <v>0.17422817291972434</v>
      </c>
      <c r="C127" s="3" t="s">
        <v>508</v>
      </c>
    </row>
    <row r="128" spans="1:3" x14ac:dyDescent="0.35">
      <c r="A128" s="18">
        <f t="shared" si="1"/>
        <v>0.17422817291972434</v>
      </c>
      <c r="C128" s="3" t="s">
        <v>509</v>
      </c>
    </row>
    <row r="129" spans="1:3" x14ac:dyDescent="0.35">
      <c r="A129" s="18">
        <f t="shared" si="1"/>
        <v>0.17422817291972434</v>
      </c>
      <c r="C129" s="3" t="s">
        <v>510</v>
      </c>
    </row>
    <row r="130" spans="1:3" x14ac:dyDescent="0.35">
      <c r="A130" s="18">
        <f t="shared" si="1"/>
        <v>0.17422817291972434</v>
      </c>
      <c r="C130" s="3" t="s">
        <v>511</v>
      </c>
    </row>
    <row r="131" spans="1:3" x14ac:dyDescent="0.35">
      <c r="A131" s="18">
        <f t="shared" si="1"/>
        <v>0.17422817291972434</v>
      </c>
      <c r="C131" s="3" t="s">
        <v>512</v>
      </c>
    </row>
    <row r="132" spans="1:3" x14ac:dyDescent="0.35">
      <c r="A132" s="18">
        <f>-(A131-DemandPredictionModel!$C$5*marginalCost+1)/DemandPredictionModel!$C$5</f>
        <v>841.16617694088359</v>
      </c>
      <c r="C132" s="3" t="s">
        <v>513</v>
      </c>
    </row>
    <row r="133" spans="1:3" x14ac:dyDescent="0.35">
      <c r="A133" s="146">
        <f>EXP($A$7+$A$132*DemandPredictionModel!$C$5)/(EXP($A$7+$A$132*DemandPredictionModel!$C$5)+PredictionSolver!$E$3)*marketSize</f>
        <v>7418.8380477409719</v>
      </c>
      <c r="C133" s="18" t="s">
        <v>230</v>
      </c>
    </row>
    <row r="134" spans="1:3" x14ac:dyDescent="0.35">
      <c r="A134" s="28">
        <f>($A$132-marginalCost)*$A$133</f>
        <v>5884371.411670275</v>
      </c>
      <c r="C134" s="18" t="s">
        <v>233</v>
      </c>
    </row>
    <row r="135" spans="1:3" x14ac:dyDescent="0.35">
      <c r="A135" s="27"/>
      <c r="C135" s="18"/>
    </row>
    <row r="136" spans="1:3" ht="13.15" x14ac:dyDescent="0.4">
      <c r="A136" s="2" t="s">
        <v>514</v>
      </c>
    </row>
    <row r="137" spans="1:3" x14ac:dyDescent="0.35">
      <c r="A137">
        <f>IFERROR(MAX((-$A$7+LN($E$3*capacity/(marketSize-capacity)))/DemandPredictionModel!$C$5,0),0)</f>
        <v>0</v>
      </c>
      <c r="C137" s="3" t="s">
        <v>515</v>
      </c>
    </row>
    <row r="138" spans="1:3" x14ac:dyDescent="0.35">
      <c r="A138" s="146">
        <f>EXP($A$7+A137*DemandPredictionModel!$C$5)/(EXP($A$7+$A$137*DemandPredictionModel!C5)+$E$3)*marketSize</f>
        <v>18852.357162911863</v>
      </c>
      <c r="C138" s="18" t="s">
        <v>230</v>
      </c>
    </row>
    <row r="139" spans="1:3" x14ac:dyDescent="0.35">
      <c r="A139" s="28">
        <f>($A$137-marginalCost)*$A$138</f>
        <v>-904913.14381976938</v>
      </c>
      <c r="C139" s="18" t="s">
        <v>233</v>
      </c>
    </row>
  </sheetData>
  <sheetProtection sheet="1" objects="1" scenarios="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tabColor rgb="FFFF9999"/>
  </sheetPr>
  <dimension ref="A1:BJ185"/>
  <sheetViews>
    <sheetView workbookViewId="0">
      <selection activeCell="J23" sqref="J23"/>
    </sheetView>
  </sheetViews>
  <sheetFormatPr defaultColWidth="8.796875" defaultRowHeight="12.75" x14ac:dyDescent="0.35"/>
  <cols>
    <col min="1" max="1" width="5" style="18" customWidth="1"/>
    <col min="2" max="62" width="11.1328125" style="18" customWidth="1"/>
    <col min="63" max="16384" width="8.796875" style="18"/>
  </cols>
  <sheetData>
    <row r="1" spans="1:62" x14ac:dyDescent="0.35">
      <c r="A1" s="18" t="s">
        <v>516</v>
      </c>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row>
    <row r="2" spans="1:62" ht="13.5" thickBot="1" x14ac:dyDescent="0.4">
      <c r="B2" s="232" t="s">
        <v>517</v>
      </c>
      <c r="C2" s="232"/>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row>
    <row r="3" spans="1:62" ht="13.5" thickBot="1" x14ac:dyDescent="0.45">
      <c r="A3" s="111" t="s">
        <v>518</v>
      </c>
      <c r="B3" s="112" t="s">
        <v>114</v>
      </c>
      <c r="C3" s="112" t="s">
        <v>245</v>
      </c>
      <c r="D3" s="112" t="s">
        <v>246</v>
      </c>
      <c r="E3" s="112" t="s">
        <v>247</v>
      </c>
      <c r="F3" s="112" t="s">
        <v>248</v>
      </c>
      <c r="G3" s="112" t="s">
        <v>249</v>
      </c>
      <c r="H3" s="112" t="s">
        <v>250</v>
      </c>
      <c r="I3" s="112" t="s">
        <v>251</v>
      </c>
      <c r="J3" s="112" t="s">
        <v>252</v>
      </c>
      <c r="K3" s="112" t="s">
        <v>253</v>
      </c>
      <c r="L3" s="112" t="s">
        <v>254</v>
      </c>
      <c r="M3" s="112" t="s">
        <v>255</v>
      </c>
      <c r="N3" s="112" t="s">
        <v>256</v>
      </c>
      <c r="O3" s="112" t="s">
        <v>257</v>
      </c>
      <c r="P3" s="112" t="s">
        <v>258</v>
      </c>
      <c r="Q3" s="112" t="s">
        <v>259</v>
      </c>
      <c r="R3" s="112" t="s">
        <v>260</v>
      </c>
      <c r="S3" s="112" t="s">
        <v>261</v>
      </c>
      <c r="T3" s="112" t="s">
        <v>262</v>
      </c>
      <c r="U3" s="112" t="s">
        <v>263</v>
      </c>
      <c r="V3" s="112" t="s">
        <v>264</v>
      </c>
      <c r="W3" s="112" t="s">
        <v>265</v>
      </c>
      <c r="X3" s="112" t="s">
        <v>266</v>
      </c>
      <c r="Y3" s="112" t="s">
        <v>267</v>
      </c>
      <c r="Z3" s="112" t="s">
        <v>268</v>
      </c>
      <c r="AA3" s="112" t="s">
        <v>269</v>
      </c>
      <c r="AB3" s="112" t="s">
        <v>270</v>
      </c>
      <c r="AC3" s="112" t="s">
        <v>271</v>
      </c>
      <c r="AD3" s="112" t="s">
        <v>272</v>
      </c>
      <c r="AE3" s="112" t="s">
        <v>273</v>
      </c>
      <c r="AF3" s="112" t="s">
        <v>274</v>
      </c>
      <c r="AG3" s="112" t="s">
        <v>275</v>
      </c>
      <c r="AH3" s="112" t="s">
        <v>276</v>
      </c>
      <c r="AI3" s="112" t="s">
        <v>277</v>
      </c>
      <c r="AJ3" s="112" t="s">
        <v>278</v>
      </c>
      <c r="AK3" s="112" t="s">
        <v>279</v>
      </c>
      <c r="AL3" s="112" t="s">
        <v>280</v>
      </c>
      <c r="AM3" s="112" t="s">
        <v>281</v>
      </c>
      <c r="AN3" s="112" t="s">
        <v>282</v>
      </c>
      <c r="AO3" s="112" t="s">
        <v>283</v>
      </c>
      <c r="AP3" s="112" t="s">
        <v>284</v>
      </c>
      <c r="AQ3" s="112" t="s">
        <v>285</v>
      </c>
      <c r="AR3" s="112" t="s">
        <v>286</v>
      </c>
      <c r="AS3" s="112" t="s">
        <v>287</v>
      </c>
      <c r="AT3" s="112" t="s">
        <v>288</v>
      </c>
      <c r="AU3" s="112" t="s">
        <v>289</v>
      </c>
      <c r="AV3" s="112" t="s">
        <v>290</v>
      </c>
      <c r="AW3" s="112" t="s">
        <v>291</v>
      </c>
      <c r="AX3" s="112" t="s">
        <v>292</v>
      </c>
      <c r="AY3" s="112" t="s">
        <v>293</v>
      </c>
      <c r="AZ3" s="112" t="s">
        <v>294</v>
      </c>
      <c r="BA3" s="112" t="s">
        <v>295</v>
      </c>
      <c r="BB3" s="112" t="s">
        <v>296</v>
      </c>
      <c r="BC3" s="112" t="s">
        <v>297</v>
      </c>
      <c r="BD3" s="112" t="s">
        <v>298</v>
      </c>
      <c r="BE3" s="112" t="s">
        <v>299</v>
      </c>
      <c r="BF3" s="112" t="s">
        <v>300</v>
      </c>
      <c r="BG3" s="112" t="s">
        <v>301</v>
      </c>
      <c r="BH3" s="112" t="s">
        <v>302</v>
      </c>
      <c r="BI3" s="112" t="s">
        <v>303</v>
      </c>
      <c r="BJ3" s="123" t="s">
        <v>519</v>
      </c>
    </row>
    <row r="4" spans="1:62" ht="13.15" x14ac:dyDescent="0.4">
      <c r="A4" s="111">
        <v>1</v>
      </c>
      <c r="B4" s="114">
        <v>11</v>
      </c>
      <c r="C4" s="114">
        <v>81</v>
      </c>
      <c r="D4" s="114">
        <v>37</v>
      </c>
      <c r="E4" s="114">
        <v>73</v>
      </c>
      <c r="F4" s="114">
        <v>46</v>
      </c>
      <c r="G4" s="114">
        <v>45</v>
      </c>
      <c r="H4" s="114">
        <v>69</v>
      </c>
      <c r="I4" s="114">
        <v>74</v>
      </c>
      <c r="J4" s="114">
        <v>55</v>
      </c>
      <c r="K4" s="114">
        <v>63</v>
      </c>
      <c r="L4" s="114">
        <v>6</v>
      </c>
      <c r="M4" s="114">
        <v>44</v>
      </c>
      <c r="N4" s="114">
        <v>71</v>
      </c>
      <c r="O4" s="114">
        <v>19</v>
      </c>
      <c r="P4" s="114">
        <v>72</v>
      </c>
      <c r="Q4" s="114">
        <v>73</v>
      </c>
      <c r="R4" s="114">
        <v>58</v>
      </c>
      <c r="S4" s="114">
        <v>3</v>
      </c>
      <c r="T4" s="114">
        <v>41</v>
      </c>
      <c r="U4" s="114">
        <v>7</v>
      </c>
      <c r="V4" s="114">
        <v>19</v>
      </c>
      <c r="W4" s="114">
        <v>73</v>
      </c>
      <c r="X4" s="114">
        <v>35</v>
      </c>
      <c r="Y4" s="114">
        <v>73</v>
      </c>
      <c r="Z4" s="114">
        <v>18</v>
      </c>
      <c r="AA4" s="114">
        <v>48</v>
      </c>
      <c r="AB4" s="114">
        <v>19</v>
      </c>
      <c r="AC4" s="114">
        <v>16</v>
      </c>
      <c r="AD4" s="114">
        <v>55</v>
      </c>
      <c r="AE4" s="114">
        <v>64</v>
      </c>
      <c r="AF4" s="114">
        <v>21</v>
      </c>
      <c r="AG4" s="114">
        <v>29</v>
      </c>
      <c r="AH4" s="114">
        <v>56</v>
      </c>
      <c r="AI4" s="114">
        <v>30</v>
      </c>
      <c r="AJ4" s="114">
        <v>7</v>
      </c>
      <c r="AK4" s="114">
        <v>36</v>
      </c>
      <c r="AL4" s="114">
        <v>23</v>
      </c>
      <c r="AM4" s="114">
        <v>66</v>
      </c>
      <c r="AN4" s="114">
        <v>41</v>
      </c>
      <c r="AO4" s="114">
        <v>56</v>
      </c>
      <c r="AP4" s="114">
        <v>24</v>
      </c>
      <c r="AQ4" s="114">
        <v>79</v>
      </c>
      <c r="AR4" s="114">
        <v>3</v>
      </c>
      <c r="AS4" s="114">
        <v>81</v>
      </c>
      <c r="AT4" s="114">
        <v>46</v>
      </c>
      <c r="AU4" s="114">
        <v>48</v>
      </c>
      <c r="AV4" s="114">
        <v>52</v>
      </c>
      <c r="AW4" s="114">
        <v>53</v>
      </c>
      <c r="AX4" s="114">
        <v>13</v>
      </c>
      <c r="AY4" s="114">
        <v>2</v>
      </c>
      <c r="AZ4" s="114">
        <v>65</v>
      </c>
      <c r="BA4" s="114">
        <v>58</v>
      </c>
      <c r="BB4" s="114">
        <v>62</v>
      </c>
      <c r="BC4" s="114">
        <v>75</v>
      </c>
      <c r="BD4" s="114">
        <v>63</v>
      </c>
      <c r="BE4" s="114">
        <v>13</v>
      </c>
      <c r="BF4" s="114">
        <v>60</v>
      </c>
      <c r="BG4" s="114">
        <v>17</v>
      </c>
      <c r="BH4" s="114">
        <v>18</v>
      </c>
      <c r="BI4" s="114">
        <v>1</v>
      </c>
      <c r="BJ4" s="115" t="b">
        <f>OR(B96:BI96)</f>
        <v>0</v>
      </c>
    </row>
    <row r="5" spans="1:62" ht="13.15" x14ac:dyDescent="0.4">
      <c r="A5" s="116">
        <v>2</v>
      </c>
      <c r="B5" s="117">
        <v>36</v>
      </c>
      <c r="C5" s="117">
        <v>50</v>
      </c>
      <c r="D5" s="117">
        <v>49</v>
      </c>
      <c r="E5" s="117">
        <v>26</v>
      </c>
      <c r="F5" s="117">
        <v>67</v>
      </c>
      <c r="G5" s="117">
        <v>10</v>
      </c>
      <c r="H5" s="117">
        <v>37</v>
      </c>
      <c r="I5" s="117">
        <v>45</v>
      </c>
      <c r="J5" s="117">
        <v>7</v>
      </c>
      <c r="K5" s="117">
        <v>62</v>
      </c>
      <c r="L5" s="117">
        <v>59</v>
      </c>
      <c r="M5" s="117">
        <v>24</v>
      </c>
      <c r="N5" s="117">
        <v>61</v>
      </c>
      <c r="O5" s="117">
        <v>20</v>
      </c>
      <c r="P5" s="117">
        <v>43</v>
      </c>
      <c r="Q5" s="117">
        <v>56</v>
      </c>
      <c r="R5" s="117">
        <v>8</v>
      </c>
      <c r="S5" s="117">
        <v>64</v>
      </c>
      <c r="T5" s="117">
        <v>27</v>
      </c>
      <c r="U5" s="117">
        <v>33</v>
      </c>
      <c r="V5" s="117">
        <v>38</v>
      </c>
      <c r="W5" s="117">
        <v>31</v>
      </c>
      <c r="X5" s="117">
        <v>49</v>
      </c>
      <c r="Y5" s="117">
        <v>60</v>
      </c>
      <c r="Z5" s="117">
        <v>53</v>
      </c>
      <c r="AA5" s="117">
        <v>65</v>
      </c>
      <c r="AB5" s="117">
        <v>41</v>
      </c>
      <c r="AC5" s="117">
        <v>29</v>
      </c>
      <c r="AD5" s="117">
        <v>81</v>
      </c>
      <c r="AE5" s="117">
        <v>10</v>
      </c>
      <c r="AF5" s="117">
        <v>73</v>
      </c>
      <c r="AG5" s="117">
        <v>36</v>
      </c>
      <c r="AH5" s="117">
        <v>2</v>
      </c>
      <c r="AI5" s="117">
        <v>18</v>
      </c>
      <c r="AJ5" s="117">
        <v>17</v>
      </c>
      <c r="AK5" s="117">
        <v>44</v>
      </c>
      <c r="AL5" s="117">
        <v>53</v>
      </c>
      <c r="AM5" s="117">
        <v>18</v>
      </c>
      <c r="AN5" s="117">
        <v>46</v>
      </c>
      <c r="AO5" s="117">
        <v>49</v>
      </c>
      <c r="AP5" s="117">
        <v>41</v>
      </c>
      <c r="AQ5" s="117">
        <v>52</v>
      </c>
      <c r="AR5" s="117">
        <v>70</v>
      </c>
      <c r="AS5" s="117">
        <v>19</v>
      </c>
      <c r="AT5" s="117">
        <v>59</v>
      </c>
      <c r="AU5" s="117">
        <v>14</v>
      </c>
      <c r="AV5" s="117">
        <v>40</v>
      </c>
      <c r="AW5" s="117">
        <v>29</v>
      </c>
      <c r="AX5" s="117">
        <v>52</v>
      </c>
      <c r="AY5" s="117">
        <v>29</v>
      </c>
      <c r="AZ5" s="117">
        <v>64</v>
      </c>
      <c r="BA5" s="117">
        <v>12</v>
      </c>
      <c r="BB5" s="117">
        <v>57</v>
      </c>
      <c r="BC5" s="117">
        <v>71</v>
      </c>
      <c r="BD5" s="117">
        <v>78</v>
      </c>
      <c r="BE5" s="117">
        <v>57</v>
      </c>
      <c r="BF5" s="117">
        <v>67</v>
      </c>
      <c r="BG5" s="117">
        <v>32</v>
      </c>
      <c r="BH5" s="117">
        <v>71</v>
      </c>
      <c r="BI5" s="117">
        <v>16</v>
      </c>
      <c r="BJ5" s="118" t="b">
        <f>OR(B96:BI96)</f>
        <v>0</v>
      </c>
    </row>
    <row r="6" spans="1:62" ht="13.15" x14ac:dyDescent="0.4">
      <c r="A6" s="116">
        <v>3</v>
      </c>
      <c r="B6" s="119">
        <v>7</v>
      </c>
      <c r="C6" s="119">
        <v>21</v>
      </c>
      <c r="D6" s="119">
        <v>75</v>
      </c>
      <c r="E6" s="119">
        <v>60</v>
      </c>
      <c r="F6" s="119">
        <v>11</v>
      </c>
      <c r="G6" s="119">
        <v>58</v>
      </c>
      <c r="H6" s="119">
        <v>51</v>
      </c>
      <c r="I6" s="119">
        <v>38</v>
      </c>
      <c r="J6" s="119">
        <v>21</v>
      </c>
      <c r="K6" s="119">
        <v>7</v>
      </c>
      <c r="L6" s="119">
        <v>71</v>
      </c>
      <c r="M6" s="119">
        <v>73</v>
      </c>
      <c r="N6" s="119">
        <v>75</v>
      </c>
      <c r="O6" s="119">
        <v>39</v>
      </c>
      <c r="P6" s="119">
        <v>39</v>
      </c>
      <c r="Q6" s="119">
        <v>15</v>
      </c>
      <c r="R6" s="119">
        <v>29</v>
      </c>
      <c r="S6" s="119">
        <v>13</v>
      </c>
      <c r="T6" s="119">
        <v>20</v>
      </c>
      <c r="U6" s="119">
        <v>18</v>
      </c>
      <c r="V6" s="119">
        <v>20</v>
      </c>
      <c r="W6" s="119">
        <v>11</v>
      </c>
      <c r="X6" s="119">
        <v>13</v>
      </c>
      <c r="Y6" s="119">
        <v>44</v>
      </c>
      <c r="Z6" s="119">
        <v>16</v>
      </c>
      <c r="AA6" s="119">
        <v>66</v>
      </c>
      <c r="AB6" s="119">
        <v>81</v>
      </c>
      <c r="AC6" s="119">
        <v>19</v>
      </c>
      <c r="AD6" s="119">
        <v>21</v>
      </c>
      <c r="AE6" s="119">
        <v>5</v>
      </c>
      <c r="AF6" s="119">
        <v>19</v>
      </c>
      <c r="AG6" s="119">
        <v>2</v>
      </c>
      <c r="AH6" s="119">
        <v>36</v>
      </c>
      <c r="AI6" s="119">
        <v>17</v>
      </c>
      <c r="AJ6" s="119">
        <v>61</v>
      </c>
      <c r="AK6" s="119">
        <v>52</v>
      </c>
      <c r="AL6" s="119">
        <v>18</v>
      </c>
      <c r="AM6" s="119">
        <v>75</v>
      </c>
      <c r="AN6" s="119">
        <v>66</v>
      </c>
      <c r="AO6" s="119">
        <v>30</v>
      </c>
      <c r="AP6" s="119">
        <v>65</v>
      </c>
      <c r="AQ6" s="119">
        <v>13</v>
      </c>
      <c r="AR6" s="119">
        <v>54</v>
      </c>
      <c r="AS6" s="119">
        <v>79</v>
      </c>
      <c r="AT6" s="119">
        <v>78</v>
      </c>
      <c r="AU6" s="119">
        <v>24</v>
      </c>
      <c r="AV6" s="119">
        <v>61</v>
      </c>
      <c r="AW6" s="119">
        <v>76</v>
      </c>
      <c r="AX6" s="119">
        <v>16</v>
      </c>
      <c r="AY6" s="119">
        <v>74</v>
      </c>
      <c r="AZ6" s="119">
        <v>6</v>
      </c>
      <c r="BA6" s="119">
        <v>43</v>
      </c>
      <c r="BB6" s="119">
        <v>27</v>
      </c>
      <c r="BC6" s="119">
        <v>10</v>
      </c>
      <c r="BD6" s="119">
        <v>75</v>
      </c>
      <c r="BE6" s="119">
        <v>38</v>
      </c>
      <c r="BF6" s="119">
        <v>71</v>
      </c>
      <c r="BG6" s="119">
        <v>68</v>
      </c>
      <c r="BH6" s="119">
        <v>43</v>
      </c>
      <c r="BI6" s="119">
        <v>20</v>
      </c>
      <c r="BJ6" s="120" t="b">
        <f>OR(B96:BI96)</f>
        <v>0</v>
      </c>
    </row>
    <row r="7" spans="1:62" ht="13.15" x14ac:dyDescent="0.4">
      <c r="A7" s="116">
        <v>4</v>
      </c>
      <c r="B7" s="117">
        <v>5</v>
      </c>
      <c r="C7" s="117">
        <v>21</v>
      </c>
      <c r="D7" s="117">
        <v>8</v>
      </c>
      <c r="E7" s="117">
        <v>5</v>
      </c>
      <c r="F7" s="117">
        <v>52</v>
      </c>
      <c r="G7" s="117">
        <v>80</v>
      </c>
      <c r="H7" s="117">
        <v>12</v>
      </c>
      <c r="I7" s="117">
        <v>48</v>
      </c>
      <c r="J7" s="117">
        <v>66</v>
      </c>
      <c r="K7" s="117">
        <v>29</v>
      </c>
      <c r="L7" s="117">
        <v>12</v>
      </c>
      <c r="M7" s="117">
        <v>15</v>
      </c>
      <c r="N7" s="117">
        <v>64</v>
      </c>
      <c r="O7" s="117">
        <v>53</v>
      </c>
      <c r="P7" s="117">
        <v>75</v>
      </c>
      <c r="Q7" s="117">
        <v>70</v>
      </c>
      <c r="R7" s="117">
        <v>30</v>
      </c>
      <c r="S7" s="117">
        <v>50</v>
      </c>
      <c r="T7" s="117">
        <v>36</v>
      </c>
      <c r="U7" s="117">
        <v>74</v>
      </c>
      <c r="V7" s="117">
        <v>39</v>
      </c>
      <c r="W7" s="117">
        <v>8</v>
      </c>
      <c r="X7" s="117">
        <v>57</v>
      </c>
      <c r="Y7" s="117">
        <v>62</v>
      </c>
      <c r="Z7" s="117">
        <v>80</v>
      </c>
      <c r="AA7" s="117">
        <v>45</v>
      </c>
      <c r="AB7" s="117">
        <v>3</v>
      </c>
      <c r="AC7" s="117">
        <v>35</v>
      </c>
      <c r="AD7" s="117">
        <v>77</v>
      </c>
      <c r="AE7" s="117">
        <v>67</v>
      </c>
      <c r="AF7" s="117">
        <v>15</v>
      </c>
      <c r="AG7" s="117">
        <v>14</v>
      </c>
      <c r="AH7" s="117">
        <v>65</v>
      </c>
      <c r="AI7" s="117">
        <v>26</v>
      </c>
      <c r="AJ7" s="117">
        <v>18</v>
      </c>
      <c r="AK7" s="117">
        <v>67</v>
      </c>
      <c r="AL7" s="117">
        <v>31</v>
      </c>
      <c r="AM7" s="117">
        <v>47</v>
      </c>
      <c r="AN7" s="117">
        <v>33</v>
      </c>
      <c r="AO7" s="117">
        <v>78</v>
      </c>
      <c r="AP7" s="117">
        <v>19</v>
      </c>
      <c r="AQ7" s="117">
        <v>1</v>
      </c>
      <c r="AR7" s="117">
        <v>81</v>
      </c>
      <c r="AS7" s="117">
        <v>6</v>
      </c>
      <c r="AT7" s="117">
        <v>6</v>
      </c>
      <c r="AU7" s="117">
        <v>6</v>
      </c>
      <c r="AV7" s="117">
        <v>27</v>
      </c>
      <c r="AW7" s="117">
        <v>4</v>
      </c>
      <c r="AX7" s="117">
        <v>21</v>
      </c>
      <c r="AY7" s="117">
        <v>60</v>
      </c>
      <c r="AZ7" s="117">
        <v>9</v>
      </c>
      <c r="BA7" s="117">
        <v>71</v>
      </c>
      <c r="BB7" s="117">
        <v>21</v>
      </c>
      <c r="BC7" s="117">
        <v>58</v>
      </c>
      <c r="BD7" s="117">
        <v>63</v>
      </c>
      <c r="BE7" s="117">
        <v>65</v>
      </c>
      <c r="BF7" s="117">
        <v>78</v>
      </c>
      <c r="BG7" s="117">
        <v>52</v>
      </c>
      <c r="BH7" s="117">
        <v>12</v>
      </c>
      <c r="BI7" s="117">
        <v>68</v>
      </c>
      <c r="BJ7" s="118" t="b">
        <f>OR(B99:BI99)</f>
        <v>0</v>
      </c>
    </row>
    <row r="8" spans="1:62" ht="13.15" x14ac:dyDescent="0.4">
      <c r="A8" s="116">
        <v>5</v>
      </c>
      <c r="B8" s="119">
        <v>1</v>
      </c>
      <c r="C8" s="119">
        <v>14</v>
      </c>
      <c r="D8" s="119">
        <v>60</v>
      </c>
      <c r="E8" s="119">
        <v>70</v>
      </c>
      <c r="F8" s="119">
        <v>39</v>
      </c>
      <c r="G8" s="119">
        <v>61</v>
      </c>
      <c r="H8" s="119">
        <v>8</v>
      </c>
      <c r="I8" s="119">
        <v>60</v>
      </c>
      <c r="J8" s="119">
        <v>8</v>
      </c>
      <c r="K8" s="119">
        <v>45</v>
      </c>
      <c r="L8" s="119">
        <v>17</v>
      </c>
      <c r="M8" s="119">
        <v>19</v>
      </c>
      <c r="N8" s="119">
        <v>1</v>
      </c>
      <c r="O8" s="119">
        <v>10</v>
      </c>
      <c r="P8" s="119">
        <v>70</v>
      </c>
      <c r="Q8" s="119">
        <v>2</v>
      </c>
      <c r="R8" s="119">
        <v>81</v>
      </c>
      <c r="S8" s="119">
        <v>28</v>
      </c>
      <c r="T8" s="119">
        <v>24</v>
      </c>
      <c r="U8" s="119">
        <v>6</v>
      </c>
      <c r="V8" s="119">
        <v>52</v>
      </c>
      <c r="W8" s="119">
        <v>45</v>
      </c>
      <c r="X8" s="119">
        <v>10</v>
      </c>
      <c r="Y8" s="119">
        <v>65</v>
      </c>
      <c r="Z8" s="119">
        <v>43</v>
      </c>
      <c r="AA8" s="119">
        <v>6</v>
      </c>
      <c r="AB8" s="119">
        <v>23</v>
      </c>
      <c r="AC8" s="119">
        <v>67</v>
      </c>
      <c r="AD8" s="119">
        <v>35</v>
      </c>
      <c r="AE8" s="119">
        <v>45</v>
      </c>
      <c r="AF8" s="119">
        <v>39</v>
      </c>
      <c r="AG8" s="119">
        <v>70</v>
      </c>
      <c r="AH8" s="119">
        <v>66</v>
      </c>
      <c r="AI8" s="119">
        <v>73</v>
      </c>
      <c r="AJ8" s="119">
        <v>10</v>
      </c>
      <c r="AK8" s="119">
        <v>61</v>
      </c>
      <c r="AL8" s="119">
        <v>41</v>
      </c>
      <c r="AM8" s="119">
        <v>1</v>
      </c>
      <c r="AN8" s="119">
        <v>78</v>
      </c>
      <c r="AO8" s="119">
        <v>10</v>
      </c>
      <c r="AP8" s="119">
        <v>34</v>
      </c>
      <c r="AQ8" s="119">
        <v>62</v>
      </c>
      <c r="AR8" s="119">
        <v>28</v>
      </c>
      <c r="AS8" s="119">
        <v>68</v>
      </c>
      <c r="AT8" s="119">
        <v>27</v>
      </c>
      <c r="AU8" s="119">
        <v>67</v>
      </c>
      <c r="AV8" s="119">
        <v>78</v>
      </c>
      <c r="AW8" s="119">
        <v>3</v>
      </c>
      <c r="AX8" s="119">
        <v>26</v>
      </c>
      <c r="AY8" s="119">
        <v>13</v>
      </c>
      <c r="AZ8" s="119">
        <v>33</v>
      </c>
      <c r="BA8" s="119">
        <v>46</v>
      </c>
      <c r="BB8" s="119">
        <v>49</v>
      </c>
      <c r="BC8" s="119">
        <v>6</v>
      </c>
      <c r="BD8" s="119">
        <v>45</v>
      </c>
      <c r="BE8" s="119">
        <v>43</v>
      </c>
      <c r="BF8" s="119">
        <v>19</v>
      </c>
      <c r="BG8" s="119">
        <v>80</v>
      </c>
      <c r="BH8" s="119">
        <v>28</v>
      </c>
      <c r="BI8" s="119">
        <v>7</v>
      </c>
      <c r="BJ8" s="120" t="b">
        <f>OR(B99:BI99)</f>
        <v>0</v>
      </c>
    </row>
    <row r="9" spans="1:62" ht="13.15" x14ac:dyDescent="0.4">
      <c r="A9" s="116">
        <v>6</v>
      </c>
      <c r="B9" s="117">
        <v>25</v>
      </c>
      <c r="C9" s="117">
        <v>64</v>
      </c>
      <c r="D9" s="117">
        <v>14</v>
      </c>
      <c r="E9" s="117">
        <v>59</v>
      </c>
      <c r="F9" s="117">
        <v>47</v>
      </c>
      <c r="G9" s="117">
        <v>78</v>
      </c>
      <c r="H9" s="117">
        <v>63</v>
      </c>
      <c r="I9" s="117">
        <v>35</v>
      </c>
      <c r="J9" s="117">
        <v>71</v>
      </c>
      <c r="K9" s="117">
        <v>68</v>
      </c>
      <c r="L9" s="117">
        <v>53</v>
      </c>
      <c r="M9" s="117">
        <v>3</v>
      </c>
      <c r="N9" s="117">
        <v>69</v>
      </c>
      <c r="O9" s="117">
        <v>73</v>
      </c>
      <c r="P9" s="117">
        <v>57</v>
      </c>
      <c r="Q9" s="117">
        <v>39</v>
      </c>
      <c r="R9" s="117">
        <v>44</v>
      </c>
      <c r="S9" s="117">
        <v>51</v>
      </c>
      <c r="T9" s="117">
        <v>10</v>
      </c>
      <c r="U9" s="117">
        <v>9</v>
      </c>
      <c r="V9" s="117">
        <v>28</v>
      </c>
      <c r="W9" s="117">
        <v>50</v>
      </c>
      <c r="X9" s="117">
        <v>22</v>
      </c>
      <c r="Y9" s="117">
        <v>69</v>
      </c>
      <c r="Z9" s="117">
        <v>73</v>
      </c>
      <c r="AA9" s="117">
        <v>33</v>
      </c>
      <c r="AB9" s="117">
        <v>22</v>
      </c>
      <c r="AC9" s="117">
        <v>76</v>
      </c>
      <c r="AD9" s="117">
        <v>15</v>
      </c>
      <c r="AE9" s="117">
        <v>13</v>
      </c>
      <c r="AF9" s="117">
        <v>40</v>
      </c>
      <c r="AG9" s="117">
        <v>24</v>
      </c>
      <c r="AH9" s="117">
        <v>61</v>
      </c>
      <c r="AI9" s="117">
        <v>3</v>
      </c>
      <c r="AJ9" s="117">
        <v>40</v>
      </c>
      <c r="AK9" s="117">
        <v>13</v>
      </c>
      <c r="AL9" s="117">
        <v>6</v>
      </c>
      <c r="AM9" s="117">
        <v>70</v>
      </c>
      <c r="AN9" s="117">
        <v>11</v>
      </c>
      <c r="AO9" s="117">
        <v>22</v>
      </c>
      <c r="AP9" s="117">
        <v>3</v>
      </c>
      <c r="AQ9" s="117">
        <v>76</v>
      </c>
      <c r="AR9" s="117">
        <v>7</v>
      </c>
      <c r="AS9" s="117">
        <v>42</v>
      </c>
      <c r="AT9" s="117">
        <v>49</v>
      </c>
      <c r="AU9" s="117">
        <v>68</v>
      </c>
      <c r="AV9" s="117">
        <v>64</v>
      </c>
      <c r="AW9" s="117">
        <v>36</v>
      </c>
      <c r="AX9" s="117">
        <v>8</v>
      </c>
      <c r="AY9" s="117">
        <v>28</v>
      </c>
      <c r="AZ9" s="117">
        <v>67</v>
      </c>
      <c r="BA9" s="117">
        <v>30</v>
      </c>
      <c r="BB9" s="117">
        <v>58</v>
      </c>
      <c r="BC9" s="117">
        <v>44</v>
      </c>
      <c r="BD9" s="117">
        <v>77</v>
      </c>
      <c r="BE9" s="117">
        <v>16</v>
      </c>
      <c r="BF9" s="117">
        <v>76</v>
      </c>
      <c r="BG9" s="117">
        <v>43</v>
      </c>
      <c r="BH9" s="117">
        <v>72</v>
      </c>
      <c r="BI9" s="117">
        <v>36</v>
      </c>
      <c r="BJ9" s="118" t="b">
        <f>OR(B99:BI99)</f>
        <v>0</v>
      </c>
    </row>
    <row r="10" spans="1:62" ht="13.15" x14ac:dyDescent="0.4">
      <c r="A10" s="116">
        <v>7</v>
      </c>
      <c r="B10" s="119">
        <v>11</v>
      </c>
      <c r="C10" s="119">
        <v>42</v>
      </c>
      <c r="D10" s="119">
        <v>65</v>
      </c>
      <c r="E10" s="119">
        <v>3</v>
      </c>
      <c r="F10" s="119">
        <v>77</v>
      </c>
      <c r="G10" s="119">
        <v>19</v>
      </c>
      <c r="H10" s="119">
        <v>58</v>
      </c>
      <c r="I10" s="119">
        <v>54</v>
      </c>
      <c r="J10" s="119">
        <v>1</v>
      </c>
      <c r="K10" s="119">
        <v>76</v>
      </c>
      <c r="L10" s="119">
        <v>11</v>
      </c>
      <c r="M10" s="119">
        <v>48</v>
      </c>
      <c r="N10" s="119">
        <v>40</v>
      </c>
      <c r="O10" s="119">
        <v>32</v>
      </c>
      <c r="P10" s="119">
        <v>17</v>
      </c>
      <c r="Q10" s="119">
        <v>46</v>
      </c>
      <c r="R10" s="119">
        <v>45</v>
      </c>
      <c r="S10" s="119">
        <v>61</v>
      </c>
      <c r="T10" s="119">
        <v>27</v>
      </c>
      <c r="U10" s="119">
        <v>44</v>
      </c>
      <c r="V10" s="119">
        <v>68</v>
      </c>
      <c r="W10" s="119">
        <v>34</v>
      </c>
      <c r="X10" s="119">
        <v>75</v>
      </c>
      <c r="Y10" s="119">
        <v>38</v>
      </c>
      <c r="Z10" s="119">
        <v>80</v>
      </c>
      <c r="AA10" s="119">
        <v>19</v>
      </c>
      <c r="AB10" s="119">
        <v>30</v>
      </c>
      <c r="AC10" s="119">
        <v>69</v>
      </c>
      <c r="AD10" s="119">
        <v>72</v>
      </c>
      <c r="AE10" s="119">
        <v>43</v>
      </c>
      <c r="AF10" s="119">
        <v>68</v>
      </c>
      <c r="AG10" s="119">
        <v>31</v>
      </c>
      <c r="AH10" s="119">
        <v>56</v>
      </c>
      <c r="AI10" s="119">
        <v>22</v>
      </c>
      <c r="AJ10" s="119">
        <v>15</v>
      </c>
      <c r="AK10" s="119">
        <v>60</v>
      </c>
      <c r="AL10" s="119">
        <v>44</v>
      </c>
      <c r="AM10" s="119">
        <v>80</v>
      </c>
      <c r="AN10" s="119">
        <v>9</v>
      </c>
      <c r="AO10" s="119">
        <v>3</v>
      </c>
      <c r="AP10" s="119">
        <v>18</v>
      </c>
      <c r="AQ10" s="119">
        <v>28</v>
      </c>
      <c r="AR10" s="119">
        <v>41</v>
      </c>
      <c r="AS10" s="119">
        <v>61</v>
      </c>
      <c r="AT10" s="119">
        <v>70</v>
      </c>
      <c r="AU10" s="119">
        <v>23</v>
      </c>
      <c r="AV10" s="119">
        <v>21</v>
      </c>
      <c r="AW10" s="119">
        <v>55</v>
      </c>
      <c r="AX10" s="119">
        <v>41</v>
      </c>
      <c r="AY10" s="119">
        <v>6</v>
      </c>
      <c r="AZ10" s="119">
        <v>80</v>
      </c>
      <c r="BA10" s="119">
        <v>35</v>
      </c>
      <c r="BB10" s="119">
        <v>26</v>
      </c>
      <c r="BC10" s="119">
        <v>74</v>
      </c>
      <c r="BD10" s="119">
        <v>21</v>
      </c>
      <c r="BE10" s="119">
        <v>70</v>
      </c>
      <c r="BF10" s="119">
        <v>5</v>
      </c>
      <c r="BG10" s="119">
        <v>41</v>
      </c>
      <c r="BH10" s="119">
        <v>23</v>
      </c>
      <c r="BI10" s="119">
        <v>37</v>
      </c>
      <c r="BJ10" s="120" t="b">
        <f>OR(B102:BI102)</f>
        <v>0</v>
      </c>
    </row>
    <row r="11" spans="1:62" ht="13.15" x14ac:dyDescent="0.4">
      <c r="A11" s="116">
        <v>8</v>
      </c>
      <c r="B11" s="117">
        <v>79</v>
      </c>
      <c r="C11" s="117">
        <v>50</v>
      </c>
      <c r="D11" s="117">
        <v>53</v>
      </c>
      <c r="E11" s="117">
        <v>30</v>
      </c>
      <c r="F11" s="117">
        <v>1</v>
      </c>
      <c r="G11" s="117">
        <v>62</v>
      </c>
      <c r="H11" s="117">
        <v>32</v>
      </c>
      <c r="I11" s="117">
        <v>65</v>
      </c>
      <c r="J11" s="117">
        <v>17</v>
      </c>
      <c r="K11" s="117">
        <v>64</v>
      </c>
      <c r="L11" s="117">
        <v>53</v>
      </c>
      <c r="M11" s="117">
        <v>61</v>
      </c>
      <c r="N11" s="117">
        <v>14</v>
      </c>
      <c r="O11" s="117">
        <v>76</v>
      </c>
      <c r="P11" s="117">
        <v>8</v>
      </c>
      <c r="Q11" s="117">
        <v>66</v>
      </c>
      <c r="R11" s="117">
        <v>19</v>
      </c>
      <c r="S11" s="117">
        <v>77</v>
      </c>
      <c r="T11" s="117">
        <v>53</v>
      </c>
      <c r="U11" s="117">
        <v>37</v>
      </c>
      <c r="V11" s="117">
        <v>55</v>
      </c>
      <c r="W11" s="117">
        <v>67</v>
      </c>
      <c r="X11" s="117">
        <v>25</v>
      </c>
      <c r="Y11" s="117">
        <v>51</v>
      </c>
      <c r="Z11" s="117">
        <v>72</v>
      </c>
      <c r="AA11" s="117">
        <v>23</v>
      </c>
      <c r="AB11" s="117">
        <v>50</v>
      </c>
      <c r="AC11" s="117">
        <v>2</v>
      </c>
      <c r="AD11" s="117">
        <v>14</v>
      </c>
      <c r="AE11" s="117">
        <v>41</v>
      </c>
      <c r="AF11" s="117">
        <v>22</v>
      </c>
      <c r="AG11" s="117">
        <v>69</v>
      </c>
      <c r="AH11" s="117">
        <v>58</v>
      </c>
      <c r="AI11" s="117">
        <v>37</v>
      </c>
      <c r="AJ11" s="117">
        <v>42</v>
      </c>
      <c r="AK11" s="117">
        <v>10</v>
      </c>
      <c r="AL11" s="117">
        <v>37</v>
      </c>
      <c r="AM11" s="117">
        <v>15</v>
      </c>
      <c r="AN11" s="117">
        <v>29</v>
      </c>
      <c r="AO11" s="117">
        <v>17</v>
      </c>
      <c r="AP11" s="117">
        <v>43</v>
      </c>
      <c r="AQ11" s="117">
        <v>29</v>
      </c>
      <c r="AR11" s="117">
        <v>57</v>
      </c>
      <c r="AS11" s="117">
        <v>76</v>
      </c>
      <c r="AT11" s="117">
        <v>40</v>
      </c>
      <c r="AU11" s="117">
        <v>15</v>
      </c>
      <c r="AV11" s="117">
        <v>5</v>
      </c>
      <c r="AW11" s="117">
        <v>12</v>
      </c>
      <c r="AX11" s="117">
        <v>53</v>
      </c>
      <c r="AY11" s="117">
        <v>70</v>
      </c>
      <c r="AZ11" s="117">
        <v>78</v>
      </c>
      <c r="BA11" s="117">
        <v>40</v>
      </c>
      <c r="BB11" s="117">
        <v>66</v>
      </c>
      <c r="BC11" s="117">
        <v>66</v>
      </c>
      <c r="BD11" s="117">
        <v>58</v>
      </c>
      <c r="BE11" s="117">
        <v>39</v>
      </c>
      <c r="BF11" s="117">
        <v>52</v>
      </c>
      <c r="BG11" s="117">
        <v>44</v>
      </c>
      <c r="BH11" s="117">
        <v>74</v>
      </c>
      <c r="BI11" s="117">
        <v>69</v>
      </c>
      <c r="BJ11" s="118" t="b">
        <f>OR(B102:BI102)</f>
        <v>0</v>
      </c>
    </row>
    <row r="12" spans="1:62" ht="13.15" x14ac:dyDescent="0.4">
      <c r="A12" s="116">
        <v>9</v>
      </c>
      <c r="B12" s="119">
        <v>54</v>
      </c>
      <c r="C12" s="119">
        <v>39</v>
      </c>
      <c r="D12" s="119">
        <v>64</v>
      </c>
      <c r="E12" s="119">
        <v>54</v>
      </c>
      <c r="F12" s="119">
        <v>62</v>
      </c>
      <c r="G12" s="119">
        <v>51</v>
      </c>
      <c r="H12" s="119">
        <v>15</v>
      </c>
      <c r="I12" s="119">
        <v>17</v>
      </c>
      <c r="J12" s="119">
        <v>26</v>
      </c>
      <c r="K12" s="119">
        <v>21</v>
      </c>
      <c r="L12" s="119">
        <v>71</v>
      </c>
      <c r="M12" s="119">
        <v>29</v>
      </c>
      <c r="N12" s="119">
        <v>53</v>
      </c>
      <c r="O12" s="119">
        <v>33</v>
      </c>
      <c r="P12" s="119">
        <v>16</v>
      </c>
      <c r="Q12" s="119">
        <v>27</v>
      </c>
      <c r="R12" s="119">
        <v>70</v>
      </c>
      <c r="S12" s="119">
        <v>73</v>
      </c>
      <c r="T12" s="119">
        <v>73</v>
      </c>
      <c r="U12" s="119">
        <v>66</v>
      </c>
      <c r="V12" s="119">
        <v>69</v>
      </c>
      <c r="W12" s="119">
        <v>32</v>
      </c>
      <c r="X12" s="119">
        <v>18</v>
      </c>
      <c r="Y12" s="119">
        <v>32</v>
      </c>
      <c r="Z12" s="119">
        <v>14</v>
      </c>
      <c r="AA12" s="119">
        <v>72</v>
      </c>
      <c r="AB12" s="119">
        <v>75</v>
      </c>
      <c r="AC12" s="119">
        <v>73</v>
      </c>
      <c r="AD12" s="119">
        <v>45</v>
      </c>
      <c r="AE12" s="119">
        <v>25</v>
      </c>
      <c r="AF12" s="119">
        <v>43</v>
      </c>
      <c r="AG12" s="119">
        <v>41</v>
      </c>
      <c r="AH12" s="119">
        <v>66</v>
      </c>
      <c r="AI12" s="119">
        <v>32</v>
      </c>
      <c r="AJ12" s="119">
        <v>21</v>
      </c>
      <c r="AK12" s="119">
        <v>54</v>
      </c>
      <c r="AL12" s="119">
        <v>36</v>
      </c>
      <c r="AM12" s="119">
        <v>62</v>
      </c>
      <c r="AN12" s="119">
        <v>25</v>
      </c>
      <c r="AO12" s="119">
        <v>28</v>
      </c>
      <c r="AP12" s="119">
        <v>7</v>
      </c>
      <c r="AQ12" s="119">
        <v>54</v>
      </c>
      <c r="AR12" s="119">
        <v>4</v>
      </c>
      <c r="AS12" s="119">
        <v>78</v>
      </c>
      <c r="AT12" s="119">
        <v>41</v>
      </c>
      <c r="AU12" s="119">
        <v>58</v>
      </c>
      <c r="AV12" s="119">
        <v>48</v>
      </c>
      <c r="AW12" s="119">
        <v>66</v>
      </c>
      <c r="AX12" s="119">
        <v>5</v>
      </c>
      <c r="AY12" s="119">
        <v>8</v>
      </c>
      <c r="AZ12" s="119">
        <v>27</v>
      </c>
      <c r="BA12" s="119">
        <v>75</v>
      </c>
      <c r="BB12" s="119">
        <v>53</v>
      </c>
      <c r="BC12" s="119">
        <v>78</v>
      </c>
      <c r="BD12" s="119">
        <v>78</v>
      </c>
      <c r="BE12" s="119">
        <v>26</v>
      </c>
      <c r="BF12" s="119">
        <v>80</v>
      </c>
      <c r="BG12" s="119">
        <v>55</v>
      </c>
      <c r="BH12" s="119">
        <v>64</v>
      </c>
      <c r="BI12" s="119">
        <v>79</v>
      </c>
      <c r="BJ12" s="120" t="b">
        <f>OR(B102:BI102)</f>
        <v>0</v>
      </c>
    </row>
    <row r="13" spans="1:62" ht="13.15" x14ac:dyDescent="0.4">
      <c r="A13" s="116">
        <v>10</v>
      </c>
      <c r="B13" s="117">
        <v>54</v>
      </c>
      <c r="C13" s="117">
        <v>29</v>
      </c>
      <c r="D13" s="117">
        <v>40</v>
      </c>
      <c r="E13" s="117">
        <v>73</v>
      </c>
      <c r="F13" s="117">
        <v>45</v>
      </c>
      <c r="G13" s="117">
        <v>42</v>
      </c>
      <c r="H13" s="117">
        <v>55</v>
      </c>
      <c r="I13" s="117">
        <v>60</v>
      </c>
      <c r="J13" s="117">
        <v>26</v>
      </c>
      <c r="K13" s="117">
        <v>55</v>
      </c>
      <c r="L13" s="117">
        <v>64</v>
      </c>
      <c r="M13" s="117">
        <v>80</v>
      </c>
      <c r="N13" s="117">
        <v>60</v>
      </c>
      <c r="O13" s="117">
        <v>15</v>
      </c>
      <c r="P13" s="117">
        <v>1</v>
      </c>
      <c r="Q13" s="117">
        <v>28</v>
      </c>
      <c r="R13" s="117">
        <v>29</v>
      </c>
      <c r="S13" s="117">
        <v>23</v>
      </c>
      <c r="T13" s="117">
        <v>17</v>
      </c>
      <c r="U13" s="117">
        <v>12</v>
      </c>
      <c r="V13" s="117">
        <v>79</v>
      </c>
      <c r="W13" s="117">
        <v>49</v>
      </c>
      <c r="X13" s="117">
        <v>7</v>
      </c>
      <c r="Y13" s="117">
        <v>80</v>
      </c>
      <c r="Z13" s="117">
        <v>45</v>
      </c>
      <c r="AA13" s="117">
        <v>17</v>
      </c>
      <c r="AB13" s="117">
        <v>58</v>
      </c>
      <c r="AC13" s="117">
        <v>43</v>
      </c>
      <c r="AD13" s="117">
        <v>9</v>
      </c>
      <c r="AE13" s="117">
        <v>51</v>
      </c>
      <c r="AF13" s="117">
        <v>63</v>
      </c>
      <c r="AG13" s="117">
        <v>61</v>
      </c>
      <c r="AH13" s="117">
        <v>59</v>
      </c>
      <c r="AI13" s="117">
        <v>3</v>
      </c>
      <c r="AJ13" s="117">
        <v>60</v>
      </c>
      <c r="AK13" s="117">
        <v>10</v>
      </c>
      <c r="AL13" s="117">
        <v>62</v>
      </c>
      <c r="AM13" s="117">
        <v>21</v>
      </c>
      <c r="AN13" s="117">
        <v>63</v>
      </c>
      <c r="AO13" s="117">
        <v>4</v>
      </c>
      <c r="AP13" s="117">
        <v>28</v>
      </c>
      <c r="AQ13" s="117">
        <v>13</v>
      </c>
      <c r="AR13" s="117">
        <v>77</v>
      </c>
      <c r="AS13" s="117">
        <v>1</v>
      </c>
      <c r="AT13" s="117">
        <v>33</v>
      </c>
      <c r="AU13" s="117">
        <v>7</v>
      </c>
      <c r="AV13" s="117">
        <v>16</v>
      </c>
      <c r="AW13" s="117">
        <v>65</v>
      </c>
      <c r="AX13" s="117">
        <v>1</v>
      </c>
      <c r="AY13" s="117">
        <v>58</v>
      </c>
      <c r="AZ13" s="117">
        <v>28</v>
      </c>
      <c r="BA13" s="117">
        <v>81</v>
      </c>
      <c r="BB13" s="117">
        <v>59</v>
      </c>
      <c r="BC13" s="117">
        <v>23</v>
      </c>
      <c r="BD13" s="117">
        <v>42</v>
      </c>
      <c r="BE13" s="117">
        <v>49</v>
      </c>
      <c r="BF13" s="117">
        <v>76</v>
      </c>
      <c r="BG13" s="117">
        <v>71</v>
      </c>
      <c r="BH13" s="117">
        <v>29</v>
      </c>
      <c r="BI13" s="117">
        <v>81</v>
      </c>
      <c r="BJ13" s="118" t="b">
        <f>OR(B105:BI105)</f>
        <v>0</v>
      </c>
    </row>
    <row r="14" spans="1:62" ht="13.15" x14ac:dyDescent="0.4">
      <c r="A14" s="116">
        <v>11</v>
      </c>
      <c r="B14" s="119">
        <v>53</v>
      </c>
      <c r="C14" s="119">
        <v>32</v>
      </c>
      <c r="D14" s="119">
        <v>72</v>
      </c>
      <c r="E14" s="119">
        <v>21</v>
      </c>
      <c r="F14" s="119">
        <v>43</v>
      </c>
      <c r="G14" s="119">
        <v>70</v>
      </c>
      <c r="H14" s="119">
        <v>71</v>
      </c>
      <c r="I14" s="119">
        <v>55</v>
      </c>
      <c r="J14" s="119">
        <v>37</v>
      </c>
      <c r="K14" s="119">
        <v>9</v>
      </c>
      <c r="L14" s="119">
        <v>65</v>
      </c>
      <c r="M14" s="119">
        <v>2</v>
      </c>
      <c r="N14" s="119">
        <v>23</v>
      </c>
      <c r="O14" s="119">
        <v>36</v>
      </c>
      <c r="P14" s="119">
        <v>15</v>
      </c>
      <c r="Q14" s="119">
        <v>43</v>
      </c>
      <c r="R14" s="119">
        <v>38</v>
      </c>
      <c r="S14" s="119">
        <v>78</v>
      </c>
      <c r="T14" s="119">
        <v>63</v>
      </c>
      <c r="U14" s="119">
        <v>81</v>
      </c>
      <c r="V14" s="119">
        <v>3</v>
      </c>
      <c r="W14" s="119">
        <v>74</v>
      </c>
      <c r="X14" s="119">
        <v>53</v>
      </c>
      <c r="Y14" s="119">
        <v>46</v>
      </c>
      <c r="Z14" s="119">
        <v>27</v>
      </c>
      <c r="AA14" s="119">
        <v>4</v>
      </c>
      <c r="AB14" s="119">
        <v>36</v>
      </c>
      <c r="AC14" s="119">
        <v>47</v>
      </c>
      <c r="AD14" s="119">
        <v>26</v>
      </c>
      <c r="AE14" s="119">
        <v>27</v>
      </c>
      <c r="AF14" s="119">
        <v>65</v>
      </c>
      <c r="AG14" s="119">
        <v>1</v>
      </c>
      <c r="AH14" s="119">
        <v>43</v>
      </c>
      <c r="AI14" s="119">
        <v>19</v>
      </c>
      <c r="AJ14" s="119">
        <v>55</v>
      </c>
      <c r="AK14" s="119">
        <v>63</v>
      </c>
      <c r="AL14" s="119">
        <v>59</v>
      </c>
      <c r="AM14" s="119">
        <v>61</v>
      </c>
      <c r="AN14" s="119">
        <v>8</v>
      </c>
      <c r="AO14" s="119">
        <v>66</v>
      </c>
      <c r="AP14" s="119">
        <v>80</v>
      </c>
      <c r="AQ14" s="119">
        <v>46</v>
      </c>
      <c r="AR14" s="119">
        <v>13</v>
      </c>
      <c r="AS14" s="119">
        <v>12</v>
      </c>
      <c r="AT14" s="119">
        <v>52</v>
      </c>
      <c r="AU14" s="119">
        <v>4</v>
      </c>
      <c r="AV14" s="119">
        <v>23</v>
      </c>
      <c r="AW14" s="119">
        <v>54</v>
      </c>
      <c r="AX14" s="119">
        <v>8</v>
      </c>
      <c r="AY14" s="119">
        <v>59</v>
      </c>
      <c r="AZ14" s="119">
        <v>54</v>
      </c>
      <c r="BA14" s="119">
        <v>50</v>
      </c>
      <c r="BB14" s="119">
        <v>81</v>
      </c>
      <c r="BC14" s="119">
        <v>31</v>
      </c>
      <c r="BD14" s="119">
        <v>26</v>
      </c>
      <c r="BE14" s="119">
        <v>78</v>
      </c>
      <c r="BF14" s="119">
        <v>40</v>
      </c>
      <c r="BG14" s="119">
        <v>3</v>
      </c>
      <c r="BH14" s="119">
        <v>45</v>
      </c>
      <c r="BI14" s="119">
        <v>52</v>
      </c>
      <c r="BJ14" s="120" t="b">
        <f>OR(B105:BI105)</f>
        <v>0</v>
      </c>
    </row>
    <row r="15" spans="1:62" ht="13.15" x14ac:dyDescent="0.4">
      <c r="A15" s="116">
        <v>12</v>
      </c>
      <c r="B15" s="117">
        <v>13</v>
      </c>
      <c r="C15" s="117">
        <v>2</v>
      </c>
      <c r="D15" s="117">
        <v>58</v>
      </c>
      <c r="E15" s="117">
        <v>9</v>
      </c>
      <c r="F15" s="117">
        <v>2</v>
      </c>
      <c r="G15" s="117">
        <v>65</v>
      </c>
      <c r="H15" s="117">
        <v>62</v>
      </c>
      <c r="I15" s="117">
        <v>66</v>
      </c>
      <c r="J15" s="117">
        <v>5</v>
      </c>
      <c r="K15" s="117">
        <v>44</v>
      </c>
      <c r="L15" s="117">
        <v>8</v>
      </c>
      <c r="M15" s="117">
        <v>16</v>
      </c>
      <c r="N15" s="117">
        <v>34</v>
      </c>
      <c r="O15" s="117">
        <v>73</v>
      </c>
      <c r="P15" s="117">
        <v>3</v>
      </c>
      <c r="Q15" s="117">
        <v>12</v>
      </c>
      <c r="R15" s="117">
        <v>11</v>
      </c>
      <c r="S15" s="117">
        <v>18</v>
      </c>
      <c r="T15" s="117">
        <v>14</v>
      </c>
      <c r="U15" s="117">
        <v>42</v>
      </c>
      <c r="V15" s="117">
        <v>17</v>
      </c>
      <c r="W15" s="117">
        <v>18</v>
      </c>
      <c r="X15" s="117">
        <v>46</v>
      </c>
      <c r="Y15" s="117">
        <v>74</v>
      </c>
      <c r="Z15" s="117">
        <v>8</v>
      </c>
      <c r="AA15" s="117">
        <v>72</v>
      </c>
      <c r="AB15" s="117">
        <v>27</v>
      </c>
      <c r="AC15" s="117">
        <v>8</v>
      </c>
      <c r="AD15" s="117">
        <v>54</v>
      </c>
      <c r="AE15" s="117">
        <v>46</v>
      </c>
      <c r="AF15" s="117">
        <v>9</v>
      </c>
      <c r="AG15" s="117">
        <v>42</v>
      </c>
      <c r="AH15" s="117">
        <v>74</v>
      </c>
      <c r="AI15" s="117">
        <v>64</v>
      </c>
      <c r="AJ15" s="117">
        <v>51</v>
      </c>
      <c r="AK15" s="117">
        <v>38</v>
      </c>
      <c r="AL15" s="117">
        <v>11</v>
      </c>
      <c r="AM15" s="117">
        <v>30</v>
      </c>
      <c r="AN15" s="117">
        <v>14</v>
      </c>
      <c r="AO15" s="117">
        <v>30</v>
      </c>
      <c r="AP15" s="117">
        <v>66</v>
      </c>
      <c r="AQ15" s="117">
        <v>28</v>
      </c>
      <c r="AR15" s="117">
        <v>50</v>
      </c>
      <c r="AS15" s="117">
        <v>2</v>
      </c>
      <c r="AT15" s="117">
        <v>54</v>
      </c>
      <c r="AU15" s="117">
        <v>57</v>
      </c>
      <c r="AV15" s="117">
        <v>29</v>
      </c>
      <c r="AW15" s="117">
        <v>20</v>
      </c>
      <c r="AX15" s="117">
        <v>21</v>
      </c>
      <c r="AY15" s="117">
        <v>76</v>
      </c>
      <c r="AZ15" s="117">
        <v>76</v>
      </c>
      <c r="BA15" s="117">
        <v>28</v>
      </c>
      <c r="BB15" s="117">
        <v>56</v>
      </c>
      <c r="BC15" s="117">
        <v>37</v>
      </c>
      <c r="BD15" s="117">
        <v>41</v>
      </c>
      <c r="BE15" s="117">
        <v>67</v>
      </c>
      <c r="BF15" s="117">
        <v>26</v>
      </c>
      <c r="BG15" s="117">
        <v>16</v>
      </c>
      <c r="BH15" s="117">
        <v>34</v>
      </c>
      <c r="BI15" s="117">
        <v>4</v>
      </c>
      <c r="BJ15" s="118" t="b">
        <f>OR(B105:BI105)</f>
        <v>0</v>
      </c>
    </row>
    <row r="16" spans="1:62" ht="13.15" x14ac:dyDescent="0.4">
      <c r="A16" s="116">
        <v>13</v>
      </c>
      <c r="B16" s="119">
        <v>49</v>
      </c>
      <c r="C16" s="119">
        <v>22</v>
      </c>
      <c r="D16" s="119">
        <v>3</v>
      </c>
      <c r="E16" s="119">
        <v>68</v>
      </c>
      <c r="F16" s="119">
        <v>13</v>
      </c>
      <c r="G16" s="119">
        <v>67</v>
      </c>
      <c r="H16" s="119">
        <v>76</v>
      </c>
      <c r="I16" s="119">
        <v>9</v>
      </c>
      <c r="J16" s="119">
        <v>39</v>
      </c>
      <c r="K16" s="119">
        <v>76</v>
      </c>
      <c r="L16" s="119">
        <v>80</v>
      </c>
      <c r="M16" s="119">
        <v>22</v>
      </c>
      <c r="N16" s="119">
        <v>61</v>
      </c>
      <c r="O16" s="119">
        <v>5</v>
      </c>
      <c r="P16" s="119">
        <v>24</v>
      </c>
      <c r="Q16" s="119">
        <v>19</v>
      </c>
      <c r="R16" s="119">
        <v>65</v>
      </c>
      <c r="S16" s="119">
        <v>78</v>
      </c>
      <c r="T16" s="119">
        <v>3</v>
      </c>
      <c r="U16" s="119">
        <v>76</v>
      </c>
      <c r="V16" s="119">
        <v>35</v>
      </c>
      <c r="W16" s="119">
        <v>79</v>
      </c>
      <c r="X16" s="119">
        <v>22</v>
      </c>
      <c r="Y16" s="119">
        <v>8</v>
      </c>
      <c r="Z16" s="119">
        <v>45</v>
      </c>
      <c r="AA16" s="119">
        <v>62</v>
      </c>
      <c r="AB16" s="119">
        <v>59</v>
      </c>
      <c r="AC16" s="119">
        <v>52</v>
      </c>
      <c r="AD16" s="119">
        <v>43</v>
      </c>
      <c r="AE16" s="119">
        <v>26</v>
      </c>
      <c r="AF16" s="119">
        <v>75</v>
      </c>
      <c r="AG16" s="119">
        <v>8</v>
      </c>
      <c r="AH16" s="119">
        <v>2</v>
      </c>
      <c r="AI16" s="119">
        <v>46</v>
      </c>
      <c r="AJ16" s="119">
        <v>12</v>
      </c>
      <c r="AK16" s="119">
        <v>6</v>
      </c>
      <c r="AL16" s="119">
        <v>60</v>
      </c>
      <c r="AM16" s="119">
        <v>75</v>
      </c>
      <c r="AN16" s="119">
        <v>22</v>
      </c>
      <c r="AO16" s="119">
        <v>32</v>
      </c>
      <c r="AP16" s="119">
        <v>70</v>
      </c>
      <c r="AQ16" s="119">
        <v>6</v>
      </c>
      <c r="AR16" s="119">
        <v>60</v>
      </c>
      <c r="AS16" s="119">
        <v>22</v>
      </c>
      <c r="AT16" s="119">
        <v>10</v>
      </c>
      <c r="AU16" s="119">
        <v>42</v>
      </c>
      <c r="AV16" s="119">
        <v>38</v>
      </c>
      <c r="AW16" s="119">
        <v>18</v>
      </c>
      <c r="AX16" s="119">
        <v>80</v>
      </c>
      <c r="AY16" s="119">
        <v>58</v>
      </c>
      <c r="AZ16" s="119">
        <v>36</v>
      </c>
      <c r="BA16" s="119">
        <v>45</v>
      </c>
      <c r="BB16" s="119">
        <v>63</v>
      </c>
      <c r="BC16" s="119">
        <v>43</v>
      </c>
      <c r="BD16" s="119">
        <v>56</v>
      </c>
      <c r="BE16" s="119">
        <v>51</v>
      </c>
      <c r="BF16" s="119">
        <v>74</v>
      </c>
      <c r="BG16" s="119">
        <v>75</v>
      </c>
      <c r="BH16" s="119">
        <v>7</v>
      </c>
      <c r="BI16" s="119">
        <v>80</v>
      </c>
      <c r="BJ16" s="120" t="b">
        <f>OR(B108:BI108)</f>
        <v>0</v>
      </c>
    </row>
    <row r="17" spans="1:62" ht="13.15" x14ac:dyDescent="0.4">
      <c r="A17" s="116">
        <v>14</v>
      </c>
      <c r="B17" s="117">
        <v>1</v>
      </c>
      <c r="C17" s="117">
        <v>14</v>
      </c>
      <c r="D17" s="117">
        <v>9</v>
      </c>
      <c r="E17" s="117">
        <v>27</v>
      </c>
      <c r="F17" s="117">
        <v>73</v>
      </c>
      <c r="G17" s="117">
        <v>55</v>
      </c>
      <c r="H17" s="117">
        <v>40</v>
      </c>
      <c r="I17" s="117">
        <v>41</v>
      </c>
      <c r="J17" s="117">
        <v>20</v>
      </c>
      <c r="K17" s="117">
        <v>73</v>
      </c>
      <c r="L17" s="117">
        <v>42</v>
      </c>
      <c r="M17" s="117">
        <v>66</v>
      </c>
      <c r="N17" s="117">
        <v>59</v>
      </c>
      <c r="O17" s="117">
        <v>21</v>
      </c>
      <c r="P17" s="117">
        <v>74</v>
      </c>
      <c r="Q17" s="117">
        <v>73</v>
      </c>
      <c r="R17" s="117">
        <v>11</v>
      </c>
      <c r="S17" s="117">
        <v>50</v>
      </c>
      <c r="T17" s="117">
        <v>57</v>
      </c>
      <c r="U17" s="117">
        <v>71</v>
      </c>
      <c r="V17" s="117">
        <v>30</v>
      </c>
      <c r="W17" s="117">
        <v>42</v>
      </c>
      <c r="X17" s="117">
        <v>77</v>
      </c>
      <c r="Y17" s="117">
        <v>70</v>
      </c>
      <c r="Z17" s="117">
        <v>52</v>
      </c>
      <c r="AA17" s="117">
        <v>50</v>
      </c>
      <c r="AB17" s="117">
        <v>13</v>
      </c>
      <c r="AC17" s="117">
        <v>70</v>
      </c>
      <c r="AD17" s="117">
        <v>26</v>
      </c>
      <c r="AE17" s="117">
        <v>9</v>
      </c>
      <c r="AF17" s="117">
        <v>74</v>
      </c>
      <c r="AG17" s="117">
        <v>69</v>
      </c>
      <c r="AH17" s="117">
        <v>15</v>
      </c>
      <c r="AI17" s="117">
        <v>69</v>
      </c>
      <c r="AJ17" s="117">
        <v>45</v>
      </c>
      <c r="AK17" s="117">
        <v>75</v>
      </c>
      <c r="AL17" s="117">
        <v>69</v>
      </c>
      <c r="AM17" s="117">
        <v>45</v>
      </c>
      <c r="AN17" s="117">
        <v>29</v>
      </c>
      <c r="AO17" s="117">
        <v>36</v>
      </c>
      <c r="AP17" s="117">
        <v>7</v>
      </c>
      <c r="AQ17" s="117">
        <v>72</v>
      </c>
      <c r="AR17" s="117">
        <v>45</v>
      </c>
      <c r="AS17" s="117">
        <v>4</v>
      </c>
      <c r="AT17" s="117">
        <v>69</v>
      </c>
      <c r="AU17" s="117">
        <v>17</v>
      </c>
      <c r="AV17" s="117">
        <v>26</v>
      </c>
      <c r="AW17" s="117">
        <v>15</v>
      </c>
      <c r="AX17" s="117">
        <v>37</v>
      </c>
      <c r="AY17" s="117">
        <v>29</v>
      </c>
      <c r="AZ17" s="117">
        <v>17</v>
      </c>
      <c r="BA17" s="117">
        <v>15</v>
      </c>
      <c r="BB17" s="117">
        <v>49</v>
      </c>
      <c r="BC17" s="117">
        <v>21</v>
      </c>
      <c r="BD17" s="117">
        <v>37</v>
      </c>
      <c r="BE17" s="117">
        <v>76</v>
      </c>
      <c r="BF17" s="117">
        <v>68</v>
      </c>
      <c r="BG17" s="117">
        <v>4</v>
      </c>
      <c r="BH17" s="117">
        <v>58</v>
      </c>
      <c r="BI17" s="117">
        <v>63</v>
      </c>
      <c r="BJ17" s="118" t="b">
        <f>OR(B108:BI108)</f>
        <v>0</v>
      </c>
    </row>
    <row r="18" spans="1:62" ht="13.15" x14ac:dyDescent="0.4">
      <c r="A18" s="116">
        <v>15</v>
      </c>
      <c r="B18" s="119">
        <v>71</v>
      </c>
      <c r="C18" s="119">
        <v>25</v>
      </c>
      <c r="D18" s="119">
        <v>80</v>
      </c>
      <c r="E18" s="119">
        <v>81</v>
      </c>
      <c r="F18" s="119">
        <v>2</v>
      </c>
      <c r="G18" s="119">
        <v>40</v>
      </c>
      <c r="H18" s="119">
        <v>57</v>
      </c>
      <c r="I18" s="119">
        <v>56</v>
      </c>
      <c r="J18" s="119">
        <v>8</v>
      </c>
      <c r="K18" s="119">
        <v>77</v>
      </c>
      <c r="L18" s="119">
        <v>43</v>
      </c>
      <c r="M18" s="119">
        <v>20</v>
      </c>
      <c r="N18" s="119">
        <v>21</v>
      </c>
      <c r="O18" s="119">
        <v>59</v>
      </c>
      <c r="P18" s="119">
        <v>59</v>
      </c>
      <c r="Q18" s="119">
        <v>34</v>
      </c>
      <c r="R18" s="119">
        <v>34</v>
      </c>
      <c r="S18" s="119">
        <v>27</v>
      </c>
      <c r="T18" s="119">
        <v>31</v>
      </c>
      <c r="U18" s="119">
        <v>42</v>
      </c>
      <c r="V18" s="119">
        <v>74</v>
      </c>
      <c r="W18" s="119">
        <v>59</v>
      </c>
      <c r="X18" s="119">
        <v>64</v>
      </c>
      <c r="Y18" s="119">
        <v>5</v>
      </c>
      <c r="Z18" s="119">
        <v>31</v>
      </c>
      <c r="AA18" s="119">
        <v>71</v>
      </c>
      <c r="AB18" s="119">
        <v>54</v>
      </c>
      <c r="AC18" s="119">
        <v>81</v>
      </c>
      <c r="AD18" s="119">
        <v>7</v>
      </c>
      <c r="AE18" s="119">
        <v>49</v>
      </c>
      <c r="AF18" s="119">
        <v>38</v>
      </c>
      <c r="AG18" s="119">
        <v>36</v>
      </c>
      <c r="AH18" s="119">
        <v>78</v>
      </c>
      <c r="AI18" s="119">
        <v>67</v>
      </c>
      <c r="AJ18" s="119">
        <v>16</v>
      </c>
      <c r="AK18" s="119">
        <v>14</v>
      </c>
      <c r="AL18" s="119">
        <v>46</v>
      </c>
      <c r="AM18" s="119">
        <v>60</v>
      </c>
      <c r="AN18" s="119">
        <v>73</v>
      </c>
      <c r="AO18" s="119">
        <v>28</v>
      </c>
      <c r="AP18" s="119">
        <v>76</v>
      </c>
      <c r="AQ18" s="119">
        <v>54</v>
      </c>
      <c r="AR18" s="119">
        <v>34</v>
      </c>
      <c r="AS18" s="119">
        <v>77</v>
      </c>
      <c r="AT18" s="119">
        <v>42</v>
      </c>
      <c r="AU18" s="119">
        <v>18</v>
      </c>
      <c r="AV18" s="119">
        <v>42</v>
      </c>
      <c r="AW18" s="119">
        <v>34</v>
      </c>
      <c r="AX18" s="119">
        <v>3</v>
      </c>
      <c r="AY18" s="119">
        <v>50</v>
      </c>
      <c r="AZ18" s="119">
        <v>42</v>
      </c>
      <c r="BA18" s="119">
        <v>71</v>
      </c>
      <c r="BB18" s="119">
        <v>55</v>
      </c>
      <c r="BC18" s="119">
        <v>35</v>
      </c>
      <c r="BD18" s="119">
        <v>50</v>
      </c>
      <c r="BE18" s="119">
        <v>54</v>
      </c>
      <c r="BF18" s="119">
        <v>77</v>
      </c>
      <c r="BG18" s="119">
        <v>62</v>
      </c>
      <c r="BH18" s="119">
        <v>34</v>
      </c>
      <c r="BI18" s="119">
        <v>24</v>
      </c>
      <c r="BJ18" s="120" t="b">
        <f>OR(B108:BI108)</f>
        <v>0</v>
      </c>
    </row>
    <row r="19" spans="1:62" ht="13.15" x14ac:dyDescent="0.4">
      <c r="A19" s="116">
        <v>16</v>
      </c>
      <c r="B19" s="117">
        <v>34</v>
      </c>
      <c r="C19" s="117">
        <v>70</v>
      </c>
      <c r="D19" s="117">
        <v>51</v>
      </c>
      <c r="E19" s="117">
        <v>36</v>
      </c>
      <c r="F19" s="117">
        <v>75</v>
      </c>
      <c r="G19" s="117">
        <v>39</v>
      </c>
      <c r="H19" s="117">
        <v>2</v>
      </c>
      <c r="I19" s="117">
        <v>72</v>
      </c>
      <c r="J19" s="117">
        <v>50</v>
      </c>
      <c r="K19" s="117">
        <v>49</v>
      </c>
      <c r="L19" s="117">
        <v>78</v>
      </c>
      <c r="M19" s="117">
        <v>42</v>
      </c>
      <c r="N19" s="117">
        <v>63</v>
      </c>
      <c r="O19" s="117">
        <v>31</v>
      </c>
      <c r="P19" s="117">
        <v>81</v>
      </c>
      <c r="Q19" s="117">
        <v>74</v>
      </c>
      <c r="R19" s="117">
        <v>41</v>
      </c>
      <c r="S19" s="117">
        <v>42</v>
      </c>
      <c r="T19" s="117">
        <v>72</v>
      </c>
      <c r="U19" s="117">
        <v>11</v>
      </c>
      <c r="V19" s="117">
        <v>45</v>
      </c>
      <c r="W19" s="117">
        <v>42</v>
      </c>
      <c r="X19" s="117">
        <v>66</v>
      </c>
      <c r="Y19" s="117">
        <v>81</v>
      </c>
      <c r="Z19" s="117">
        <v>60</v>
      </c>
      <c r="AA19" s="117">
        <v>50</v>
      </c>
      <c r="AB19" s="117">
        <v>37</v>
      </c>
      <c r="AC19" s="117">
        <v>52</v>
      </c>
      <c r="AD19" s="117">
        <v>33</v>
      </c>
      <c r="AE19" s="117">
        <v>77</v>
      </c>
      <c r="AF19" s="117">
        <v>3</v>
      </c>
      <c r="AG19" s="117">
        <v>35</v>
      </c>
      <c r="AH19" s="117">
        <v>45</v>
      </c>
      <c r="AI19" s="117">
        <v>51</v>
      </c>
      <c r="AJ19" s="117">
        <v>8</v>
      </c>
      <c r="AK19" s="117">
        <v>61</v>
      </c>
      <c r="AL19" s="117">
        <v>81</v>
      </c>
      <c r="AM19" s="117">
        <v>45</v>
      </c>
      <c r="AN19" s="117">
        <v>24</v>
      </c>
      <c r="AO19" s="117">
        <v>12</v>
      </c>
      <c r="AP19" s="117">
        <v>46</v>
      </c>
      <c r="AQ19" s="117">
        <v>67</v>
      </c>
      <c r="AR19" s="117">
        <v>28</v>
      </c>
      <c r="AS19" s="117">
        <v>13</v>
      </c>
      <c r="AT19" s="117">
        <v>39</v>
      </c>
      <c r="AU19" s="117">
        <v>18</v>
      </c>
      <c r="AV19" s="117">
        <v>27</v>
      </c>
      <c r="AW19" s="117">
        <v>70</v>
      </c>
      <c r="AX19" s="117">
        <v>21</v>
      </c>
      <c r="AY19" s="117">
        <v>61</v>
      </c>
      <c r="AZ19" s="117">
        <v>23</v>
      </c>
      <c r="BA19" s="117">
        <v>58</v>
      </c>
      <c r="BB19" s="117">
        <v>81</v>
      </c>
      <c r="BC19" s="117">
        <v>54</v>
      </c>
      <c r="BD19" s="117">
        <v>52</v>
      </c>
      <c r="BE19" s="117">
        <v>32</v>
      </c>
      <c r="BF19" s="117">
        <v>44</v>
      </c>
      <c r="BG19" s="117">
        <v>80</v>
      </c>
      <c r="BH19" s="117">
        <v>26</v>
      </c>
      <c r="BI19" s="117">
        <v>55</v>
      </c>
      <c r="BJ19" s="118" t="b">
        <f>OR(B111:BI111)</f>
        <v>0</v>
      </c>
    </row>
    <row r="20" spans="1:62" ht="13.15" x14ac:dyDescent="0.4">
      <c r="A20" s="116">
        <v>17</v>
      </c>
      <c r="B20" s="119">
        <v>46</v>
      </c>
      <c r="C20" s="119">
        <v>42</v>
      </c>
      <c r="D20" s="119">
        <v>44</v>
      </c>
      <c r="E20" s="119">
        <v>34</v>
      </c>
      <c r="F20" s="119">
        <v>17</v>
      </c>
      <c r="G20" s="119">
        <v>79</v>
      </c>
      <c r="H20" s="119">
        <v>70</v>
      </c>
      <c r="I20" s="119">
        <v>2</v>
      </c>
      <c r="J20" s="119">
        <v>15</v>
      </c>
      <c r="K20" s="119">
        <v>52</v>
      </c>
      <c r="L20" s="119">
        <v>8</v>
      </c>
      <c r="M20" s="119">
        <v>74</v>
      </c>
      <c r="N20" s="119">
        <v>49</v>
      </c>
      <c r="O20" s="119">
        <v>36</v>
      </c>
      <c r="P20" s="119">
        <v>13</v>
      </c>
      <c r="Q20" s="119">
        <v>78</v>
      </c>
      <c r="R20" s="119">
        <v>4</v>
      </c>
      <c r="S20" s="119">
        <v>75</v>
      </c>
      <c r="T20" s="119">
        <v>16</v>
      </c>
      <c r="U20" s="119">
        <v>41</v>
      </c>
      <c r="V20" s="119">
        <v>31</v>
      </c>
      <c r="W20" s="119">
        <v>2</v>
      </c>
      <c r="X20" s="119">
        <v>8</v>
      </c>
      <c r="Y20" s="119">
        <v>54</v>
      </c>
      <c r="Z20" s="119">
        <v>3</v>
      </c>
      <c r="AA20" s="119">
        <v>37</v>
      </c>
      <c r="AB20" s="119">
        <v>1</v>
      </c>
      <c r="AC20" s="119">
        <v>27</v>
      </c>
      <c r="AD20" s="119">
        <v>24</v>
      </c>
      <c r="AE20" s="119">
        <v>68</v>
      </c>
      <c r="AF20" s="119">
        <v>19</v>
      </c>
      <c r="AG20" s="119">
        <v>13</v>
      </c>
      <c r="AH20" s="119">
        <v>8</v>
      </c>
      <c r="AI20" s="119">
        <v>59</v>
      </c>
      <c r="AJ20" s="119">
        <v>41</v>
      </c>
      <c r="AK20" s="119">
        <v>6</v>
      </c>
      <c r="AL20" s="119">
        <v>1</v>
      </c>
      <c r="AM20" s="119">
        <v>70</v>
      </c>
      <c r="AN20" s="119">
        <v>40</v>
      </c>
      <c r="AO20" s="119">
        <v>32</v>
      </c>
      <c r="AP20" s="119">
        <v>23</v>
      </c>
      <c r="AQ20" s="119">
        <v>53</v>
      </c>
      <c r="AR20" s="119">
        <v>70</v>
      </c>
      <c r="AS20" s="119">
        <v>20</v>
      </c>
      <c r="AT20" s="119">
        <v>6</v>
      </c>
      <c r="AU20" s="119">
        <v>44</v>
      </c>
      <c r="AV20" s="119">
        <v>78</v>
      </c>
      <c r="AW20" s="119">
        <v>43</v>
      </c>
      <c r="AX20" s="119">
        <v>2</v>
      </c>
      <c r="AY20" s="119">
        <v>20</v>
      </c>
      <c r="AZ20" s="119">
        <v>20</v>
      </c>
      <c r="BA20" s="119">
        <v>56</v>
      </c>
      <c r="BB20" s="119">
        <v>24</v>
      </c>
      <c r="BC20" s="119">
        <v>40</v>
      </c>
      <c r="BD20" s="119">
        <v>72</v>
      </c>
      <c r="BE20" s="119">
        <v>79</v>
      </c>
      <c r="BF20" s="119">
        <v>17</v>
      </c>
      <c r="BG20" s="119">
        <v>44</v>
      </c>
      <c r="BH20" s="119">
        <v>43</v>
      </c>
      <c r="BI20" s="119">
        <v>59</v>
      </c>
      <c r="BJ20" s="120" t="b">
        <f>OR(B111:BI111)</f>
        <v>0</v>
      </c>
    </row>
    <row r="21" spans="1:62" ht="13.15" x14ac:dyDescent="0.4">
      <c r="A21" s="116">
        <v>18</v>
      </c>
      <c r="B21" s="117">
        <v>62</v>
      </c>
      <c r="C21" s="117">
        <v>3</v>
      </c>
      <c r="D21" s="117">
        <v>56</v>
      </c>
      <c r="E21" s="117">
        <v>53</v>
      </c>
      <c r="F21" s="117">
        <v>40</v>
      </c>
      <c r="G21" s="117">
        <v>14</v>
      </c>
      <c r="H21" s="117">
        <v>53</v>
      </c>
      <c r="I21" s="117">
        <v>47</v>
      </c>
      <c r="J21" s="117">
        <v>54</v>
      </c>
      <c r="K21" s="117">
        <v>26</v>
      </c>
      <c r="L21" s="117">
        <v>61</v>
      </c>
      <c r="M21" s="117">
        <v>17</v>
      </c>
      <c r="N21" s="117">
        <v>46</v>
      </c>
      <c r="O21" s="117">
        <v>53</v>
      </c>
      <c r="P21" s="117">
        <v>26</v>
      </c>
      <c r="Q21" s="117">
        <v>4</v>
      </c>
      <c r="R21" s="117">
        <v>78</v>
      </c>
      <c r="S21" s="117">
        <v>63</v>
      </c>
      <c r="T21" s="117">
        <v>58</v>
      </c>
      <c r="U21" s="117">
        <v>72</v>
      </c>
      <c r="V21" s="117">
        <v>42</v>
      </c>
      <c r="W21" s="117">
        <v>7</v>
      </c>
      <c r="X21" s="117">
        <v>19</v>
      </c>
      <c r="Y21" s="117">
        <v>34</v>
      </c>
      <c r="Z21" s="117">
        <v>26</v>
      </c>
      <c r="AA21" s="117">
        <v>61</v>
      </c>
      <c r="AB21" s="117">
        <v>17</v>
      </c>
      <c r="AC21" s="117">
        <v>74</v>
      </c>
      <c r="AD21" s="117">
        <v>52</v>
      </c>
      <c r="AE21" s="117">
        <v>74</v>
      </c>
      <c r="AF21" s="117">
        <v>46</v>
      </c>
      <c r="AG21" s="117">
        <v>63</v>
      </c>
      <c r="AH21" s="117">
        <v>68</v>
      </c>
      <c r="AI21" s="117">
        <v>33</v>
      </c>
      <c r="AJ21" s="117">
        <v>15</v>
      </c>
      <c r="AK21" s="117">
        <v>23</v>
      </c>
      <c r="AL21" s="117">
        <v>6</v>
      </c>
      <c r="AM21" s="117">
        <v>18</v>
      </c>
      <c r="AN21" s="117">
        <v>67</v>
      </c>
      <c r="AO21" s="117">
        <v>15</v>
      </c>
      <c r="AP21" s="117">
        <v>8</v>
      </c>
      <c r="AQ21" s="117">
        <v>33</v>
      </c>
      <c r="AR21" s="117">
        <v>78</v>
      </c>
      <c r="AS21" s="117">
        <v>63</v>
      </c>
      <c r="AT21" s="117">
        <v>13</v>
      </c>
      <c r="AU21" s="117">
        <v>3</v>
      </c>
      <c r="AV21" s="117">
        <v>3</v>
      </c>
      <c r="AW21" s="117">
        <v>4</v>
      </c>
      <c r="AX21" s="117">
        <v>36</v>
      </c>
      <c r="AY21" s="117">
        <v>53</v>
      </c>
      <c r="AZ21" s="117">
        <v>4</v>
      </c>
      <c r="BA21" s="117">
        <v>65</v>
      </c>
      <c r="BB21" s="117">
        <v>74</v>
      </c>
      <c r="BC21" s="117">
        <v>60</v>
      </c>
      <c r="BD21" s="117">
        <v>63</v>
      </c>
      <c r="BE21" s="117">
        <v>48</v>
      </c>
      <c r="BF21" s="117">
        <v>51</v>
      </c>
      <c r="BG21" s="117">
        <v>58</v>
      </c>
      <c r="BH21" s="117">
        <v>79</v>
      </c>
      <c r="BI21" s="117">
        <v>46</v>
      </c>
      <c r="BJ21" s="118" t="b">
        <f>OR(B111:BI111)</f>
        <v>0</v>
      </c>
    </row>
    <row r="22" spans="1:62" ht="13.15" x14ac:dyDescent="0.4">
      <c r="A22" s="116">
        <v>19</v>
      </c>
      <c r="B22" s="119">
        <v>58</v>
      </c>
      <c r="C22" s="119">
        <v>56</v>
      </c>
      <c r="D22" s="119">
        <v>25</v>
      </c>
      <c r="E22" s="119">
        <v>32</v>
      </c>
      <c r="F22" s="119">
        <v>39</v>
      </c>
      <c r="G22" s="119">
        <v>65</v>
      </c>
      <c r="H22" s="119">
        <v>64</v>
      </c>
      <c r="I22" s="119">
        <v>2</v>
      </c>
      <c r="J22" s="119">
        <v>34</v>
      </c>
      <c r="K22" s="119">
        <v>77</v>
      </c>
      <c r="L22" s="119">
        <v>27</v>
      </c>
      <c r="M22" s="119">
        <v>30</v>
      </c>
      <c r="N22" s="119">
        <v>38</v>
      </c>
      <c r="O22" s="119">
        <v>65</v>
      </c>
      <c r="P22" s="119">
        <v>9</v>
      </c>
      <c r="Q22" s="119">
        <v>64</v>
      </c>
      <c r="R22" s="119">
        <v>13</v>
      </c>
      <c r="S22" s="119">
        <v>5</v>
      </c>
      <c r="T22" s="119">
        <v>60</v>
      </c>
      <c r="U22" s="119">
        <v>73</v>
      </c>
      <c r="V22" s="119">
        <v>38</v>
      </c>
      <c r="W22" s="119">
        <v>46</v>
      </c>
      <c r="X22" s="119">
        <v>16</v>
      </c>
      <c r="Y22" s="119">
        <v>59</v>
      </c>
      <c r="Z22" s="119">
        <v>21</v>
      </c>
      <c r="AA22" s="119">
        <v>53</v>
      </c>
      <c r="AB22" s="119">
        <v>23</v>
      </c>
      <c r="AC22" s="119">
        <v>10</v>
      </c>
      <c r="AD22" s="119">
        <v>54</v>
      </c>
      <c r="AE22" s="119">
        <v>34</v>
      </c>
      <c r="AF22" s="119">
        <v>51</v>
      </c>
      <c r="AG22" s="119">
        <v>72</v>
      </c>
      <c r="AH22" s="119">
        <v>49</v>
      </c>
      <c r="AI22" s="119">
        <v>53</v>
      </c>
      <c r="AJ22" s="119">
        <v>50</v>
      </c>
      <c r="AK22" s="119">
        <v>71</v>
      </c>
      <c r="AL22" s="119">
        <v>48</v>
      </c>
      <c r="AM22" s="119">
        <v>28</v>
      </c>
      <c r="AN22" s="119">
        <v>14</v>
      </c>
      <c r="AO22" s="119">
        <v>53</v>
      </c>
      <c r="AP22" s="119">
        <v>63</v>
      </c>
      <c r="AQ22" s="119">
        <v>30</v>
      </c>
      <c r="AR22" s="119">
        <v>70</v>
      </c>
      <c r="AS22" s="119">
        <v>30</v>
      </c>
      <c r="AT22" s="119">
        <v>14</v>
      </c>
      <c r="AU22" s="119">
        <v>53</v>
      </c>
      <c r="AV22" s="119">
        <v>51</v>
      </c>
      <c r="AW22" s="119">
        <v>73</v>
      </c>
      <c r="AX22" s="119">
        <v>20</v>
      </c>
      <c r="AY22" s="119">
        <v>11</v>
      </c>
      <c r="AZ22" s="119">
        <v>4</v>
      </c>
      <c r="BA22" s="119">
        <v>46</v>
      </c>
      <c r="BB22" s="119">
        <v>39</v>
      </c>
      <c r="BC22" s="119">
        <v>46</v>
      </c>
      <c r="BD22" s="119">
        <v>26</v>
      </c>
      <c r="BE22" s="119">
        <v>16</v>
      </c>
      <c r="BF22" s="119">
        <v>40</v>
      </c>
      <c r="BG22" s="119">
        <v>18</v>
      </c>
      <c r="BH22" s="119">
        <v>6</v>
      </c>
      <c r="BI22" s="119">
        <v>5</v>
      </c>
      <c r="BJ22" s="120" t="b">
        <f>OR(B114:BI114)</f>
        <v>0</v>
      </c>
    </row>
    <row r="23" spans="1:62" ht="13.15" x14ac:dyDescent="0.4">
      <c r="A23" s="116">
        <v>20</v>
      </c>
      <c r="B23" s="117">
        <v>3</v>
      </c>
      <c r="C23" s="117">
        <v>13</v>
      </c>
      <c r="D23" s="117">
        <v>61</v>
      </c>
      <c r="E23" s="117">
        <v>41</v>
      </c>
      <c r="F23" s="117">
        <v>38</v>
      </c>
      <c r="G23" s="117">
        <v>75</v>
      </c>
      <c r="H23" s="117">
        <v>62</v>
      </c>
      <c r="I23" s="117">
        <v>76</v>
      </c>
      <c r="J23" s="117">
        <v>28</v>
      </c>
      <c r="K23" s="117">
        <v>13</v>
      </c>
      <c r="L23" s="117">
        <v>65</v>
      </c>
      <c r="M23" s="117">
        <v>67</v>
      </c>
      <c r="N23" s="117">
        <v>44</v>
      </c>
      <c r="O23" s="117">
        <v>3</v>
      </c>
      <c r="P23" s="117">
        <v>34</v>
      </c>
      <c r="Q23" s="117">
        <v>55</v>
      </c>
      <c r="R23" s="117">
        <v>68</v>
      </c>
      <c r="S23" s="117">
        <v>23</v>
      </c>
      <c r="T23" s="117">
        <v>17</v>
      </c>
      <c r="U23" s="117">
        <v>40</v>
      </c>
      <c r="V23" s="117">
        <v>5</v>
      </c>
      <c r="W23" s="117">
        <v>54</v>
      </c>
      <c r="X23" s="117">
        <v>24</v>
      </c>
      <c r="Y23" s="117">
        <v>71</v>
      </c>
      <c r="Z23" s="117">
        <v>25</v>
      </c>
      <c r="AA23" s="117">
        <v>47</v>
      </c>
      <c r="AB23" s="117">
        <v>69</v>
      </c>
      <c r="AC23" s="117">
        <v>77</v>
      </c>
      <c r="AD23" s="117">
        <v>30</v>
      </c>
      <c r="AE23" s="117">
        <v>24</v>
      </c>
      <c r="AF23" s="117">
        <v>61</v>
      </c>
      <c r="AG23" s="117">
        <v>35</v>
      </c>
      <c r="AH23" s="117">
        <v>28</v>
      </c>
      <c r="AI23" s="117">
        <v>78</v>
      </c>
      <c r="AJ23" s="117">
        <v>43</v>
      </c>
      <c r="AK23" s="117">
        <v>26</v>
      </c>
      <c r="AL23" s="117">
        <v>55</v>
      </c>
      <c r="AM23" s="117">
        <v>24</v>
      </c>
      <c r="AN23" s="117">
        <v>31</v>
      </c>
      <c r="AO23" s="117">
        <v>14</v>
      </c>
      <c r="AP23" s="117">
        <v>17</v>
      </c>
      <c r="AQ23" s="117">
        <v>10</v>
      </c>
      <c r="AR23" s="117">
        <v>72</v>
      </c>
      <c r="AS23" s="117">
        <v>34</v>
      </c>
      <c r="AT23" s="117">
        <v>71</v>
      </c>
      <c r="AU23" s="117">
        <v>66</v>
      </c>
      <c r="AV23" s="117">
        <v>34</v>
      </c>
      <c r="AW23" s="117">
        <v>69</v>
      </c>
      <c r="AX23" s="117">
        <v>81</v>
      </c>
      <c r="AY23" s="117">
        <v>14</v>
      </c>
      <c r="AZ23" s="117">
        <v>26</v>
      </c>
      <c r="BA23" s="117">
        <v>37</v>
      </c>
      <c r="BB23" s="117">
        <v>67</v>
      </c>
      <c r="BC23" s="117">
        <v>70</v>
      </c>
      <c r="BD23" s="117">
        <v>50</v>
      </c>
      <c r="BE23" s="117">
        <v>70</v>
      </c>
      <c r="BF23" s="117">
        <v>24</v>
      </c>
      <c r="BG23" s="117">
        <v>58</v>
      </c>
      <c r="BH23" s="117">
        <v>35</v>
      </c>
      <c r="BI23" s="117">
        <v>79</v>
      </c>
      <c r="BJ23" s="118" t="b">
        <f>OR(B114:BI114)</f>
        <v>0</v>
      </c>
    </row>
    <row r="24" spans="1:62" ht="13.15" x14ac:dyDescent="0.4">
      <c r="A24" s="116">
        <v>21</v>
      </c>
      <c r="B24" s="119">
        <v>43</v>
      </c>
      <c r="C24" s="119">
        <v>55</v>
      </c>
      <c r="D24" s="119">
        <v>50</v>
      </c>
      <c r="E24" s="119">
        <v>64</v>
      </c>
      <c r="F24" s="119">
        <v>5</v>
      </c>
      <c r="G24" s="119">
        <v>58</v>
      </c>
      <c r="H24" s="119">
        <v>49</v>
      </c>
      <c r="I24" s="119">
        <v>68</v>
      </c>
      <c r="J24" s="119">
        <v>52</v>
      </c>
      <c r="K24" s="119">
        <v>31</v>
      </c>
      <c r="L24" s="119">
        <v>18</v>
      </c>
      <c r="M24" s="119">
        <v>14</v>
      </c>
      <c r="N24" s="119">
        <v>37</v>
      </c>
      <c r="O24" s="119">
        <v>40</v>
      </c>
      <c r="P24" s="119">
        <v>53</v>
      </c>
      <c r="Q24" s="119">
        <v>17</v>
      </c>
      <c r="R24" s="119">
        <v>51</v>
      </c>
      <c r="S24" s="119">
        <v>52</v>
      </c>
      <c r="T24" s="119">
        <v>80</v>
      </c>
      <c r="U24" s="119">
        <v>28</v>
      </c>
      <c r="V24" s="119">
        <v>35</v>
      </c>
      <c r="W24" s="119">
        <v>65</v>
      </c>
      <c r="X24" s="119">
        <v>18</v>
      </c>
      <c r="Y24" s="119">
        <v>23</v>
      </c>
      <c r="Z24" s="119">
        <v>1</v>
      </c>
      <c r="AA24" s="119">
        <v>16</v>
      </c>
      <c r="AB24" s="119">
        <v>35</v>
      </c>
      <c r="AC24" s="119">
        <v>31</v>
      </c>
      <c r="AD24" s="119">
        <v>56</v>
      </c>
      <c r="AE24" s="119">
        <v>28</v>
      </c>
      <c r="AF24" s="119">
        <v>54</v>
      </c>
      <c r="AG24" s="119">
        <v>23</v>
      </c>
      <c r="AH24" s="119">
        <v>55</v>
      </c>
      <c r="AI24" s="119">
        <v>2</v>
      </c>
      <c r="AJ24" s="119">
        <v>59</v>
      </c>
      <c r="AK24" s="119">
        <v>39</v>
      </c>
      <c r="AL24" s="119">
        <v>30</v>
      </c>
      <c r="AM24" s="119">
        <v>43</v>
      </c>
      <c r="AN24" s="119">
        <v>57</v>
      </c>
      <c r="AO24" s="119">
        <v>7</v>
      </c>
      <c r="AP24" s="119">
        <v>12</v>
      </c>
      <c r="AQ24" s="119">
        <v>29</v>
      </c>
      <c r="AR24" s="119">
        <v>43</v>
      </c>
      <c r="AS24" s="119">
        <v>42</v>
      </c>
      <c r="AT24" s="119">
        <v>38</v>
      </c>
      <c r="AU24" s="119">
        <v>34</v>
      </c>
      <c r="AV24" s="119">
        <v>3</v>
      </c>
      <c r="AW24" s="119">
        <v>18</v>
      </c>
      <c r="AX24" s="119">
        <v>52</v>
      </c>
      <c r="AY24" s="119">
        <v>39</v>
      </c>
      <c r="AZ24" s="119">
        <v>62</v>
      </c>
      <c r="BA24" s="119">
        <v>81</v>
      </c>
      <c r="BB24" s="119">
        <v>76</v>
      </c>
      <c r="BC24" s="119">
        <v>6</v>
      </c>
      <c r="BD24" s="119">
        <v>23</v>
      </c>
      <c r="BE24" s="119">
        <v>63</v>
      </c>
      <c r="BF24" s="119">
        <v>72</v>
      </c>
      <c r="BG24" s="119">
        <v>32</v>
      </c>
      <c r="BH24" s="119">
        <v>37</v>
      </c>
      <c r="BI24" s="119">
        <v>15</v>
      </c>
      <c r="BJ24" s="120" t="b">
        <f>OR(B114:BI114)</f>
        <v>0</v>
      </c>
    </row>
    <row r="25" spans="1:62" ht="13.15" x14ac:dyDescent="0.4">
      <c r="A25" s="116">
        <v>22</v>
      </c>
      <c r="B25" s="117">
        <v>6</v>
      </c>
      <c r="C25" s="117">
        <v>46</v>
      </c>
      <c r="D25" s="117">
        <v>47</v>
      </c>
      <c r="E25" s="117">
        <v>70</v>
      </c>
      <c r="F25" s="117">
        <v>24</v>
      </c>
      <c r="G25" s="117">
        <v>19</v>
      </c>
      <c r="H25" s="117">
        <v>12</v>
      </c>
      <c r="I25" s="117">
        <v>67</v>
      </c>
      <c r="J25" s="117">
        <v>23</v>
      </c>
      <c r="K25" s="117">
        <v>44</v>
      </c>
      <c r="L25" s="117">
        <v>15</v>
      </c>
      <c r="M25" s="117">
        <v>17</v>
      </c>
      <c r="N25" s="117">
        <v>14</v>
      </c>
      <c r="O25" s="117">
        <v>21</v>
      </c>
      <c r="P25" s="117">
        <v>59</v>
      </c>
      <c r="Q25" s="117">
        <v>61</v>
      </c>
      <c r="R25" s="117">
        <v>33</v>
      </c>
      <c r="S25" s="117">
        <v>17</v>
      </c>
      <c r="T25" s="117">
        <v>45</v>
      </c>
      <c r="U25" s="117">
        <v>43</v>
      </c>
      <c r="V25" s="117">
        <v>3</v>
      </c>
      <c r="W25" s="117">
        <v>39</v>
      </c>
      <c r="X25" s="117">
        <v>66</v>
      </c>
      <c r="Y25" s="117">
        <v>39</v>
      </c>
      <c r="Z25" s="117">
        <v>35</v>
      </c>
      <c r="AA25" s="117">
        <v>31</v>
      </c>
      <c r="AB25" s="117">
        <v>27</v>
      </c>
      <c r="AC25" s="117">
        <v>37</v>
      </c>
      <c r="AD25" s="117">
        <v>77</v>
      </c>
      <c r="AE25" s="117">
        <v>29</v>
      </c>
      <c r="AF25" s="117">
        <v>6</v>
      </c>
      <c r="AG25" s="117">
        <v>28</v>
      </c>
      <c r="AH25" s="117">
        <v>68</v>
      </c>
      <c r="AI25" s="117">
        <v>15</v>
      </c>
      <c r="AJ25" s="117">
        <v>12</v>
      </c>
      <c r="AK25" s="117">
        <v>57</v>
      </c>
      <c r="AL25" s="117">
        <v>4</v>
      </c>
      <c r="AM25" s="117">
        <v>60</v>
      </c>
      <c r="AN25" s="117">
        <v>6</v>
      </c>
      <c r="AO25" s="117">
        <v>9</v>
      </c>
      <c r="AP25" s="117">
        <v>44</v>
      </c>
      <c r="AQ25" s="117">
        <v>63</v>
      </c>
      <c r="AR25" s="117">
        <v>25</v>
      </c>
      <c r="AS25" s="117">
        <v>23</v>
      </c>
      <c r="AT25" s="117">
        <v>17</v>
      </c>
      <c r="AU25" s="117">
        <v>62</v>
      </c>
      <c r="AV25" s="117">
        <v>72</v>
      </c>
      <c r="AW25" s="117">
        <v>6</v>
      </c>
      <c r="AX25" s="117">
        <v>79</v>
      </c>
      <c r="AY25" s="117">
        <v>20</v>
      </c>
      <c r="AZ25" s="117">
        <v>16</v>
      </c>
      <c r="BA25" s="117">
        <v>54</v>
      </c>
      <c r="BB25" s="117">
        <v>45</v>
      </c>
      <c r="BC25" s="117">
        <v>38</v>
      </c>
      <c r="BD25" s="117">
        <v>70</v>
      </c>
      <c r="BE25" s="117">
        <v>28</v>
      </c>
      <c r="BF25" s="117">
        <v>21</v>
      </c>
      <c r="BG25" s="117">
        <v>25</v>
      </c>
      <c r="BH25" s="117">
        <v>49</v>
      </c>
      <c r="BI25" s="117">
        <v>62</v>
      </c>
      <c r="BJ25" s="118" t="b">
        <f>OR(B117:BI117)</f>
        <v>0</v>
      </c>
    </row>
    <row r="26" spans="1:62" ht="13.15" x14ac:dyDescent="0.4">
      <c r="A26" s="116">
        <v>23</v>
      </c>
      <c r="B26" s="119">
        <v>64</v>
      </c>
      <c r="C26" s="119">
        <v>64</v>
      </c>
      <c r="D26" s="119">
        <v>75</v>
      </c>
      <c r="E26" s="119">
        <v>47</v>
      </c>
      <c r="F26" s="119">
        <v>28</v>
      </c>
      <c r="G26" s="119">
        <v>11</v>
      </c>
      <c r="H26" s="119">
        <v>8</v>
      </c>
      <c r="I26" s="119">
        <v>77</v>
      </c>
      <c r="J26" s="119">
        <v>58</v>
      </c>
      <c r="K26" s="119">
        <v>55</v>
      </c>
      <c r="L26" s="119">
        <v>8</v>
      </c>
      <c r="M26" s="119">
        <v>73</v>
      </c>
      <c r="N26" s="119">
        <v>43</v>
      </c>
      <c r="O26" s="119">
        <v>34</v>
      </c>
      <c r="P26" s="119">
        <v>55</v>
      </c>
      <c r="Q26" s="119">
        <v>35</v>
      </c>
      <c r="R26" s="119">
        <v>61</v>
      </c>
      <c r="S26" s="119">
        <v>23</v>
      </c>
      <c r="T26" s="119">
        <v>60</v>
      </c>
      <c r="U26" s="119">
        <v>18</v>
      </c>
      <c r="V26" s="119">
        <v>71</v>
      </c>
      <c r="W26" s="119">
        <v>2</v>
      </c>
      <c r="X26" s="119">
        <v>13</v>
      </c>
      <c r="Y26" s="119">
        <v>77</v>
      </c>
      <c r="Z26" s="119">
        <v>60</v>
      </c>
      <c r="AA26" s="119">
        <v>67</v>
      </c>
      <c r="AB26" s="119">
        <v>4</v>
      </c>
      <c r="AC26" s="119">
        <v>74</v>
      </c>
      <c r="AD26" s="119">
        <v>37</v>
      </c>
      <c r="AE26" s="119">
        <v>47</v>
      </c>
      <c r="AF26" s="119">
        <v>50</v>
      </c>
      <c r="AG26" s="119">
        <v>49</v>
      </c>
      <c r="AH26" s="119">
        <v>52</v>
      </c>
      <c r="AI26" s="119">
        <v>13</v>
      </c>
      <c r="AJ26" s="119">
        <v>18</v>
      </c>
      <c r="AK26" s="119">
        <v>43</v>
      </c>
      <c r="AL26" s="119">
        <v>27</v>
      </c>
      <c r="AM26" s="119">
        <v>12</v>
      </c>
      <c r="AN26" s="119">
        <v>66</v>
      </c>
      <c r="AO26" s="119">
        <v>15</v>
      </c>
      <c r="AP26" s="119">
        <v>33</v>
      </c>
      <c r="AQ26" s="119">
        <v>61</v>
      </c>
      <c r="AR26" s="119">
        <v>38</v>
      </c>
      <c r="AS26" s="119">
        <v>56</v>
      </c>
      <c r="AT26" s="119">
        <v>74</v>
      </c>
      <c r="AU26" s="119">
        <v>24</v>
      </c>
      <c r="AV26" s="119">
        <v>41</v>
      </c>
      <c r="AW26" s="119">
        <v>43</v>
      </c>
      <c r="AX26" s="119">
        <v>56</v>
      </c>
      <c r="AY26" s="119">
        <v>30</v>
      </c>
      <c r="AZ26" s="119">
        <v>9</v>
      </c>
      <c r="BA26" s="119">
        <v>34</v>
      </c>
      <c r="BB26" s="119">
        <v>81</v>
      </c>
      <c r="BC26" s="119">
        <v>70</v>
      </c>
      <c r="BD26" s="119">
        <v>13</v>
      </c>
      <c r="BE26" s="119">
        <v>22</v>
      </c>
      <c r="BF26" s="119">
        <v>8</v>
      </c>
      <c r="BG26" s="119">
        <v>80</v>
      </c>
      <c r="BH26" s="119">
        <v>15</v>
      </c>
      <c r="BI26" s="119">
        <v>61</v>
      </c>
      <c r="BJ26" s="120" t="b">
        <f>OR(B117:BI117)</f>
        <v>0</v>
      </c>
    </row>
    <row r="27" spans="1:62" ht="13.15" x14ac:dyDescent="0.4">
      <c r="A27" s="116">
        <v>24</v>
      </c>
      <c r="B27" s="117">
        <v>35</v>
      </c>
      <c r="C27" s="117">
        <v>32</v>
      </c>
      <c r="D27" s="117">
        <v>10</v>
      </c>
      <c r="E27" s="117">
        <v>24</v>
      </c>
      <c r="F27" s="117">
        <v>60</v>
      </c>
      <c r="G27" s="117">
        <v>78</v>
      </c>
      <c r="H27" s="117">
        <v>65</v>
      </c>
      <c r="I27" s="117">
        <v>4</v>
      </c>
      <c r="J27" s="117">
        <v>77</v>
      </c>
      <c r="K27" s="117">
        <v>28</v>
      </c>
      <c r="L27" s="117">
        <v>76</v>
      </c>
      <c r="M27" s="117">
        <v>11</v>
      </c>
      <c r="N27" s="117">
        <v>64</v>
      </c>
      <c r="O27" s="117">
        <v>47</v>
      </c>
      <c r="P27" s="117">
        <v>56</v>
      </c>
      <c r="Q27" s="117">
        <v>66</v>
      </c>
      <c r="R27" s="117">
        <v>32</v>
      </c>
      <c r="S27" s="117">
        <v>75</v>
      </c>
      <c r="T27" s="117">
        <v>1</v>
      </c>
      <c r="U27" s="117">
        <v>38</v>
      </c>
      <c r="V27" s="117">
        <v>1</v>
      </c>
      <c r="W27" s="117">
        <v>44</v>
      </c>
      <c r="X27" s="117">
        <v>41</v>
      </c>
      <c r="Y27" s="117">
        <v>19</v>
      </c>
      <c r="Z27" s="117">
        <v>41</v>
      </c>
      <c r="AA27" s="117">
        <v>54</v>
      </c>
      <c r="AB27" s="117">
        <v>80</v>
      </c>
      <c r="AC27" s="117">
        <v>62</v>
      </c>
      <c r="AD27" s="117">
        <v>48</v>
      </c>
      <c r="AE27" s="117">
        <v>46</v>
      </c>
      <c r="AF27" s="117">
        <v>43</v>
      </c>
      <c r="AG27" s="117">
        <v>75</v>
      </c>
      <c r="AH27" s="117">
        <v>15</v>
      </c>
      <c r="AI27" s="117">
        <v>5</v>
      </c>
      <c r="AJ27" s="117">
        <v>36</v>
      </c>
      <c r="AK27" s="117">
        <v>15</v>
      </c>
      <c r="AL27" s="117">
        <v>78</v>
      </c>
      <c r="AM27" s="117">
        <v>15</v>
      </c>
      <c r="AN27" s="117">
        <v>39</v>
      </c>
      <c r="AO27" s="117">
        <v>71</v>
      </c>
      <c r="AP27" s="117">
        <v>61</v>
      </c>
      <c r="AQ27" s="117">
        <v>6</v>
      </c>
      <c r="AR27" s="117">
        <v>16</v>
      </c>
      <c r="AS27" s="117">
        <v>33</v>
      </c>
      <c r="AT27" s="117">
        <v>54</v>
      </c>
      <c r="AU27" s="117">
        <v>38</v>
      </c>
      <c r="AV27" s="117">
        <v>44</v>
      </c>
      <c r="AW27" s="117">
        <v>75</v>
      </c>
      <c r="AX27" s="117">
        <v>69</v>
      </c>
      <c r="AY27" s="117">
        <v>76</v>
      </c>
      <c r="AZ27" s="117">
        <v>19</v>
      </c>
      <c r="BA27" s="117">
        <v>61</v>
      </c>
      <c r="BB27" s="117">
        <v>28</v>
      </c>
      <c r="BC27" s="117">
        <v>12</v>
      </c>
      <c r="BD27" s="117">
        <v>33</v>
      </c>
      <c r="BE27" s="117">
        <v>68</v>
      </c>
      <c r="BF27" s="117">
        <v>42</v>
      </c>
      <c r="BG27" s="117">
        <v>24</v>
      </c>
      <c r="BH27" s="117">
        <v>43</v>
      </c>
      <c r="BI27" s="117">
        <v>42</v>
      </c>
      <c r="BJ27" s="118" t="b">
        <f>OR(B117:BI117)</f>
        <v>0</v>
      </c>
    </row>
    <row r="28" spans="1:62" ht="13.15" x14ac:dyDescent="0.4">
      <c r="A28" s="116">
        <v>25</v>
      </c>
      <c r="B28" s="119">
        <v>27</v>
      </c>
      <c r="C28" s="119">
        <v>52</v>
      </c>
      <c r="D28" s="119">
        <v>43</v>
      </c>
      <c r="E28" s="119">
        <v>28</v>
      </c>
      <c r="F28" s="119">
        <v>20</v>
      </c>
      <c r="G28" s="119">
        <v>65</v>
      </c>
      <c r="H28" s="119">
        <v>3</v>
      </c>
      <c r="I28" s="119">
        <v>26</v>
      </c>
      <c r="J28" s="119">
        <v>69</v>
      </c>
      <c r="K28" s="119">
        <v>73</v>
      </c>
      <c r="L28" s="119">
        <v>44</v>
      </c>
      <c r="M28" s="119">
        <v>33</v>
      </c>
      <c r="N28" s="119">
        <v>39</v>
      </c>
      <c r="O28" s="119">
        <v>58</v>
      </c>
      <c r="P28" s="119">
        <v>14</v>
      </c>
      <c r="Q28" s="119">
        <v>45</v>
      </c>
      <c r="R28" s="119">
        <v>7</v>
      </c>
      <c r="S28" s="119">
        <v>31</v>
      </c>
      <c r="T28" s="119">
        <v>58</v>
      </c>
      <c r="U28" s="119">
        <v>12</v>
      </c>
      <c r="V28" s="119">
        <v>55</v>
      </c>
      <c r="W28" s="119">
        <v>9</v>
      </c>
      <c r="X28" s="119">
        <v>68</v>
      </c>
      <c r="Y28" s="119">
        <v>28</v>
      </c>
      <c r="Z28" s="119">
        <v>62</v>
      </c>
      <c r="AA28" s="119">
        <v>23</v>
      </c>
      <c r="AB28" s="119">
        <v>58</v>
      </c>
      <c r="AC28" s="119">
        <v>16</v>
      </c>
      <c r="AD28" s="119">
        <v>19</v>
      </c>
      <c r="AE28" s="119">
        <v>66</v>
      </c>
      <c r="AF28" s="119">
        <v>63</v>
      </c>
      <c r="AG28" s="119">
        <v>25</v>
      </c>
      <c r="AH28" s="119">
        <v>57</v>
      </c>
      <c r="AI28" s="119">
        <v>66</v>
      </c>
      <c r="AJ28" s="119">
        <v>69</v>
      </c>
      <c r="AK28" s="119">
        <v>33</v>
      </c>
      <c r="AL28" s="119">
        <v>38</v>
      </c>
      <c r="AM28" s="119">
        <v>22</v>
      </c>
      <c r="AN28" s="119">
        <v>67</v>
      </c>
      <c r="AO28" s="119">
        <v>53</v>
      </c>
      <c r="AP28" s="119">
        <v>18</v>
      </c>
      <c r="AQ28" s="119">
        <v>42</v>
      </c>
      <c r="AR28" s="119">
        <v>17</v>
      </c>
      <c r="AS28" s="119">
        <v>22</v>
      </c>
      <c r="AT28" s="119">
        <v>33</v>
      </c>
      <c r="AU28" s="119">
        <v>71</v>
      </c>
      <c r="AV28" s="119">
        <v>45</v>
      </c>
      <c r="AW28" s="119">
        <v>36</v>
      </c>
      <c r="AX28" s="119">
        <v>40</v>
      </c>
      <c r="AY28" s="119">
        <v>13</v>
      </c>
      <c r="AZ28" s="119">
        <v>15</v>
      </c>
      <c r="BA28" s="119">
        <v>56</v>
      </c>
      <c r="BB28" s="119">
        <v>61</v>
      </c>
      <c r="BC28" s="119">
        <v>70</v>
      </c>
      <c r="BD28" s="119">
        <v>28</v>
      </c>
      <c r="BE28" s="119">
        <v>45</v>
      </c>
      <c r="BF28" s="119">
        <v>4</v>
      </c>
      <c r="BG28" s="119">
        <v>72</v>
      </c>
      <c r="BH28" s="119">
        <v>2</v>
      </c>
      <c r="BI28" s="119">
        <v>80</v>
      </c>
      <c r="BJ28" s="120" t="b">
        <f>OR(B120:BI120)</f>
        <v>0</v>
      </c>
    </row>
    <row r="29" spans="1:62" ht="13.15" x14ac:dyDescent="0.4">
      <c r="A29" s="116">
        <v>26</v>
      </c>
      <c r="B29" s="117">
        <v>18</v>
      </c>
      <c r="C29" s="117">
        <v>43</v>
      </c>
      <c r="D29" s="117">
        <v>4</v>
      </c>
      <c r="E29" s="117">
        <v>68</v>
      </c>
      <c r="F29" s="117">
        <v>10</v>
      </c>
      <c r="G29" s="117">
        <v>15</v>
      </c>
      <c r="H29" s="117">
        <v>80</v>
      </c>
      <c r="I29" s="117">
        <v>62</v>
      </c>
      <c r="J29" s="117">
        <v>71</v>
      </c>
      <c r="K29" s="117">
        <v>61</v>
      </c>
      <c r="L29" s="117">
        <v>68</v>
      </c>
      <c r="M29" s="117">
        <v>5</v>
      </c>
      <c r="N29" s="117">
        <v>8</v>
      </c>
      <c r="O29" s="117">
        <v>45</v>
      </c>
      <c r="P29" s="117">
        <v>11</v>
      </c>
      <c r="Q29" s="117">
        <v>34</v>
      </c>
      <c r="R29" s="117">
        <v>80</v>
      </c>
      <c r="S29" s="117">
        <v>11</v>
      </c>
      <c r="T29" s="117">
        <v>81</v>
      </c>
      <c r="U29" s="117">
        <v>16</v>
      </c>
      <c r="V29" s="117">
        <v>8</v>
      </c>
      <c r="W29" s="117">
        <v>58</v>
      </c>
      <c r="X29" s="117">
        <v>64</v>
      </c>
      <c r="Y29" s="117">
        <v>68</v>
      </c>
      <c r="Z29" s="117">
        <v>45</v>
      </c>
      <c r="AA29" s="117">
        <v>38</v>
      </c>
      <c r="AB29" s="117">
        <v>79</v>
      </c>
      <c r="AC29" s="117">
        <v>10</v>
      </c>
      <c r="AD29" s="117">
        <v>8</v>
      </c>
      <c r="AE29" s="117">
        <v>72</v>
      </c>
      <c r="AF29" s="117">
        <v>5</v>
      </c>
      <c r="AG29" s="117">
        <v>13</v>
      </c>
      <c r="AH29" s="117">
        <v>7</v>
      </c>
      <c r="AI29" s="117">
        <v>79</v>
      </c>
      <c r="AJ29" s="117">
        <v>18</v>
      </c>
      <c r="AK29" s="117">
        <v>42</v>
      </c>
      <c r="AL29" s="117">
        <v>63</v>
      </c>
      <c r="AM29" s="117">
        <v>27</v>
      </c>
      <c r="AN29" s="117">
        <v>26</v>
      </c>
      <c r="AO29" s="117">
        <v>59</v>
      </c>
      <c r="AP29" s="117">
        <v>63</v>
      </c>
      <c r="AQ29" s="117">
        <v>6</v>
      </c>
      <c r="AR29" s="117">
        <v>70</v>
      </c>
      <c r="AS29" s="117">
        <v>18</v>
      </c>
      <c r="AT29" s="117">
        <v>56</v>
      </c>
      <c r="AU29" s="117">
        <v>57</v>
      </c>
      <c r="AV29" s="117">
        <v>64</v>
      </c>
      <c r="AW29" s="117">
        <v>61</v>
      </c>
      <c r="AX29" s="117">
        <v>22</v>
      </c>
      <c r="AY29" s="117">
        <v>62</v>
      </c>
      <c r="AZ29" s="117">
        <v>27</v>
      </c>
      <c r="BA29" s="117">
        <v>34</v>
      </c>
      <c r="BB29" s="117">
        <v>63</v>
      </c>
      <c r="BC29" s="117">
        <v>13</v>
      </c>
      <c r="BD29" s="117">
        <v>30</v>
      </c>
      <c r="BE29" s="117">
        <v>18</v>
      </c>
      <c r="BF29" s="117">
        <v>71</v>
      </c>
      <c r="BG29" s="117">
        <v>26</v>
      </c>
      <c r="BH29" s="117">
        <v>10</v>
      </c>
      <c r="BI29" s="117">
        <v>38</v>
      </c>
      <c r="BJ29" s="118" t="b">
        <f>OR(B120:BI120)</f>
        <v>0</v>
      </c>
    </row>
    <row r="30" spans="1:62" ht="13.15" x14ac:dyDescent="0.4">
      <c r="A30" s="116">
        <v>27</v>
      </c>
      <c r="B30" s="119">
        <v>64</v>
      </c>
      <c r="C30" s="119">
        <v>35</v>
      </c>
      <c r="D30" s="119">
        <v>19</v>
      </c>
      <c r="E30" s="119">
        <v>20</v>
      </c>
      <c r="F30" s="119">
        <v>33</v>
      </c>
      <c r="G30" s="119">
        <v>47</v>
      </c>
      <c r="H30" s="119">
        <v>20</v>
      </c>
      <c r="I30" s="119">
        <v>60</v>
      </c>
      <c r="J30" s="119">
        <v>10</v>
      </c>
      <c r="K30" s="119">
        <v>68</v>
      </c>
      <c r="L30" s="119">
        <v>55</v>
      </c>
      <c r="M30" s="119">
        <v>40</v>
      </c>
      <c r="N30" s="119">
        <v>19</v>
      </c>
      <c r="O30" s="119">
        <v>53</v>
      </c>
      <c r="P30" s="119">
        <v>3</v>
      </c>
      <c r="Q30" s="119">
        <v>56</v>
      </c>
      <c r="R30" s="119">
        <v>28</v>
      </c>
      <c r="S30" s="119">
        <v>50</v>
      </c>
      <c r="T30" s="119">
        <v>42</v>
      </c>
      <c r="U30" s="119">
        <v>39</v>
      </c>
      <c r="V30" s="119">
        <v>24</v>
      </c>
      <c r="W30" s="119">
        <v>36</v>
      </c>
      <c r="X30" s="119">
        <v>71</v>
      </c>
      <c r="Y30" s="119">
        <v>81</v>
      </c>
      <c r="Z30" s="119">
        <v>36</v>
      </c>
      <c r="AA30" s="119">
        <v>42</v>
      </c>
      <c r="AB30" s="119">
        <v>31</v>
      </c>
      <c r="AC30" s="119">
        <v>67</v>
      </c>
      <c r="AD30" s="119">
        <v>10</v>
      </c>
      <c r="AE30" s="119">
        <v>76</v>
      </c>
      <c r="AF30" s="119">
        <v>36</v>
      </c>
      <c r="AG30" s="119">
        <v>5</v>
      </c>
      <c r="AH30" s="119">
        <v>53</v>
      </c>
      <c r="AI30" s="119">
        <v>64</v>
      </c>
      <c r="AJ30" s="119">
        <v>53</v>
      </c>
      <c r="AK30" s="119">
        <v>74</v>
      </c>
      <c r="AL30" s="119">
        <v>69</v>
      </c>
      <c r="AM30" s="119">
        <v>55</v>
      </c>
      <c r="AN30" s="119">
        <v>20</v>
      </c>
      <c r="AO30" s="119">
        <v>60</v>
      </c>
      <c r="AP30" s="119">
        <v>7</v>
      </c>
      <c r="AQ30" s="119">
        <v>33</v>
      </c>
      <c r="AR30" s="119">
        <v>18</v>
      </c>
      <c r="AS30" s="119">
        <v>24</v>
      </c>
      <c r="AT30" s="119">
        <v>48</v>
      </c>
      <c r="AU30" s="119">
        <v>50</v>
      </c>
      <c r="AV30" s="119">
        <v>27</v>
      </c>
      <c r="AW30" s="119">
        <v>48</v>
      </c>
      <c r="AX30" s="119">
        <v>43</v>
      </c>
      <c r="AY30" s="119">
        <v>71</v>
      </c>
      <c r="AZ30" s="119">
        <v>78</v>
      </c>
      <c r="BA30" s="119">
        <v>68</v>
      </c>
      <c r="BB30" s="119">
        <v>49</v>
      </c>
      <c r="BC30" s="119">
        <v>81</v>
      </c>
      <c r="BD30" s="119">
        <v>59</v>
      </c>
      <c r="BE30" s="119">
        <v>47</v>
      </c>
      <c r="BF30" s="119">
        <v>37</v>
      </c>
      <c r="BG30" s="119">
        <v>48</v>
      </c>
      <c r="BH30" s="119">
        <v>80</v>
      </c>
      <c r="BI30" s="119">
        <v>49</v>
      </c>
      <c r="BJ30" s="120" t="b">
        <f>OR(B120:BI120)</f>
        <v>0</v>
      </c>
    </row>
    <row r="31" spans="1:62" ht="13.15" x14ac:dyDescent="0.4">
      <c r="A31" s="116">
        <v>28</v>
      </c>
      <c r="B31" s="117">
        <v>70</v>
      </c>
      <c r="C31" s="117">
        <v>48</v>
      </c>
      <c r="D31" s="117">
        <v>1</v>
      </c>
      <c r="E31" s="117">
        <v>13</v>
      </c>
      <c r="F31" s="117">
        <v>6</v>
      </c>
      <c r="G31" s="117">
        <v>73</v>
      </c>
      <c r="H31" s="117">
        <v>80</v>
      </c>
      <c r="I31" s="117">
        <v>3</v>
      </c>
      <c r="J31" s="117">
        <v>31</v>
      </c>
      <c r="K31" s="117">
        <v>56</v>
      </c>
      <c r="L31" s="117">
        <v>39</v>
      </c>
      <c r="M31" s="117">
        <v>42</v>
      </c>
      <c r="N31" s="117">
        <v>40</v>
      </c>
      <c r="O31" s="117">
        <v>4</v>
      </c>
      <c r="P31" s="117">
        <v>72</v>
      </c>
      <c r="Q31" s="117">
        <v>58</v>
      </c>
      <c r="R31" s="117">
        <v>68</v>
      </c>
      <c r="S31" s="117">
        <v>12</v>
      </c>
      <c r="T31" s="117">
        <v>31</v>
      </c>
      <c r="U31" s="117">
        <v>21</v>
      </c>
      <c r="V31" s="117">
        <v>69</v>
      </c>
      <c r="W31" s="117">
        <v>47</v>
      </c>
      <c r="X31" s="117">
        <v>40</v>
      </c>
      <c r="Y31" s="117">
        <v>52</v>
      </c>
      <c r="Z31" s="117">
        <v>28</v>
      </c>
      <c r="AA31" s="117">
        <v>72</v>
      </c>
      <c r="AB31" s="117">
        <v>70</v>
      </c>
      <c r="AC31" s="117">
        <v>41</v>
      </c>
      <c r="AD31" s="117">
        <v>53</v>
      </c>
      <c r="AE31" s="117">
        <v>65</v>
      </c>
      <c r="AF31" s="117">
        <v>52</v>
      </c>
      <c r="AG31" s="117">
        <v>80</v>
      </c>
      <c r="AH31" s="117">
        <v>30</v>
      </c>
      <c r="AI31" s="117">
        <v>57</v>
      </c>
      <c r="AJ31" s="117">
        <v>31</v>
      </c>
      <c r="AK31" s="117">
        <v>74</v>
      </c>
      <c r="AL31" s="117">
        <v>49</v>
      </c>
      <c r="AM31" s="117">
        <v>50</v>
      </c>
      <c r="AN31" s="117">
        <v>53</v>
      </c>
      <c r="AO31" s="117">
        <v>6</v>
      </c>
      <c r="AP31" s="117">
        <v>48</v>
      </c>
      <c r="AQ31" s="117">
        <v>27</v>
      </c>
      <c r="AR31" s="117">
        <v>7</v>
      </c>
      <c r="AS31" s="117">
        <v>4</v>
      </c>
      <c r="AT31" s="117">
        <v>40</v>
      </c>
      <c r="AU31" s="117">
        <v>36</v>
      </c>
      <c r="AV31" s="117">
        <v>59</v>
      </c>
      <c r="AW31" s="117">
        <v>27</v>
      </c>
      <c r="AX31" s="117">
        <v>37</v>
      </c>
      <c r="AY31" s="117">
        <v>65</v>
      </c>
      <c r="AZ31" s="117">
        <v>78</v>
      </c>
      <c r="BA31" s="117">
        <v>53</v>
      </c>
      <c r="BB31" s="117">
        <v>47</v>
      </c>
      <c r="BC31" s="117">
        <v>39</v>
      </c>
      <c r="BD31" s="117">
        <v>44</v>
      </c>
      <c r="BE31" s="117">
        <v>15</v>
      </c>
      <c r="BF31" s="117">
        <v>67</v>
      </c>
      <c r="BG31" s="117">
        <v>10</v>
      </c>
      <c r="BH31" s="117">
        <v>1</v>
      </c>
      <c r="BI31" s="117">
        <v>47</v>
      </c>
      <c r="BJ31" s="118" t="b">
        <f>OR(B123:BI123)</f>
        <v>0</v>
      </c>
    </row>
    <row r="32" spans="1:62" ht="13.15" x14ac:dyDescent="0.4">
      <c r="A32" s="116">
        <v>29</v>
      </c>
      <c r="B32" s="119">
        <v>29</v>
      </c>
      <c r="C32" s="119">
        <v>38</v>
      </c>
      <c r="D32" s="119">
        <v>22</v>
      </c>
      <c r="E32" s="119">
        <v>18</v>
      </c>
      <c r="F32" s="119">
        <v>41</v>
      </c>
      <c r="G32" s="119">
        <v>60</v>
      </c>
      <c r="H32" s="119">
        <v>57</v>
      </c>
      <c r="I32" s="119">
        <v>11</v>
      </c>
      <c r="J32" s="119">
        <v>17</v>
      </c>
      <c r="K32" s="119">
        <v>29</v>
      </c>
      <c r="L32" s="119">
        <v>58</v>
      </c>
      <c r="M32" s="119">
        <v>37</v>
      </c>
      <c r="N32" s="119">
        <v>77</v>
      </c>
      <c r="O32" s="119">
        <v>41</v>
      </c>
      <c r="P32" s="119">
        <v>81</v>
      </c>
      <c r="Q32" s="119">
        <v>75</v>
      </c>
      <c r="R32" s="119">
        <v>38</v>
      </c>
      <c r="S32" s="119">
        <v>74</v>
      </c>
      <c r="T32" s="119">
        <v>21</v>
      </c>
      <c r="U32" s="119">
        <v>10</v>
      </c>
      <c r="V32" s="119">
        <v>63</v>
      </c>
      <c r="W32" s="119">
        <v>62</v>
      </c>
      <c r="X32" s="119">
        <v>33</v>
      </c>
      <c r="Y32" s="119">
        <v>76</v>
      </c>
      <c r="Z32" s="119">
        <v>24</v>
      </c>
      <c r="AA32" s="119">
        <v>69</v>
      </c>
      <c r="AB32" s="119">
        <v>49</v>
      </c>
      <c r="AC32" s="119">
        <v>11</v>
      </c>
      <c r="AD32" s="119">
        <v>62</v>
      </c>
      <c r="AE32" s="119">
        <v>77</v>
      </c>
      <c r="AF32" s="119">
        <v>64</v>
      </c>
      <c r="AG32" s="119">
        <v>39</v>
      </c>
      <c r="AH32" s="119">
        <v>23</v>
      </c>
      <c r="AI32" s="119">
        <v>64</v>
      </c>
      <c r="AJ32" s="119">
        <v>26</v>
      </c>
      <c r="AK32" s="119">
        <v>36</v>
      </c>
      <c r="AL32" s="119">
        <v>29</v>
      </c>
      <c r="AM32" s="119">
        <v>39</v>
      </c>
      <c r="AN32" s="119">
        <v>70</v>
      </c>
      <c r="AO32" s="119">
        <v>4</v>
      </c>
      <c r="AP32" s="119">
        <v>7</v>
      </c>
      <c r="AQ32" s="119">
        <v>32</v>
      </c>
      <c r="AR32" s="119">
        <v>11</v>
      </c>
      <c r="AS32" s="119">
        <v>3</v>
      </c>
      <c r="AT32" s="119">
        <v>56</v>
      </c>
      <c r="AU32" s="119">
        <v>43</v>
      </c>
      <c r="AV32" s="119">
        <v>27</v>
      </c>
      <c r="AW32" s="119">
        <v>78</v>
      </c>
      <c r="AX32" s="119">
        <v>79</v>
      </c>
      <c r="AY32" s="119">
        <v>74</v>
      </c>
      <c r="AZ32" s="119">
        <v>61</v>
      </c>
      <c r="BA32" s="119">
        <v>67</v>
      </c>
      <c r="BB32" s="119">
        <v>70</v>
      </c>
      <c r="BC32" s="119">
        <v>47</v>
      </c>
      <c r="BD32" s="119">
        <v>43</v>
      </c>
      <c r="BE32" s="119">
        <v>57</v>
      </c>
      <c r="BF32" s="119">
        <v>75</v>
      </c>
      <c r="BG32" s="119">
        <v>21</v>
      </c>
      <c r="BH32" s="119">
        <v>40</v>
      </c>
      <c r="BI32" s="119">
        <v>52</v>
      </c>
      <c r="BJ32" s="120" t="b">
        <f>OR(B123:BI123)</f>
        <v>0</v>
      </c>
    </row>
    <row r="33" spans="1:62" ht="13.15" x14ac:dyDescent="0.4">
      <c r="A33" s="116">
        <v>30</v>
      </c>
      <c r="B33" s="117">
        <v>64</v>
      </c>
      <c r="C33" s="117">
        <v>21</v>
      </c>
      <c r="D33" s="117">
        <v>55</v>
      </c>
      <c r="E33" s="117">
        <v>52</v>
      </c>
      <c r="F33" s="117">
        <v>3</v>
      </c>
      <c r="G33" s="117">
        <v>45</v>
      </c>
      <c r="H33" s="117">
        <v>61</v>
      </c>
      <c r="I33" s="117">
        <v>48</v>
      </c>
      <c r="J33" s="117">
        <v>80</v>
      </c>
      <c r="K33" s="117">
        <v>22</v>
      </c>
      <c r="L33" s="117">
        <v>36</v>
      </c>
      <c r="M33" s="117">
        <v>47</v>
      </c>
      <c r="N33" s="117">
        <v>4</v>
      </c>
      <c r="O33" s="117">
        <v>14</v>
      </c>
      <c r="P33" s="117">
        <v>51</v>
      </c>
      <c r="Q33" s="117">
        <v>43</v>
      </c>
      <c r="R33" s="117">
        <v>16</v>
      </c>
      <c r="S33" s="117">
        <v>67</v>
      </c>
      <c r="T33" s="117">
        <v>29</v>
      </c>
      <c r="U33" s="117">
        <v>28</v>
      </c>
      <c r="V33" s="117">
        <v>76</v>
      </c>
      <c r="W33" s="117">
        <v>64</v>
      </c>
      <c r="X33" s="117">
        <v>12</v>
      </c>
      <c r="Y33" s="117">
        <v>7</v>
      </c>
      <c r="Z33" s="117">
        <v>70</v>
      </c>
      <c r="AA33" s="117">
        <v>49</v>
      </c>
      <c r="AB33" s="117">
        <v>7</v>
      </c>
      <c r="AC33" s="117">
        <v>30</v>
      </c>
      <c r="AD33" s="117">
        <v>1</v>
      </c>
      <c r="AE33" s="117">
        <v>24</v>
      </c>
      <c r="AF33" s="117">
        <v>65</v>
      </c>
      <c r="AG33" s="117">
        <v>67</v>
      </c>
      <c r="AH33" s="117">
        <v>61</v>
      </c>
      <c r="AI33" s="117">
        <v>51</v>
      </c>
      <c r="AJ33" s="117">
        <v>69</v>
      </c>
      <c r="AK33" s="117">
        <v>59</v>
      </c>
      <c r="AL33" s="117">
        <v>53</v>
      </c>
      <c r="AM33" s="117">
        <v>9</v>
      </c>
      <c r="AN33" s="117">
        <v>11</v>
      </c>
      <c r="AO33" s="117">
        <v>15</v>
      </c>
      <c r="AP33" s="117">
        <v>67</v>
      </c>
      <c r="AQ33" s="117">
        <v>17</v>
      </c>
      <c r="AR33" s="117">
        <v>50</v>
      </c>
      <c r="AS33" s="117">
        <v>25</v>
      </c>
      <c r="AT33" s="117">
        <v>57</v>
      </c>
      <c r="AU33" s="117">
        <v>10</v>
      </c>
      <c r="AV33" s="117">
        <v>18</v>
      </c>
      <c r="AW33" s="117">
        <v>66</v>
      </c>
      <c r="AX33" s="117">
        <v>22</v>
      </c>
      <c r="AY33" s="117">
        <v>35</v>
      </c>
      <c r="AZ33" s="117">
        <v>41</v>
      </c>
      <c r="BA33" s="117">
        <v>27</v>
      </c>
      <c r="BB33" s="117">
        <v>36</v>
      </c>
      <c r="BC33" s="117">
        <v>43</v>
      </c>
      <c r="BD33" s="117">
        <v>33</v>
      </c>
      <c r="BE33" s="117">
        <v>1</v>
      </c>
      <c r="BF33" s="117">
        <v>3</v>
      </c>
      <c r="BG33" s="117">
        <v>29</v>
      </c>
      <c r="BH33" s="117">
        <v>77</v>
      </c>
      <c r="BI33" s="117">
        <v>57</v>
      </c>
      <c r="BJ33" s="118" t="b">
        <f>OR(B123:BI123)</f>
        <v>0</v>
      </c>
    </row>
    <row r="34" spans="1:62" ht="13.15" x14ac:dyDescent="0.4">
      <c r="A34" s="116">
        <v>31</v>
      </c>
      <c r="B34" s="119">
        <v>42</v>
      </c>
      <c r="C34" s="119">
        <v>42</v>
      </c>
      <c r="D34" s="119">
        <v>11</v>
      </c>
      <c r="E34" s="119">
        <v>37</v>
      </c>
      <c r="F34" s="119">
        <v>9</v>
      </c>
      <c r="G34" s="119">
        <v>9</v>
      </c>
      <c r="H34" s="119">
        <v>9</v>
      </c>
      <c r="I34" s="119">
        <v>75</v>
      </c>
      <c r="J34" s="119">
        <v>22</v>
      </c>
      <c r="K34" s="119">
        <v>51</v>
      </c>
      <c r="L34" s="119">
        <v>22</v>
      </c>
      <c r="M34" s="119">
        <v>43</v>
      </c>
      <c r="N34" s="119">
        <v>72</v>
      </c>
      <c r="O34" s="119">
        <v>79</v>
      </c>
      <c r="P34" s="119">
        <v>13</v>
      </c>
      <c r="Q34" s="119">
        <v>6</v>
      </c>
      <c r="R34" s="119">
        <v>74</v>
      </c>
      <c r="S34" s="119">
        <v>78</v>
      </c>
      <c r="T34" s="119">
        <v>80</v>
      </c>
      <c r="U34" s="119">
        <v>60</v>
      </c>
      <c r="V34" s="119">
        <v>13</v>
      </c>
      <c r="W34" s="119">
        <v>8</v>
      </c>
      <c r="X34" s="119">
        <v>54</v>
      </c>
      <c r="Y34" s="119">
        <v>17</v>
      </c>
      <c r="Z34" s="119">
        <v>22</v>
      </c>
      <c r="AA34" s="119">
        <v>6</v>
      </c>
      <c r="AB34" s="119">
        <v>35</v>
      </c>
      <c r="AC34" s="119">
        <v>45</v>
      </c>
      <c r="AD34" s="119">
        <v>15</v>
      </c>
      <c r="AE34" s="119">
        <v>35</v>
      </c>
      <c r="AF34" s="119">
        <v>74</v>
      </c>
      <c r="AG34" s="119">
        <v>76</v>
      </c>
      <c r="AH34" s="119">
        <v>11</v>
      </c>
      <c r="AI34" s="119">
        <v>10</v>
      </c>
      <c r="AJ34" s="119">
        <v>26</v>
      </c>
      <c r="AK34" s="119">
        <v>71</v>
      </c>
      <c r="AL34" s="119">
        <v>31</v>
      </c>
      <c r="AM34" s="119">
        <v>30</v>
      </c>
      <c r="AN34" s="119">
        <v>32</v>
      </c>
      <c r="AO34" s="119">
        <v>65</v>
      </c>
      <c r="AP34" s="119">
        <v>48</v>
      </c>
      <c r="AQ34" s="119">
        <v>66</v>
      </c>
      <c r="AR34" s="119">
        <v>54</v>
      </c>
      <c r="AS34" s="119">
        <v>54</v>
      </c>
      <c r="AT34" s="119">
        <v>44</v>
      </c>
      <c r="AU34" s="119">
        <v>41</v>
      </c>
      <c r="AV34" s="119">
        <v>58</v>
      </c>
      <c r="AW34" s="119">
        <v>25</v>
      </c>
      <c r="AX34" s="119">
        <v>76</v>
      </c>
      <c r="AY34" s="119">
        <v>60</v>
      </c>
      <c r="AZ34" s="119">
        <v>61</v>
      </c>
      <c r="BA34" s="119">
        <v>9</v>
      </c>
      <c r="BB34" s="119">
        <v>18</v>
      </c>
      <c r="BC34" s="119">
        <v>59</v>
      </c>
      <c r="BD34" s="119">
        <v>41</v>
      </c>
      <c r="BE34" s="119">
        <v>12</v>
      </c>
      <c r="BF34" s="119">
        <v>73</v>
      </c>
      <c r="BG34" s="119">
        <v>18</v>
      </c>
      <c r="BH34" s="119">
        <v>63</v>
      </c>
      <c r="BI34" s="119">
        <v>38</v>
      </c>
      <c r="BJ34" s="120" t="b">
        <f>OR(B126:BI126)</f>
        <v>0</v>
      </c>
    </row>
    <row r="35" spans="1:62" ht="13.15" x14ac:dyDescent="0.4">
      <c r="A35" s="116">
        <v>32</v>
      </c>
      <c r="B35" s="117">
        <v>47</v>
      </c>
      <c r="C35" s="117">
        <v>31</v>
      </c>
      <c r="D35" s="117">
        <v>49</v>
      </c>
      <c r="E35" s="117">
        <v>41</v>
      </c>
      <c r="F35" s="117">
        <v>39</v>
      </c>
      <c r="G35" s="117">
        <v>43</v>
      </c>
      <c r="H35" s="117">
        <v>7</v>
      </c>
      <c r="I35" s="117">
        <v>30</v>
      </c>
      <c r="J35" s="117">
        <v>31</v>
      </c>
      <c r="K35" s="117">
        <v>59</v>
      </c>
      <c r="L35" s="117">
        <v>8</v>
      </c>
      <c r="M35" s="117">
        <v>10</v>
      </c>
      <c r="N35" s="117">
        <v>1</v>
      </c>
      <c r="O35" s="117">
        <v>34</v>
      </c>
      <c r="P35" s="117">
        <v>12</v>
      </c>
      <c r="Q35" s="117">
        <v>2</v>
      </c>
      <c r="R35" s="117">
        <v>1</v>
      </c>
      <c r="S35" s="117">
        <v>66</v>
      </c>
      <c r="T35" s="117">
        <v>10</v>
      </c>
      <c r="U35" s="117">
        <v>7</v>
      </c>
      <c r="V35" s="117">
        <v>24</v>
      </c>
      <c r="W35" s="117">
        <v>43</v>
      </c>
      <c r="X35" s="117">
        <v>71</v>
      </c>
      <c r="Y35" s="117">
        <v>24</v>
      </c>
      <c r="Z35" s="117">
        <v>32</v>
      </c>
      <c r="AA35" s="117">
        <v>56</v>
      </c>
      <c r="AB35" s="117">
        <v>54</v>
      </c>
      <c r="AC35" s="117">
        <v>61</v>
      </c>
      <c r="AD35" s="117">
        <v>77</v>
      </c>
      <c r="AE35" s="117">
        <v>69</v>
      </c>
      <c r="AF35" s="117">
        <v>17</v>
      </c>
      <c r="AG35" s="117">
        <v>25</v>
      </c>
      <c r="AH35" s="117">
        <v>47</v>
      </c>
      <c r="AI35" s="117">
        <v>61</v>
      </c>
      <c r="AJ35" s="117">
        <v>68</v>
      </c>
      <c r="AK35" s="117">
        <v>12</v>
      </c>
      <c r="AL35" s="117">
        <v>73</v>
      </c>
      <c r="AM35" s="117">
        <v>51</v>
      </c>
      <c r="AN35" s="117">
        <v>57</v>
      </c>
      <c r="AO35" s="117">
        <v>29</v>
      </c>
      <c r="AP35" s="117">
        <v>60</v>
      </c>
      <c r="AQ35" s="117">
        <v>41</v>
      </c>
      <c r="AR35" s="117">
        <v>44</v>
      </c>
      <c r="AS35" s="117">
        <v>33</v>
      </c>
      <c r="AT35" s="117">
        <v>29</v>
      </c>
      <c r="AU35" s="117">
        <v>13</v>
      </c>
      <c r="AV35" s="117">
        <v>73</v>
      </c>
      <c r="AW35" s="117">
        <v>63</v>
      </c>
      <c r="AX35" s="117">
        <v>32</v>
      </c>
      <c r="AY35" s="117">
        <v>23</v>
      </c>
      <c r="AZ35" s="117">
        <v>9</v>
      </c>
      <c r="BA35" s="117">
        <v>38</v>
      </c>
      <c r="BB35" s="117">
        <v>5</v>
      </c>
      <c r="BC35" s="117">
        <v>66</v>
      </c>
      <c r="BD35" s="117">
        <v>32</v>
      </c>
      <c r="BE35" s="117">
        <v>2</v>
      </c>
      <c r="BF35" s="117">
        <v>76</v>
      </c>
      <c r="BG35" s="117">
        <v>2</v>
      </c>
      <c r="BH35" s="117">
        <v>71</v>
      </c>
      <c r="BI35" s="117">
        <v>43</v>
      </c>
      <c r="BJ35" s="118" t="b">
        <f>OR(B126:BI126)</f>
        <v>0</v>
      </c>
    </row>
    <row r="36" spans="1:62" ht="13.15" x14ac:dyDescent="0.4">
      <c r="A36" s="116">
        <v>33</v>
      </c>
      <c r="B36" s="119">
        <v>32</v>
      </c>
      <c r="C36" s="119">
        <v>30</v>
      </c>
      <c r="D36" s="119">
        <v>30</v>
      </c>
      <c r="E36" s="119">
        <v>22</v>
      </c>
      <c r="F36" s="119">
        <v>31</v>
      </c>
      <c r="G36" s="119">
        <v>8</v>
      </c>
      <c r="H36" s="119">
        <v>33</v>
      </c>
      <c r="I36" s="119">
        <v>34</v>
      </c>
      <c r="J36" s="119">
        <v>79</v>
      </c>
      <c r="K36" s="119">
        <v>2</v>
      </c>
      <c r="L36" s="119">
        <v>45</v>
      </c>
      <c r="M36" s="119">
        <v>20</v>
      </c>
      <c r="N36" s="119">
        <v>75</v>
      </c>
      <c r="O36" s="119">
        <v>4</v>
      </c>
      <c r="P36" s="119">
        <v>72</v>
      </c>
      <c r="Q36" s="119">
        <v>59</v>
      </c>
      <c r="R36" s="119">
        <v>16</v>
      </c>
      <c r="S36" s="119">
        <v>74</v>
      </c>
      <c r="T36" s="119">
        <v>52</v>
      </c>
      <c r="U36" s="119">
        <v>9</v>
      </c>
      <c r="V36" s="119">
        <v>11</v>
      </c>
      <c r="W36" s="119">
        <v>35</v>
      </c>
      <c r="X36" s="119">
        <v>63</v>
      </c>
      <c r="Y36" s="119">
        <v>55</v>
      </c>
      <c r="Z36" s="119">
        <v>4</v>
      </c>
      <c r="AA36" s="119">
        <v>14</v>
      </c>
      <c r="AB36" s="119">
        <v>14</v>
      </c>
      <c r="AC36" s="119">
        <v>24</v>
      </c>
      <c r="AD36" s="119">
        <v>74</v>
      </c>
      <c r="AE36" s="119">
        <v>21</v>
      </c>
      <c r="AF36" s="119">
        <v>23</v>
      </c>
      <c r="AG36" s="119">
        <v>13</v>
      </c>
      <c r="AH36" s="119">
        <v>1</v>
      </c>
      <c r="AI36" s="119">
        <v>51</v>
      </c>
      <c r="AJ36" s="119">
        <v>51</v>
      </c>
      <c r="AK36" s="119">
        <v>19</v>
      </c>
      <c r="AL36" s="119">
        <v>13</v>
      </c>
      <c r="AM36" s="119">
        <v>24</v>
      </c>
      <c r="AN36" s="119">
        <v>5</v>
      </c>
      <c r="AO36" s="119">
        <v>60</v>
      </c>
      <c r="AP36" s="119">
        <v>6</v>
      </c>
      <c r="AQ36" s="119">
        <v>12</v>
      </c>
      <c r="AR36" s="119">
        <v>76</v>
      </c>
      <c r="AS36" s="119">
        <v>1</v>
      </c>
      <c r="AT36" s="119">
        <v>7</v>
      </c>
      <c r="AU36" s="119">
        <v>18</v>
      </c>
      <c r="AV36" s="119">
        <v>26</v>
      </c>
      <c r="AW36" s="119">
        <v>67</v>
      </c>
      <c r="AX36" s="119">
        <v>53</v>
      </c>
      <c r="AY36" s="119">
        <v>78</v>
      </c>
      <c r="AZ36" s="119">
        <v>60</v>
      </c>
      <c r="BA36" s="119">
        <v>10</v>
      </c>
      <c r="BB36" s="119">
        <v>53</v>
      </c>
      <c r="BC36" s="119">
        <v>22</v>
      </c>
      <c r="BD36" s="119">
        <v>69</v>
      </c>
      <c r="BE36" s="119">
        <v>43</v>
      </c>
      <c r="BF36" s="119">
        <v>13</v>
      </c>
      <c r="BG36" s="119">
        <v>77</v>
      </c>
      <c r="BH36" s="119">
        <v>18</v>
      </c>
      <c r="BI36" s="119">
        <v>57</v>
      </c>
      <c r="BJ36" s="120" t="b">
        <f>OR(B126:BI126)</f>
        <v>0</v>
      </c>
    </row>
    <row r="37" spans="1:62" ht="13.15" x14ac:dyDescent="0.4">
      <c r="A37" s="116">
        <v>34</v>
      </c>
      <c r="B37" s="117">
        <v>37</v>
      </c>
      <c r="C37" s="117">
        <v>19</v>
      </c>
      <c r="D37" s="117">
        <v>12</v>
      </c>
      <c r="E37" s="117">
        <v>21</v>
      </c>
      <c r="F37" s="117">
        <v>74</v>
      </c>
      <c r="G37" s="117">
        <v>62</v>
      </c>
      <c r="H37" s="117">
        <v>24</v>
      </c>
      <c r="I37" s="117">
        <v>28</v>
      </c>
      <c r="J37" s="117">
        <v>19</v>
      </c>
      <c r="K37" s="117">
        <v>51</v>
      </c>
      <c r="L37" s="117">
        <v>21</v>
      </c>
      <c r="M37" s="117">
        <v>69</v>
      </c>
      <c r="N37" s="117">
        <v>17</v>
      </c>
      <c r="O37" s="117">
        <v>18</v>
      </c>
      <c r="P37" s="117">
        <v>17</v>
      </c>
      <c r="Q37" s="117">
        <v>61</v>
      </c>
      <c r="R37" s="117">
        <v>28</v>
      </c>
      <c r="S37" s="117">
        <v>9</v>
      </c>
      <c r="T37" s="117">
        <v>30</v>
      </c>
      <c r="U37" s="117">
        <v>26</v>
      </c>
      <c r="V37" s="117">
        <v>68</v>
      </c>
      <c r="W37" s="117">
        <v>43</v>
      </c>
      <c r="X37" s="117">
        <v>41</v>
      </c>
      <c r="Y37" s="117">
        <v>22</v>
      </c>
      <c r="Z37" s="117">
        <v>34</v>
      </c>
      <c r="AA37" s="117">
        <v>18</v>
      </c>
      <c r="AB37" s="117">
        <v>29</v>
      </c>
      <c r="AC37" s="117">
        <v>81</v>
      </c>
      <c r="AD37" s="117">
        <v>1</v>
      </c>
      <c r="AE37" s="117">
        <v>2</v>
      </c>
      <c r="AF37" s="117">
        <v>51</v>
      </c>
      <c r="AG37" s="117">
        <v>70</v>
      </c>
      <c r="AH37" s="117">
        <v>15</v>
      </c>
      <c r="AI37" s="117">
        <v>19</v>
      </c>
      <c r="AJ37" s="117">
        <v>20</v>
      </c>
      <c r="AK37" s="117">
        <v>55</v>
      </c>
      <c r="AL37" s="117">
        <v>66</v>
      </c>
      <c r="AM37" s="117">
        <v>11</v>
      </c>
      <c r="AN37" s="117">
        <v>48</v>
      </c>
      <c r="AO37" s="117">
        <v>15</v>
      </c>
      <c r="AP37" s="117">
        <v>25</v>
      </c>
      <c r="AQ37" s="117">
        <v>73</v>
      </c>
      <c r="AR37" s="117">
        <v>55</v>
      </c>
      <c r="AS37" s="117">
        <v>52</v>
      </c>
      <c r="AT37" s="117">
        <v>47</v>
      </c>
      <c r="AU37" s="117">
        <v>50</v>
      </c>
      <c r="AV37" s="117">
        <v>15</v>
      </c>
      <c r="AW37" s="117">
        <v>26</v>
      </c>
      <c r="AX37" s="117">
        <v>60</v>
      </c>
      <c r="AY37" s="117">
        <v>49</v>
      </c>
      <c r="AZ37" s="117">
        <v>51</v>
      </c>
      <c r="BA37" s="117">
        <v>30</v>
      </c>
      <c r="BB37" s="117">
        <v>44</v>
      </c>
      <c r="BC37" s="117">
        <v>43</v>
      </c>
      <c r="BD37" s="117">
        <v>59</v>
      </c>
      <c r="BE37" s="117">
        <v>4</v>
      </c>
      <c r="BF37" s="117">
        <v>72</v>
      </c>
      <c r="BG37" s="117">
        <v>31</v>
      </c>
      <c r="BH37" s="117">
        <v>29</v>
      </c>
      <c r="BI37" s="117">
        <v>10</v>
      </c>
      <c r="BJ37" s="118" t="b">
        <f>OR(B129:BI129)</f>
        <v>0</v>
      </c>
    </row>
    <row r="38" spans="1:62" ht="13.15" x14ac:dyDescent="0.4">
      <c r="A38" s="116">
        <v>35</v>
      </c>
      <c r="B38" s="119">
        <v>56</v>
      </c>
      <c r="C38" s="119">
        <v>3</v>
      </c>
      <c r="D38" s="119">
        <v>28</v>
      </c>
      <c r="E38" s="119">
        <v>23</v>
      </c>
      <c r="F38" s="119">
        <v>67</v>
      </c>
      <c r="G38" s="119">
        <v>16</v>
      </c>
      <c r="H38" s="119">
        <v>30</v>
      </c>
      <c r="I38" s="119">
        <v>43</v>
      </c>
      <c r="J38" s="119">
        <v>80</v>
      </c>
      <c r="K38" s="119">
        <v>60</v>
      </c>
      <c r="L38" s="119">
        <v>26</v>
      </c>
      <c r="M38" s="119">
        <v>13</v>
      </c>
      <c r="N38" s="119">
        <v>79</v>
      </c>
      <c r="O38" s="119">
        <v>48</v>
      </c>
      <c r="P38" s="119">
        <v>3</v>
      </c>
      <c r="Q38" s="119">
        <v>51</v>
      </c>
      <c r="R38" s="119">
        <v>59</v>
      </c>
      <c r="S38" s="119">
        <v>51</v>
      </c>
      <c r="T38" s="119">
        <v>32</v>
      </c>
      <c r="U38" s="119">
        <v>1</v>
      </c>
      <c r="V38" s="119">
        <v>64</v>
      </c>
      <c r="W38" s="119">
        <v>27</v>
      </c>
      <c r="X38" s="119">
        <v>74</v>
      </c>
      <c r="Y38" s="119">
        <v>14</v>
      </c>
      <c r="Z38" s="119">
        <v>24</v>
      </c>
      <c r="AA38" s="119">
        <v>21</v>
      </c>
      <c r="AB38" s="119">
        <v>6</v>
      </c>
      <c r="AC38" s="119">
        <v>63</v>
      </c>
      <c r="AD38" s="119">
        <v>53</v>
      </c>
      <c r="AE38" s="119">
        <v>24</v>
      </c>
      <c r="AF38" s="119">
        <v>22</v>
      </c>
      <c r="AG38" s="119">
        <v>64</v>
      </c>
      <c r="AH38" s="119">
        <v>78</v>
      </c>
      <c r="AI38" s="119">
        <v>46</v>
      </c>
      <c r="AJ38" s="119">
        <v>25</v>
      </c>
      <c r="AK38" s="119">
        <v>49</v>
      </c>
      <c r="AL38" s="119">
        <v>5</v>
      </c>
      <c r="AM38" s="119">
        <v>50</v>
      </c>
      <c r="AN38" s="119">
        <v>25</v>
      </c>
      <c r="AO38" s="119">
        <v>20</v>
      </c>
      <c r="AP38" s="119">
        <v>40</v>
      </c>
      <c r="AQ38" s="119">
        <v>74</v>
      </c>
      <c r="AR38" s="119">
        <v>62</v>
      </c>
      <c r="AS38" s="119">
        <v>10</v>
      </c>
      <c r="AT38" s="119">
        <v>63</v>
      </c>
      <c r="AU38" s="119">
        <v>8</v>
      </c>
      <c r="AV38" s="119">
        <v>64</v>
      </c>
      <c r="AW38" s="119">
        <v>44</v>
      </c>
      <c r="AX38" s="119">
        <v>62</v>
      </c>
      <c r="AY38" s="119">
        <v>48</v>
      </c>
      <c r="AZ38" s="119">
        <v>77</v>
      </c>
      <c r="BA38" s="119">
        <v>60</v>
      </c>
      <c r="BB38" s="119">
        <v>54</v>
      </c>
      <c r="BC38" s="119">
        <v>50</v>
      </c>
      <c r="BD38" s="119">
        <v>50</v>
      </c>
      <c r="BE38" s="119">
        <v>45</v>
      </c>
      <c r="BF38" s="119">
        <v>6</v>
      </c>
      <c r="BG38" s="119">
        <v>65</v>
      </c>
      <c r="BH38" s="119">
        <v>3</v>
      </c>
      <c r="BI38" s="119">
        <v>42</v>
      </c>
      <c r="BJ38" s="120" t="b">
        <f>OR(B129:BI129)</f>
        <v>0</v>
      </c>
    </row>
    <row r="39" spans="1:62" ht="13.15" x14ac:dyDescent="0.4">
      <c r="A39" s="116">
        <v>36</v>
      </c>
      <c r="B39" s="117">
        <v>69</v>
      </c>
      <c r="C39" s="117">
        <v>21</v>
      </c>
      <c r="D39" s="117">
        <v>21</v>
      </c>
      <c r="E39" s="117">
        <v>76</v>
      </c>
      <c r="F39" s="117">
        <v>73</v>
      </c>
      <c r="G39" s="117">
        <v>8</v>
      </c>
      <c r="H39" s="117">
        <v>52</v>
      </c>
      <c r="I39" s="117">
        <v>71</v>
      </c>
      <c r="J39" s="117">
        <v>6</v>
      </c>
      <c r="K39" s="117">
        <v>34</v>
      </c>
      <c r="L39" s="117">
        <v>11</v>
      </c>
      <c r="M39" s="117">
        <v>80</v>
      </c>
      <c r="N39" s="117">
        <v>45</v>
      </c>
      <c r="O39" s="117">
        <v>5</v>
      </c>
      <c r="P39" s="117">
        <v>22</v>
      </c>
      <c r="Q39" s="117">
        <v>25</v>
      </c>
      <c r="R39" s="117">
        <v>13</v>
      </c>
      <c r="S39" s="117">
        <v>4</v>
      </c>
      <c r="T39" s="117">
        <v>41</v>
      </c>
      <c r="U39" s="117">
        <v>67</v>
      </c>
      <c r="V39" s="117">
        <v>61</v>
      </c>
      <c r="W39" s="117">
        <v>11</v>
      </c>
      <c r="X39" s="117">
        <v>31</v>
      </c>
      <c r="Y39" s="117">
        <v>65</v>
      </c>
      <c r="Z39" s="117">
        <v>38</v>
      </c>
      <c r="AA39" s="117">
        <v>4</v>
      </c>
      <c r="AB39" s="117">
        <v>39</v>
      </c>
      <c r="AC39" s="117">
        <v>15</v>
      </c>
      <c r="AD39" s="117">
        <v>23</v>
      </c>
      <c r="AE39" s="117">
        <v>13</v>
      </c>
      <c r="AF39" s="117">
        <v>8</v>
      </c>
      <c r="AG39" s="117">
        <v>72</v>
      </c>
      <c r="AH39" s="117">
        <v>30</v>
      </c>
      <c r="AI39" s="117">
        <v>55</v>
      </c>
      <c r="AJ39" s="117">
        <v>64</v>
      </c>
      <c r="AK39" s="117">
        <v>60</v>
      </c>
      <c r="AL39" s="117">
        <v>54</v>
      </c>
      <c r="AM39" s="117">
        <v>78</v>
      </c>
      <c r="AN39" s="117">
        <v>64</v>
      </c>
      <c r="AO39" s="117">
        <v>28</v>
      </c>
      <c r="AP39" s="117">
        <v>9</v>
      </c>
      <c r="AQ39" s="117">
        <v>29</v>
      </c>
      <c r="AR39" s="117">
        <v>25</v>
      </c>
      <c r="AS39" s="117">
        <v>32</v>
      </c>
      <c r="AT39" s="117">
        <v>60</v>
      </c>
      <c r="AU39" s="117">
        <v>2</v>
      </c>
      <c r="AV39" s="117">
        <v>2</v>
      </c>
      <c r="AW39" s="117">
        <v>9</v>
      </c>
      <c r="AX39" s="117">
        <v>13</v>
      </c>
      <c r="AY39" s="117">
        <v>75</v>
      </c>
      <c r="AZ39" s="117">
        <v>43</v>
      </c>
      <c r="BA39" s="117">
        <v>54</v>
      </c>
      <c r="BB39" s="117">
        <v>75</v>
      </c>
      <c r="BC39" s="117">
        <v>47</v>
      </c>
      <c r="BD39" s="117">
        <v>34</v>
      </c>
      <c r="BE39" s="117">
        <v>80</v>
      </c>
      <c r="BF39" s="117">
        <v>10</v>
      </c>
      <c r="BG39" s="117">
        <v>32</v>
      </c>
      <c r="BH39" s="117">
        <v>59</v>
      </c>
      <c r="BI39" s="117">
        <v>47</v>
      </c>
      <c r="BJ39" s="118" t="b">
        <f>OR(B129:BI129)</f>
        <v>0</v>
      </c>
    </row>
    <row r="40" spans="1:62" ht="13.15" x14ac:dyDescent="0.4">
      <c r="A40" s="116">
        <v>37</v>
      </c>
      <c r="B40" s="119">
        <v>74</v>
      </c>
      <c r="C40" s="119">
        <v>59</v>
      </c>
      <c r="D40" s="119">
        <v>12</v>
      </c>
      <c r="E40" s="119">
        <v>13</v>
      </c>
      <c r="F40" s="119">
        <v>10</v>
      </c>
      <c r="G40" s="119">
        <v>69</v>
      </c>
      <c r="H40" s="119">
        <v>42</v>
      </c>
      <c r="I40" s="119">
        <v>10</v>
      </c>
      <c r="J40" s="119">
        <v>14</v>
      </c>
      <c r="K40" s="119">
        <v>52</v>
      </c>
      <c r="L40" s="119">
        <v>68</v>
      </c>
      <c r="M40" s="119">
        <v>68</v>
      </c>
      <c r="N40" s="119">
        <v>41</v>
      </c>
      <c r="O40" s="119">
        <v>35</v>
      </c>
      <c r="P40" s="119">
        <v>72</v>
      </c>
      <c r="Q40" s="119">
        <v>67</v>
      </c>
      <c r="R40" s="119">
        <v>66</v>
      </c>
      <c r="S40" s="119">
        <v>70</v>
      </c>
      <c r="T40" s="119">
        <v>44</v>
      </c>
      <c r="U40" s="119">
        <v>34</v>
      </c>
      <c r="V40" s="119">
        <v>70</v>
      </c>
      <c r="W40" s="119">
        <v>15</v>
      </c>
      <c r="X40" s="119">
        <v>60</v>
      </c>
      <c r="Y40" s="119">
        <v>60</v>
      </c>
      <c r="Z40" s="119">
        <v>12</v>
      </c>
      <c r="AA40" s="119">
        <v>35</v>
      </c>
      <c r="AB40" s="119">
        <v>45</v>
      </c>
      <c r="AC40" s="119">
        <v>19</v>
      </c>
      <c r="AD40" s="119">
        <v>61</v>
      </c>
      <c r="AE40" s="119">
        <v>1</v>
      </c>
      <c r="AF40" s="119">
        <v>24</v>
      </c>
      <c r="AG40" s="119">
        <v>18</v>
      </c>
      <c r="AH40" s="119">
        <v>1</v>
      </c>
      <c r="AI40" s="119">
        <v>49</v>
      </c>
      <c r="AJ40" s="119">
        <v>58</v>
      </c>
      <c r="AK40" s="119">
        <v>26</v>
      </c>
      <c r="AL40" s="119">
        <v>19</v>
      </c>
      <c r="AM40" s="119">
        <v>78</v>
      </c>
      <c r="AN40" s="119">
        <v>62</v>
      </c>
      <c r="AO40" s="119">
        <v>31</v>
      </c>
      <c r="AP40" s="119">
        <v>73</v>
      </c>
      <c r="AQ40" s="119">
        <v>32</v>
      </c>
      <c r="AR40" s="119">
        <v>41</v>
      </c>
      <c r="AS40" s="119">
        <v>71</v>
      </c>
      <c r="AT40" s="119">
        <v>67</v>
      </c>
      <c r="AU40" s="119">
        <v>25</v>
      </c>
      <c r="AV40" s="119">
        <v>24</v>
      </c>
      <c r="AW40" s="119">
        <v>31</v>
      </c>
      <c r="AX40" s="119">
        <v>40</v>
      </c>
      <c r="AY40" s="119">
        <v>59</v>
      </c>
      <c r="AZ40" s="119">
        <v>2</v>
      </c>
      <c r="BA40" s="119">
        <v>21</v>
      </c>
      <c r="BB40" s="119">
        <v>36</v>
      </c>
      <c r="BC40" s="119">
        <v>25</v>
      </c>
      <c r="BD40" s="119">
        <v>36</v>
      </c>
      <c r="BE40" s="119">
        <v>58</v>
      </c>
      <c r="BF40" s="119">
        <v>34</v>
      </c>
      <c r="BG40" s="119">
        <v>36</v>
      </c>
      <c r="BH40" s="119">
        <v>22</v>
      </c>
      <c r="BI40" s="119">
        <v>37</v>
      </c>
      <c r="BJ40" s="120" t="b">
        <f>OR(B132:BI132)</f>
        <v>0</v>
      </c>
    </row>
    <row r="41" spans="1:62" ht="13.15" x14ac:dyDescent="0.4">
      <c r="A41" s="116">
        <v>38</v>
      </c>
      <c r="B41" s="117">
        <v>23</v>
      </c>
      <c r="C41" s="117">
        <v>43</v>
      </c>
      <c r="D41" s="117">
        <v>73</v>
      </c>
      <c r="E41" s="117">
        <v>39</v>
      </c>
      <c r="F41" s="117">
        <v>53</v>
      </c>
      <c r="G41" s="117">
        <v>31</v>
      </c>
      <c r="H41" s="117">
        <v>59</v>
      </c>
      <c r="I41" s="117">
        <v>22</v>
      </c>
      <c r="J41" s="117">
        <v>16</v>
      </c>
      <c r="K41" s="117">
        <v>57</v>
      </c>
      <c r="L41" s="117">
        <v>2</v>
      </c>
      <c r="M41" s="117">
        <v>70</v>
      </c>
      <c r="N41" s="117">
        <v>76</v>
      </c>
      <c r="O41" s="117">
        <v>79</v>
      </c>
      <c r="P41" s="117">
        <v>24</v>
      </c>
      <c r="Q41" s="117">
        <v>58</v>
      </c>
      <c r="R41" s="117">
        <v>65</v>
      </c>
      <c r="S41" s="117">
        <v>34</v>
      </c>
      <c r="T41" s="117">
        <v>81</v>
      </c>
      <c r="U41" s="117">
        <v>43</v>
      </c>
      <c r="V41" s="117">
        <v>18</v>
      </c>
      <c r="W41" s="117">
        <v>55</v>
      </c>
      <c r="X41" s="117">
        <v>42</v>
      </c>
      <c r="Y41" s="117">
        <v>56</v>
      </c>
      <c r="Z41" s="117">
        <v>64</v>
      </c>
      <c r="AA41" s="117">
        <v>18</v>
      </c>
      <c r="AB41" s="117">
        <v>17</v>
      </c>
      <c r="AC41" s="117">
        <v>79</v>
      </c>
      <c r="AD41" s="117">
        <v>41</v>
      </c>
      <c r="AE41" s="117">
        <v>71</v>
      </c>
      <c r="AF41" s="117">
        <v>15</v>
      </c>
      <c r="AG41" s="117">
        <v>45</v>
      </c>
      <c r="AH41" s="117">
        <v>9</v>
      </c>
      <c r="AI41" s="117">
        <v>68</v>
      </c>
      <c r="AJ41" s="117">
        <v>69</v>
      </c>
      <c r="AK41" s="117">
        <v>70</v>
      </c>
      <c r="AL41" s="117">
        <v>21</v>
      </c>
      <c r="AM41" s="117">
        <v>32</v>
      </c>
      <c r="AN41" s="117">
        <v>77</v>
      </c>
      <c r="AO41" s="117">
        <v>47</v>
      </c>
      <c r="AP41" s="117">
        <v>74</v>
      </c>
      <c r="AQ41" s="117">
        <v>74</v>
      </c>
      <c r="AR41" s="117">
        <v>47</v>
      </c>
      <c r="AS41" s="117">
        <v>72</v>
      </c>
      <c r="AT41" s="117">
        <v>3</v>
      </c>
      <c r="AU41" s="117">
        <v>18</v>
      </c>
      <c r="AV41" s="117">
        <v>11</v>
      </c>
      <c r="AW41" s="117">
        <v>76</v>
      </c>
      <c r="AX41" s="117">
        <v>12</v>
      </c>
      <c r="AY41" s="117">
        <v>2</v>
      </c>
      <c r="AZ41" s="117">
        <v>58</v>
      </c>
      <c r="BA41" s="117">
        <v>50</v>
      </c>
      <c r="BB41" s="117">
        <v>13</v>
      </c>
      <c r="BC41" s="117">
        <v>26</v>
      </c>
      <c r="BD41" s="117">
        <v>35</v>
      </c>
      <c r="BE41" s="117">
        <v>11</v>
      </c>
      <c r="BF41" s="117">
        <v>81</v>
      </c>
      <c r="BG41" s="117">
        <v>58</v>
      </c>
      <c r="BH41" s="117">
        <v>46</v>
      </c>
      <c r="BI41" s="117">
        <v>20</v>
      </c>
      <c r="BJ41" s="118" t="b">
        <f>OR(B132:BI132)</f>
        <v>0</v>
      </c>
    </row>
    <row r="42" spans="1:62" ht="13.15" x14ac:dyDescent="0.4">
      <c r="A42" s="116">
        <v>39</v>
      </c>
      <c r="B42" s="119">
        <v>64</v>
      </c>
      <c r="C42" s="119">
        <v>37</v>
      </c>
      <c r="D42" s="119">
        <v>29</v>
      </c>
      <c r="E42" s="119">
        <v>49</v>
      </c>
      <c r="F42" s="119">
        <v>61</v>
      </c>
      <c r="G42" s="119">
        <v>5</v>
      </c>
      <c r="H42" s="119">
        <v>41</v>
      </c>
      <c r="I42" s="119">
        <v>78</v>
      </c>
      <c r="J42" s="119">
        <v>56</v>
      </c>
      <c r="K42" s="119">
        <v>53</v>
      </c>
      <c r="L42" s="119">
        <v>17</v>
      </c>
      <c r="M42" s="119">
        <v>45</v>
      </c>
      <c r="N42" s="119">
        <v>22</v>
      </c>
      <c r="O42" s="119">
        <v>49</v>
      </c>
      <c r="P42" s="119">
        <v>12</v>
      </c>
      <c r="Q42" s="119">
        <v>23</v>
      </c>
      <c r="R42" s="119">
        <v>28</v>
      </c>
      <c r="S42" s="119">
        <v>17</v>
      </c>
      <c r="T42" s="119">
        <v>34</v>
      </c>
      <c r="U42" s="119">
        <v>32</v>
      </c>
      <c r="V42" s="119">
        <v>20</v>
      </c>
      <c r="W42" s="119">
        <v>78</v>
      </c>
      <c r="X42" s="119">
        <v>74</v>
      </c>
      <c r="Y42" s="119">
        <v>38</v>
      </c>
      <c r="Z42" s="119">
        <v>24</v>
      </c>
      <c r="AA42" s="119">
        <v>12</v>
      </c>
      <c r="AB42" s="119">
        <v>55</v>
      </c>
      <c r="AC42" s="119">
        <v>80</v>
      </c>
      <c r="AD42" s="119">
        <v>24</v>
      </c>
      <c r="AE42" s="119">
        <v>74</v>
      </c>
      <c r="AF42" s="119">
        <v>62</v>
      </c>
      <c r="AG42" s="119">
        <v>42</v>
      </c>
      <c r="AH42" s="119">
        <v>45</v>
      </c>
      <c r="AI42" s="119">
        <v>57</v>
      </c>
      <c r="AJ42" s="119">
        <v>45</v>
      </c>
      <c r="AK42" s="119">
        <v>67</v>
      </c>
      <c r="AL42" s="119">
        <v>27</v>
      </c>
      <c r="AM42" s="119">
        <v>2</v>
      </c>
      <c r="AN42" s="119">
        <v>8</v>
      </c>
      <c r="AO42" s="119">
        <v>57</v>
      </c>
      <c r="AP42" s="119">
        <v>60</v>
      </c>
      <c r="AQ42" s="119">
        <v>31</v>
      </c>
      <c r="AR42" s="119">
        <v>51</v>
      </c>
      <c r="AS42" s="119">
        <v>7</v>
      </c>
      <c r="AT42" s="119">
        <v>58</v>
      </c>
      <c r="AU42" s="119">
        <v>15</v>
      </c>
      <c r="AV42" s="119">
        <v>21</v>
      </c>
      <c r="AW42" s="119">
        <v>27</v>
      </c>
      <c r="AX42" s="119">
        <v>80</v>
      </c>
      <c r="AY42" s="119">
        <v>8</v>
      </c>
      <c r="AZ42" s="119">
        <v>59</v>
      </c>
      <c r="BA42" s="119">
        <v>17</v>
      </c>
      <c r="BB42" s="119">
        <v>49</v>
      </c>
      <c r="BC42" s="119">
        <v>49</v>
      </c>
      <c r="BD42" s="119">
        <v>4</v>
      </c>
      <c r="BE42" s="119">
        <v>5</v>
      </c>
      <c r="BF42" s="119">
        <v>78</v>
      </c>
      <c r="BG42" s="119">
        <v>43</v>
      </c>
      <c r="BH42" s="119">
        <v>57</v>
      </c>
      <c r="BI42" s="119">
        <v>53</v>
      </c>
      <c r="BJ42" s="120" t="b">
        <f>OR(B132:BI132)</f>
        <v>0</v>
      </c>
    </row>
    <row r="43" spans="1:62" ht="13.15" x14ac:dyDescent="0.4">
      <c r="A43" s="116">
        <v>40</v>
      </c>
      <c r="B43" s="117">
        <v>69</v>
      </c>
      <c r="C43" s="117">
        <v>32</v>
      </c>
      <c r="D43" s="117">
        <v>60</v>
      </c>
      <c r="E43" s="117">
        <v>41</v>
      </c>
      <c r="F43" s="117">
        <v>5</v>
      </c>
      <c r="G43" s="117">
        <v>2</v>
      </c>
      <c r="H43" s="117">
        <v>10</v>
      </c>
      <c r="I43" s="117">
        <v>62</v>
      </c>
      <c r="J43" s="117">
        <v>53</v>
      </c>
      <c r="K43" s="117">
        <v>1</v>
      </c>
      <c r="L43" s="117">
        <v>72</v>
      </c>
      <c r="M43" s="117">
        <v>70</v>
      </c>
      <c r="N43" s="117">
        <v>61</v>
      </c>
      <c r="O43" s="117">
        <v>16</v>
      </c>
      <c r="P43" s="117">
        <v>51</v>
      </c>
      <c r="Q43" s="117">
        <v>76</v>
      </c>
      <c r="R43" s="117">
        <v>28</v>
      </c>
      <c r="S43" s="117">
        <v>6</v>
      </c>
      <c r="T43" s="117">
        <v>18</v>
      </c>
      <c r="U43" s="117">
        <v>68</v>
      </c>
      <c r="V43" s="117">
        <v>62</v>
      </c>
      <c r="W43" s="117">
        <v>49</v>
      </c>
      <c r="X43" s="117">
        <v>80</v>
      </c>
      <c r="Y43" s="117">
        <v>74</v>
      </c>
      <c r="Z43" s="117">
        <v>74</v>
      </c>
      <c r="AA43" s="117">
        <v>8</v>
      </c>
      <c r="AB43" s="117">
        <v>24</v>
      </c>
      <c r="AC43" s="117">
        <v>23</v>
      </c>
      <c r="AD43" s="117">
        <v>63</v>
      </c>
      <c r="AE43" s="117">
        <v>39</v>
      </c>
      <c r="AF43" s="117">
        <v>65</v>
      </c>
      <c r="AG43" s="117">
        <v>10</v>
      </c>
      <c r="AH43" s="117">
        <v>10</v>
      </c>
      <c r="AI43" s="117">
        <v>42</v>
      </c>
      <c r="AJ43" s="117">
        <v>71</v>
      </c>
      <c r="AK43" s="117">
        <v>13</v>
      </c>
      <c r="AL43" s="117">
        <v>42</v>
      </c>
      <c r="AM43" s="117">
        <v>42</v>
      </c>
      <c r="AN43" s="117">
        <v>55</v>
      </c>
      <c r="AO43" s="117">
        <v>13</v>
      </c>
      <c r="AP43" s="117">
        <v>7</v>
      </c>
      <c r="AQ43" s="117">
        <v>43</v>
      </c>
      <c r="AR43" s="117">
        <v>8</v>
      </c>
      <c r="AS43" s="117">
        <v>44</v>
      </c>
      <c r="AT43" s="117">
        <v>77</v>
      </c>
      <c r="AU43" s="117">
        <v>66</v>
      </c>
      <c r="AV43" s="117">
        <v>16</v>
      </c>
      <c r="AW43" s="117">
        <v>52</v>
      </c>
      <c r="AX43" s="117">
        <v>52</v>
      </c>
      <c r="AY43" s="117">
        <v>69</v>
      </c>
      <c r="AZ43" s="117">
        <v>54</v>
      </c>
      <c r="BA43" s="117">
        <v>1</v>
      </c>
      <c r="BB43" s="117">
        <v>35</v>
      </c>
      <c r="BC43" s="117">
        <v>59</v>
      </c>
      <c r="BD43" s="117">
        <v>81</v>
      </c>
      <c r="BE43" s="117">
        <v>2</v>
      </c>
      <c r="BF43" s="117">
        <v>13</v>
      </c>
      <c r="BG43" s="117">
        <v>18</v>
      </c>
      <c r="BH43" s="117">
        <v>73</v>
      </c>
      <c r="BI43" s="117">
        <v>71</v>
      </c>
      <c r="BJ43" s="118" t="b">
        <f>OR(B135:BI135)</f>
        <v>0</v>
      </c>
    </row>
    <row r="44" spans="1:62" ht="13.15" x14ac:dyDescent="0.4">
      <c r="A44" s="116">
        <v>41</v>
      </c>
      <c r="B44" s="119">
        <v>21</v>
      </c>
      <c r="C44" s="119">
        <v>24</v>
      </c>
      <c r="D44" s="119">
        <v>52</v>
      </c>
      <c r="E44" s="119">
        <v>49</v>
      </c>
      <c r="F44" s="119">
        <v>4</v>
      </c>
      <c r="G44" s="119">
        <v>17</v>
      </c>
      <c r="H44" s="119">
        <v>28</v>
      </c>
      <c r="I44" s="119">
        <v>8</v>
      </c>
      <c r="J44" s="119">
        <v>69</v>
      </c>
      <c r="K44" s="119">
        <v>3</v>
      </c>
      <c r="L44" s="119">
        <v>63</v>
      </c>
      <c r="M44" s="119">
        <v>52</v>
      </c>
      <c r="N44" s="119">
        <v>68</v>
      </c>
      <c r="O44" s="119">
        <v>10</v>
      </c>
      <c r="P44" s="119">
        <v>74</v>
      </c>
      <c r="Q44" s="119">
        <v>44</v>
      </c>
      <c r="R44" s="119">
        <v>79</v>
      </c>
      <c r="S44" s="119">
        <v>50</v>
      </c>
      <c r="T44" s="119">
        <v>3</v>
      </c>
      <c r="U44" s="119">
        <v>23</v>
      </c>
      <c r="V44" s="119">
        <v>25</v>
      </c>
      <c r="W44" s="119">
        <v>48</v>
      </c>
      <c r="X44" s="119">
        <v>3</v>
      </c>
      <c r="Y44" s="119">
        <v>33</v>
      </c>
      <c r="Z44" s="119">
        <v>55</v>
      </c>
      <c r="AA44" s="119">
        <v>54</v>
      </c>
      <c r="AB44" s="119">
        <v>14</v>
      </c>
      <c r="AC44" s="119">
        <v>27</v>
      </c>
      <c r="AD44" s="119">
        <v>6</v>
      </c>
      <c r="AE44" s="119">
        <v>57</v>
      </c>
      <c r="AF44" s="119">
        <v>75</v>
      </c>
      <c r="AG44" s="119">
        <v>17</v>
      </c>
      <c r="AH44" s="119">
        <v>76</v>
      </c>
      <c r="AI44" s="119">
        <v>60</v>
      </c>
      <c r="AJ44" s="119">
        <v>21</v>
      </c>
      <c r="AK44" s="119">
        <v>25</v>
      </c>
      <c r="AL44" s="119">
        <v>68</v>
      </c>
      <c r="AM44" s="119">
        <v>65</v>
      </c>
      <c r="AN44" s="119">
        <v>77</v>
      </c>
      <c r="AO44" s="119">
        <v>54</v>
      </c>
      <c r="AP44" s="119">
        <v>30</v>
      </c>
      <c r="AQ44" s="119">
        <v>72</v>
      </c>
      <c r="AR44" s="119">
        <v>46</v>
      </c>
      <c r="AS44" s="119">
        <v>43</v>
      </c>
      <c r="AT44" s="119">
        <v>39</v>
      </c>
      <c r="AU44" s="119">
        <v>76</v>
      </c>
      <c r="AV44" s="119">
        <v>12</v>
      </c>
      <c r="AW44" s="119">
        <v>71</v>
      </c>
      <c r="AX44" s="119">
        <v>76</v>
      </c>
      <c r="AY44" s="119">
        <v>35</v>
      </c>
      <c r="AZ44" s="119">
        <v>15</v>
      </c>
      <c r="BA44" s="119">
        <v>4</v>
      </c>
      <c r="BB44" s="119">
        <v>16</v>
      </c>
      <c r="BC44" s="119">
        <v>49</v>
      </c>
      <c r="BD44" s="119">
        <v>12</v>
      </c>
      <c r="BE44" s="119">
        <v>10</v>
      </c>
      <c r="BF44" s="119">
        <v>36</v>
      </c>
      <c r="BG44" s="119">
        <v>37</v>
      </c>
      <c r="BH44" s="119">
        <v>58</v>
      </c>
      <c r="BI44" s="119">
        <v>66</v>
      </c>
      <c r="BJ44" s="120" t="b">
        <f>OR(B135:BI135)</f>
        <v>0</v>
      </c>
    </row>
    <row r="45" spans="1:62" ht="13.15" x14ac:dyDescent="0.4">
      <c r="A45" s="116">
        <v>42</v>
      </c>
      <c r="B45" s="117">
        <v>16</v>
      </c>
      <c r="C45" s="117">
        <v>6</v>
      </c>
      <c r="D45" s="117">
        <v>17</v>
      </c>
      <c r="E45" s="117">
        <v>47</v>
      </c>
      <c r="F45" s="117">
        <v>10</v>
      </c>
      <c r="G45" s="117">
        <v>20</v>
      </c>
      <c r="H45" s="117">
        <v>48</v>
      </c>
      <c r="I45" s="117">
        <v>11</v>
      </c>
      <c r="J45" s="117">
        <v>11</v>
      </c>
      <c r="K45" s="117">
        <v>26</v>
      </c>
      <c r="L45" s="117">
        <v>6</v>
      </c>
      <c r="M45" s="117">
        <v>21</v>
      </c>
      <c r="N45" s="117">
        <v>33</v>
      </c>
      <c r="O45" s="117">
        <v>42</v>
      </c>
      <c r="P45" s="117">
        <v>58</v>
      </c>
      <c r="Q45" s="117">
        <v>35</v>
      </c>
      <c r="R45" s="117">
        <v>29</v>
      </c>
      <c r="S45" s="117">
        <v>5</v>
      </c>
      <c r="T45" s="117">
        <v>78</v>
      </c>
      <c r="U45" s="117">
        <v>45</v>
      </c>
      <c r="V45" s="117">
        <v>57</v>
      </c>
      <c r="W45" s="117">
        <v>66</v>
      </c>
      <c r="X45" s="117">
        <v>58</v>
      </c>
      <c r="Y45" s="117">
        <v>54</v>
      </c>
      <c r="Z45" s="117">
        <v>68</v>
      </c>
      <c r="AA45" s="117">
        <v>33</v>
      </c>
      <c r="AB45" s="117">
        <v>16</v>
      </c>
      <c r="AC45" s="117">
        <v>51</v>
      </c>
      <c r="AD45" s="117">
        <v>55</v>
      </c>
      <c r="AE45" s="117">
        <v>24</v>
      </c>
      <c r="AF45" s="117">
        <v>51</v>
      </c>
      <c r="AG45" s="117">
        <v>65</v>
      </c>
      <c r="AH45" s="117">
        <v>65</v>
      </c>
      <c r="AI45" s="117">
        <v>37</v>
      </c>
      <c r="AJ45" s="117">
        <v>81</v>
      </c>
      <c r="AK45" s="117">
        <v>7</v>
      </c>
      <c r="AL45" s="117">
        <v>69</v>
      </c>
      <c r="AM45" s="117">
        <v>56</v>
      </c>
      <c r="AN45" s="117">
        <v>78</v>
      </c>
      <c r="AO45" s="117">
        <v>5</v>
      </c>
      <c r="AP45" s="117">
        <v>55</v>
      </c>
      <c r="AQ45" s="117">
        <v>41</v>
      </c>
      <c r="AR45" s="117">
        <v>56</v>
      </c>
      <c r="AS45" s="117">
        <v>70</v>
      </c>
      <c r="AT45" s="117">
        <v>55</v>
      </c>
      <c r="AU45" s="117">
        <v>1</v>
      </c>
      <c r="AV45" s="117">
        <v>6</v>
      </c>
      <c r="AW45" s="117">
        <v>58</v>
      </c>
      <c r="AX45" s="117">
        <v>29</v>
      </c>
      <c r="AY45" s="117">
        <v>40</v>
      </c>
      <c r="AZ45" s="117">
        <v>9</v>
      </c>
      <c r="BA45" s="117">
        <v>24</v>
      </c>
      <c r="BB45" s="117">
        <v>38</v>
      </c>
      <c r="BC45" s="117">
        <v>78</v>
      </c>
      <c r="BD45" s="117">
        <v>45</v>
      </c>
      <c r="BE45" s="117">
        <v>29</v>
      </c>
      <c r="BF45" s="117">
        <v>61</v>
      </c>
      <c r="BG45" s="117">
        <v>28</v>
      </c>
      <c r="BH45" s="117">
        <v>42</v>
      </c>
      <c r="BI45" s="117">
        <v>55</v>
      </c>
      <c r="BJ45" s="118" t="b">
        <f>OR(B135:BI135)</f>
        <v>0</v>
      </c>
    </row>
    <row r="46" spans="1:62" ht="13.15" x14ac:dyDescent="0.4">
      <c r="A46" s="116">
        <v>43</v>
      </c>
      <c r="B46" s="119">
        <v>18</v>
      </c>
      <c r="C46" s="119">
        <v>14</v>
      </c>
      <c r="D46" s="119">
        <v>6</v>
      </c>
      <c r="E46" s="119">
        <v>4</v>
      </c>
      <c r="F46" s="119">
        <v>9</v>
      </c>
      <c r="G46" s="119">
        <v>61</v>
      </c>
      <c r="H46" s="119">
        <v>36</v>
      </c>
      <c r="I46" s="119">
        <v>53</v>
      </c>
      <c r="J46" s="119">
        <v>60</v>
      </c>
      <c r="K46" s="119">
        <v>63</v>
      </c>
      <c r="L46" s="119">
        <v>80</v>
      </c>
      <c r="M46" s="119">
        <v>8</v>
      </c>
      <c r="N46" s="119">
        <v>2</v>
      </c>
      <c r="O46" s="119">
        <v>18</v>
      </c>
      <c r="P46" s="119">
        <v>19</v>
      </c>
      <c r="Q46" s="119">
        <v>80</v>
      </c>
      <c r="R46" s="119">
        <v>35</v>
      </c>
      <c r="S46" s="119">
        <v>8</v>
      </c>
      <c r="T46" s="119">
        <v>27</v>
      </c>
      <c r="U46" s="119">
        <v>13</v>
      </c>
      <c r="V46" s="119">
        <v>31</v>
      </c>
      <c r="W46" s="119">
        <v>1</v>
      </c>
      <c r="X46" s="119">
        <v>58</v>
      </c>
      <c r="Y46" s="119">
        <v>9</v>
      </c>
      <c r="Z46" s="119">
        <v>44</v>
      </c>
      <c r="AA46" s="119">
        <v>68</v>
      </c>
      <c r="AB46" s="119">
        <v>10</v>
      </c>
      <c r="AC46" s="119">
        <v>38</v>
      </c>
      <c r="AD46" s="119">
        <v>55</v>
      </c>
      <c r="AE46" s="119">
        <v>9</v>
      </c>
      <c r="AF46" s="119">
        <v>19</v>
      </c>
      <c r="AG46" s="119">
        <v>77</v>
      </c>
      <c r="AH46" s="119">
        <v>16</v>
      </c>
      <c r="AI46" s="119">
        <v>39</v>
      </c>
      <c r="AJ46" s="119">
        <v>72</v>
      </c>
      <c r="AK46" s="119">
        <v>37</v>
      </c>
      <c r="AL46" s="119">
        <v>28</v>
      </c>
      <c r="AM46" s="119">
        <v>42</v>
      </c>
      <c r="AN46" s="119">
        <v>18</v>
      </c>
      <c r="AO46" s="119">
        <v>12</v>
      </c>
      <c r="AP46" s="119">
        <v>59</v>
      </c>
      <c r="AQ46" s="119">
        <v>22</v>
      </c>
      <c r="AR46" s="119">
        <v>56</v>
      </c>
      <c r="AS46" s="119">
        <v>49</v>
      </c>
      <c r="AT46" s="119">
        <v>1</v>
      </c>
      <c r="AU46" s="119">
        <v>54</v>
      </c>
      <c r="AV46" s="119">
        <v>19</v>
      </c>
      <c r="AW46" s="119">
        <v>3</v>
      </c>
      <c r="AX46" s="119">
        <v>51</v>
      </c>
      <c r="AY46" s="119">
        <v>39</v>
      </c>
      <c r="AZ46" s="119">
        <v>54</v>
      </c>
      <c r="BA46" s="119">
        <v>39</v>
      </c>
      <c r="BB46" s="119">
        <v>1</v>
      </c>
      <c r="BC46" s="119">
        <v>79</v>
      </c>
      <c r="BD46" s="119">
        <v>76</v>
      </c>
      <c r="BE46" s="119">
        <v>60</v>
      </c>
      <c r="BF46" s="119">
        <v>80</v>
      </c>
      <c r="BG46" s="119">
        <v>74</v>
      </c>
      <c r="BH46" s="119">
        <v>44</v>
      </c>
      <c r="BI46" s="119">
        <v>14</v>
      </c>
      <c r="BJ46" s="120" t="b">
        <f>OR(B138:BI138)</f>
        <v>0</v>
      </c>
    </row>
    <row r="47" spans="1:62" ht="13.15" x14ac:dyDescent="0.4">
      <c r="A47" s="116">
        <v>44</v>
      </c>
      <c r="B47" s="117">
        <v>71</v>
      </c>
      <c r="C47" s="117">
        <v>75</v>
      </c>
      <c r="D47" s="117">
        <v>70</v>
      </c>
      <c r="E47" s="117">
        <v>5</v>
      </c>
      <c r="F47" s="117">
        <v>59</v>
      </c>
      <c r="G47" s="117">
        <v>49</v>
      </c>
      <c r="H47" s="117">
        <v>73</v>
      </c>
      <c r="I47" s="117">
        <v>4</v>
      </c>
      <c r="J47" s="117">
        <v>34</v>
      </c>
      <c r="K47" s="117">
        <v>32</v>
      </c>
      <c r="L47" s="117">
        <v>70</v>
      </c>
      <c r="M47" s="117">
        <v>75</v>
      </c>
      <c r="N47" s="117">
        <v>71</v>
      </c>
      <c r="O47" s="117">
        <v>1</v>
      </c>
      <c r="P47" s="117">
        <v>42</v>
      </c>
      <c r="Q47" s="117">
        <v>37</v>
      </c>
      <c r="R47" s="117">
        <v>4</v>
      </c>
      <c r="S47" s="117">
        <v>11</v>
      </c>
      <c r="T47" s="117">
        <v>43</v>
      </c>
      <c r="U47" s="117">
        <v>15</v>
      </c>
      <c r="V47" s="117">
        <v>51</v>
      </c>
      <c r="W47" s="117">
        <v>30</v>
      </c>
      <c r="X47" s="117">
        <v>33</v>
      </c>
      <c r="Y47" s="117">
        <v>69</v>
      </c>
      <c r="Z47" s="117">
        <v>37</v>
      </c>
      <c r="AA47" s="117">
        <v>51</v>
      </c>
      <c r="AB47" s="117">
        <v>17</v>
      </c>
      <c r="AC47" s="117">
        <v>69</v>
      </c>
      <c r="AD47" s="117">
        <v>25</v>
      </c>
      <c r="AE47" s="117">
        <v>69</v>
      </c>
      <c r="AF47" s="117">
        <v>72</v>
      </c>
      <c r="AG47" s="117">
        <v>57</v>
      </c>
      <c r="AH47" s="117">
        <v>51</v>
      </c>
      <c r="AI47" s="117">
        <v>27</v>
      </c>
      <c r="AJ47" s="117">
        <v>68</v>
      </c>
      <c r="AK47" s="117">
        <v>1</v>
      </c>
      <c r="AL47" s="117">
        <v>75</v>
      </c>
      <c r="AM47" s="117">
        <v>21</v>
      </c>
      <c r="AN47" s="117">
        <v>57</v>
      </c>
      <c r="AO47" s="117">
        <v>24</v>
      </c>
      <c r="AP47" s="117">
        <v>79</v>
      </c>
      <c r="AQ47" s="117">
        <v>57</v>
      </c>
      <c r="AR47" s="117">
        <v>77</v>
      </c>
      <c r="AS47" s="117">
        <v>33</v>
      </c>
      <c r="AT47" s="117">
        <v>65</v>
      </c>
      <c r="AU47" s="117">
        <v>70</v>
      </c>
      <c r="AV47" s="117">
        <v>81</v>
      </c>
      <c r="AW47" s="117">
        <v>7</v>
      </c>
      <c r="AX47" s="117">
        <v>66</v>
      </c>
      <c r="AY47" s="117">
        <v>54</v>
      </c>
      <c r="AZ47" s="117">
        <v>48</v>
      </c>
      <c r="BA47" s="117">
        <v>44</v>
      </c>
      <c r="BB47" s="117">
        <v>45</v>
      </c>
      <c r="BC47" s="117">
        <v>78</v>
      </c>
      <c r="BD47" s="117">
        <v>38</v>
      </c>
      <c r="BE47" s="117">
        <v>63</v>
      </c>
      <c r="BF47" s="117">
        <v>23</v>
      </c>
      <c r="BG47" s="117">
        <v>44</v>
      </c>
      <c r="BH47" s="117">
        <v>70</v>
      </c>
      <c r="BI47" s="117">
        <v>20</v>
      </c>
      <c r="BJ47" s="118" t="b">
        <f>OR(B138:BI138)</f>
        <v>0</v>
      </c>
    </row>
    <row r="48" spans="1:62" ht="13.15" x14ac:dyDescent="0.4">
      <c r="A48" s="116">
        <v>45</v>
      </c>
      <c r="B48" s="119">
        <v>13</v>
      </c>
      <c r="C48" s="119">
        <v>26</v>
      </c>
      <c r="D48" s="119">
        <v>5</v>
      </c>
      <c r="E48" s="119">
        <v>35</v>
      </c>
      <c r="F48" s="119">
        <v>68</v>
      </c>
      <c r="G48" s="119">
        <v>60</v>
      </c>
      <c r="H48" s="119">
        <v>37</v>
      </c>
      <c r="I48" s="119">
        <v>27</v>
      </c>
      <c r="J48" s="119">
        <v>24</v>
      </c>
      <c r="K48" s="119">
        <v>81</v>
      </c>
      <c r="L48" s="119">
        <v>75</v>
      </c>
      <c r="M48" s="119">
        <v>35</v>
      </c>
      <c r="N48" s="119">
        <v>12</v>
      </c>
      <c r="O48" s="119">
        <v>20</v>
      </c>
      <c r="P48" s="119">
        <v>32</v>
      </c>
      <c r="Q48" s="119">
        <v>12</v>
      </c>
      <c r="R48" s="119">
        <v>22</v>
      </c>
      <c r="S48" s="119">
        <v>10</v>
      </c>
      <c r="T48" s="119">
        <v>29</v>
      </c>
      <c r="U48" s="119">
        <v>1</v>
      </c>
      <c r="V48" s="119">
        <v>19</v>
      </c>
      <c r="W48" s="119">
        <v>56</v>
      </c>
      <c r="X48" s="119">
        <v>80</v>
      </c>
      <c r="Y48" s="119">
        <v>51</v>
      </c>
      <c r="Z48" s="119">
        <v>78</v>
      </c>
      <c r="AA48" s="119">
        <v>42</v>
      </c>
      <c r="AB48" s="119">
        <v>25</v>
      </c>
      <c r="AC48" s="119">
        <v>29</v>
      </c>
      <c r="AD48" s="119">
        <v>30</v>
      </c>
      <c r="AE48" s="119">
        <v>32</v>
      </c>
      <c r="AF48" s="119">
        <v>58</v>
      </c>
      <c r="AG48" s="119">
        <v>22</v>
      </c>
      <c r="AH48" s="119">
        <v>22</v>
      </c>
      <c r="AI48" s="119">
        <v>37</v>
      </c>
      <c r="AJ48" s="119">
        <v>46</v>
      </c>
      <c r="AK48" s="119">
        <v>74</v>
      </c>
      <c r="AL48" s="119">
        <v>39</v>
      </c>
      <c r="AM48" s="119">
        <v>44</v>
      </c>
      <c r="AN48" s="119">
        <v>79</v>
      </c>
      <c r="AO48" s="119">
        <v>56</v>
      </c>
      <c r="AP48" s="119">
        <v>78</v>
      </c>
      <c r="AQ48" s="119">
        <v>54</v>
      </c>
      <c r="AR48" s="119">
        <v>26</v>
      </c>
      <c r="AS48" s="119">
        <v>13</v>
      </c>
      <c r="AT48" s="119">
        <v>9</v>
      </c>
      <c r="AU48" s="119">
        <v>69</v>
      </c>
      <c r="AV48" s="119">
        <v>55</v>
      </c>
      <c r="AW48" s="119">
        <v>78</v>
      </c>
      <c r="AX48" s="119">
        <v>5</v>
      </c>
      <c r="AY48" s="119">
        <v>53</v>
      </c>
      <c r="AZ48" s="119">
        <v>25</v>
      </c>
      <c r="BA48" s="119">
        <v>18</v>
      </c>
      <c r="BB48" s="119">
        <v>18</v>
      </c>
      <c r="BC48" s="119">
        <v>42</v>
      </c>
      <c r="BD48" s="119">
        <v>64</v>
      </c>
      <c r="BE48" s="119">
        <v>27</v>
      </c>
      <c r="BF48" s="119">
        <v>45</v>
      </c>
      <c r="BG48" s="119">
        <v>23</v>
      </c>
      <c r="BH48" s="119">
        <v>43</v>
      </c>
      <c r="BI48" s="119">
        <v>40</v>
      </c>
      <c r="BJ48" s="120" t="b">
        <f>OR(B138:BI138)</f>
        <v>0</v>
      </c>
    </row>
    <row r="49" spans="1:62" ht="13.15" x14ac:dyDescent="0.4">
      <c r="A49" s="116">
        <v>46</v>
      </c>
      <c r="B49" s="117">
        <v>28</v>
      </c>
      <c r="C49" s="117">
        <v>78</v>
      </c>
      <c r="D49" s="117">
        <v>63</v>
      </c>
      <c r="E49" s="117">
        <v>19</v>
      </c>
      <c r="F49" s="117">
        <v>20</v>
      </c>
      <c r="G49" s="117">
        <v>69</v>
      </c>
      <c r="H49" s="117">
        <v>24</v>
      </c>
      <c r="I49" s="117">
        <v>37</v>
      </c>
      <c r="J49" s="117">
        <v>48</v>
      </c>
      <c r="K49" s="117">
        <v>78</v>
      </c>
      <c r="L49" s="117">
        <v>32</v>
      </c>
      <c r="M49" s="117">
        <v>76</v>
      </c>
      <c r="N49" s="117">
        <v>49</v>
      </c>
      <c r="O49" s="117">
        <v>6</v>
      </c>
      <c r="P49" s="117">
        <v>31</v>
      </c>
      <c r="Q49" s="117">
        <v>56</v>
      </c>
      <c r="R49" s="117">
        <v>61</v>
      </c>
      <c r="S49" s="117">
        <v>6</v>
      </c>
      <c r="T49" s="117">
        <v>16</v>
      </c>
      <c r="U49" s="117">
        <v>79</v>
      </c>
      <c r="V49" s="117">
        <v>33</v>
      </c>
      <c r="W49" s="117">
        <v>80</v>
      </c>
      <c r="X49" s="117">
        <v>19</v>
      </c>
      <c r="Y49" s="117">
        <v>8</v>
      </c>
      <c r="Z49" s="117">
        <v>3</v>
      </c>
      <c r="AA49" s="117">
        <v>53</v>
      </c>
      <c r="AB49" s="117">
        <v>55</v>
      </c>
      <c r="AC49" s="117">
        <v>45</v>
      </c>
      <c r="AD49" s="117">
        <v>69</v>
      </c>
      <c r="AE49" s="117">
        <v>17</v>
      </c>
      <c r="AF49" s="117">
        <v>76</v>
      </c>
      <c r="AG49" s="117">
        <v>66</v>
      </c>
      <c r="AH49" s="117">
        <v>78</v>
      </c>
      <c r="AI49" s="117">
        <v>27</v>
      </c>
      <c r="AJ49" s="117">
        <v>68</v>
      </c>
      <c r="AK49" s="117">
        <v>77</v>
      </c>
      <c r="AL49" s="117">
        <v>2</v>
      </c>
      <c r="AM49" s="117">
        <v>18</v>
      </c>
      <c r="AN49" s="117">
        <v>58</v>
      </c>
      <c r="AO49" s="117">
        <v>78</v>
      </c>
      <c r="AP49" s="117">
        <v>53</v>
      </c>
      <c r="AQ49" s="117">
        <v>58</v>
      </c>
      <c r="AR49" s="117">
        <v>3</v>
      </c>
      <c r="AS49" s="117">
        <v>6</v>
      </c>
      <c r="AT49" s="117">
        <v>56</v>
      </c>
      <c r="AU49" s="117">
        <v>55</v>
      </c>
      <c r="AV49" s="117">
        <v>67</v>
      </c>
      <c r="AW49" s="117">
        <v>47</v>
      </c>
      <c r="AX49" s="117">
        <v>66</v>
      </c>
      <c r="AY49" s="117">
        <v>56</v>
      </c>
      <c r="AZ49" s="117">
        <v>26</v>
      </c>
      <c r="BA49" s="117">
        <v>79</v>
      </c>
      <c r="BB49" s="117">
        <v>23</v>
      </c>
      <c r="BC49" s="117">
        <v>2</v>
      </c>
      <c r="BD49" s="117">
        <v>23</v>
      </c>
      <c r="BE49" s="117">
        <v>48</v>
      </c>
      <c r="BF49" s="117">
        <v>40</v>
      </c>
      <c r="BG49" s="117">
        <v>20</v>
      </c>
      <c r="BH49" s="117">
        <v>31</v>
      </c>
      <c r="BI49" s="117">
        <v>3</v>
      </c>
      <c r="BJ49" s="118" t="b">
        <f>OR(B141:BI141)</f>
        <v>0</v>
      </c>
    </row>
    <row r="50" spans="1:62" ht="13.15" x14ac:dyDescent="0.4">
      <c r="A50" s="116">
        <v>47</v>
      </c>
      <c r="B50" s="119">
        <v>17</v>
      </c>
      <c r="C50" s="119">
        <v>55</v>
      </c>
      <c r="D50" s="119">
        <v>50</v>
      </c>
      <c r="E50" s="119">
        <v>45</v>
      </c>
      <c r="F50" s="119">
        <v>18</v>
      </c>
      <c r="G50" s="119">
        <v>76</v>
      </c>
      <c r="H50" s="119">
        <v>13</v>
      </c>
      <c r="I50" s="119">
        <v>10</v>
      </c>
      <c r="J50" s="119">
        <v>34</v>
      </c>
      <c r="K50" s="119">
        <v>71</v>
      </c>
      <c r="L50" s="119">
        <v>62</v>
      </c>
      <c r="M50" s="119">
        <v>56</v>
      </c>
      <c r="N50" s="119">
        <v>60</v>
      </c>
      <c r="O50" s="119">
        <v>78</v>
      </c>
      <c r="P50" s="119">
        <v>13</v>
      </c>
      <c r="Q50" s="119">
        <v>14</v>
      </c>
      <c r="R50" s="119">
        <v>64</v>
      </c>
      <c r="S50" s="119">
        <v>63</v>
      </c>
      <c r="T50" s="119">
        <v>33</v>
      </c>
      <c r="U50" s="119">
        <v>21</v>
      </c>
      <c r="V50" s="119">
        <v>24</v>
      </c>
      <c r="W50" s="119">
        <v>8</v>
      </c>
      <c r="X50" s="119">
        <v>31</v>
      </c>
      <c r="Y50" s="119">
        <v>9</v>
      </c>
      <c r="Z50" s="119">
        <v>18</v>
      </c>
      <c r="AA50" s="119">
        <v>7</v>
      </c>
      <c r="AB50" s="119">
        <v>26</v>
      </c>
      <c r="AC50" s="119">
        <v>73</v>
      </c>
      <c r="AD50" s="119">
        <v>41</v>
      </c>
      <c r="AE50" s="119">
        <v>75</v>
      </c>
      <c r="AF50" s="119">
        <v>74</v>
      </c>
      <c r="AG50" s="119">
        <v>58</v>
      </c>
      <c r="AH50" s="119">
        <v>66</v>
      </c>
      <c r="AI50" s="119">
        <v>67</v>
      </c>
      <c r="AJ50" s="119">
        <v>37</v>
      </c>
      <c r="AK50" s="119">
        <v>59</v>
      </c>
      <c r="AL50" s="119">
        <v>68</v>
      </c>
      <c r="AM50" s="119">
        <v>73</v>
      </c>
      <c r="AN50" s="119">
        <v>31</v>
      </c>
      <c r="AO50" s="119">
        <v>34</v>
      </c>
      <c r="AP50" s="119">
        <v>4</v>
      </c>
      <c r="AQ50" s="119">
        <v>49</v>
      </c>
      <c r="AR50" s="119">
        <v>80</v>
      </c>
      <c r="AS50" s="119">
        <v>2</v>
      </c>
      <c r="AT50" s="119">
        <v>46</v>
      </c>
      <c r="AU50" s="119">
        <v>66</v>
      </c>
      <c r="AV50" s="119">
        <v>78</v>
      </c>
      <c r="AW50" s="119">
        <v>37</v>
      </c>
      <c r="AX50" s="119">
        <v>76</v>
      </c>
      <c r="AY50" s="119">
        <v>10</v>
      </c>
      <c r="AZ50" s="119">
        <v>13</v>
      </c>
      <c r="BA50" s="119">
        <v>71</v>
      </c>
      <c r="BB50" s="119">
        <v>17</v>
      </c>
      <c r="BC50" s="119">
        <v>30</v>
      </c>
      <c r="BD50" s="119">
        <v>36</v>
      </c>
      <c r="BE50" s="119">
        <v>11</v>
      </c>
      <c r="BF50" s="119">
        <v>72</v>
      </c>
      <c r="BG50" s="119">
        <v>65</v>
      </c>
      <c r="BH50" s="119">
        <v>33</v>
      </c>
      <c r="BI50" s="119">
        <v>39</v>
      </c>
      <c r="BJ50" s="120" t="b">
        <f>OR(B141:BI141)</f>
        <v>0</v>
      </c>
    </row>
    <row r="51" spans="1:62" ht="13.15" x14ac:dyDescent="0.4">
      <c r="A51" s="116">
        <v>48</v>
      </c>
      <c r="B51" s="117">
        <v>54</v>
      </c>
      <c r="C51" s="117">
        <v>37</v>
      </c>
      <c r="D51" s="117">
        <v>17</v>
      </c>
      <c r="E51" s="117">
        <v>66</v>
      </c>
      <c r="F51" s="117">
        <v>2</v>
      </c>
      <c r="G51" s="117">
        <v>63</v>
      </c>
      <c r="H51" s="117">
        <v>57</v>
      </c>
      <c r="I51" s="117">
        <v>44</v>
      </c>
      <c r="J51" s="117">
        <v>78</v>
      </c>
      <c r="K51" s="117">
        <v>30</v>
      </c>
      <c r="L51" s="117">
        <v>20</v>
      </c>
      <c r="M51" s="117">
        <v>26</v>
      </c>
      <c r="N51" s="117">
        <v>40</v>
      </c>
      <c r="O51" s="117">
        <v>66</v>
      </c>
      <c r="P51" s="117">
        <v>21</v>
      </c>
      <c r="Q51" s="117">
        <v>35</v>
      </c>
      <c r="R51" s="117">
        <v>52</v>
      </c>
      <c r="S51" s="117">
        <v>29</v>
      </c>
      <c r="T51" s="117">
        <v>49</v>
      </c>
      <c r="U51" s="117">
        <v>45</v>
      </c>
      <c r="V51" s="117">
        <v>55</v>
      </c>
      <c r="W51" s="117">
        <v>47</v>
      </c>
      <c r="X51" s="117">
        <v>17</v>
      </c>
      <c r="Y51" s="117">
        <v>71</v>
      </c>
      <c r="Z51" s="117">
        <v>33</v>
      </c>
      <c r="AA51" s="117">
        <v>77</v>
      </c>
      <c r="AB51" s="117">
        <v>22</v>
      </c>
      <c r="AC51" s="117">
        <v>12</v>
      </c>
      <c r="AD51" s="117">
        <v>30</v>
      </c>
      <c r="AE51" s="117">
        <v>71</v>
      </c>
      <c r="AF51" s="117">
        <v>57</v>
      </c>
      <c r="AG51" s="117">
        <v>56</v>
      </c>
      <c r="AH51" s="117">
        <v>52</v>
      </c>
      <c r="AI51" s="117">
        <v>58</v>
      </c>
      <c r="AJ51" s="117">
        <v>1</v>
      </c>
      <c r="AK51" s="117">
        <v>15</v>
      </c>
      <c r="AL51" s="117">
        <v>17</v>
      </c>
      <c r="AM51" s="117">
        <v>5</v>
      </c>
      <c r="AN51" s="117">
        <v>5</v>
      </c>
      <c r="AO51" s="117">
        <v>7</v>
      </c>
      <c r="AP51" s="117">
        <v>10</v>
      </c>
      <c r="AQ51" s="117">
        <v>73</v>
      </c>
      <c r="AR51" s="117">
        <v>67</v>
      </c>
      <c r="AS51" s="117">
        <v>1</v>
      </c>
      <c r="AT51" s="117">
        <v>7</v>
      </c>
      <c r="AU51" s="117">
        <v>22</v>
      </c>
      <c r="AV51" s="117">
        <v>23</v>
      </c>
      <c r="AW51" s="117">
        <v>20</v>
      </c>
      <c r="AX51" s="117">
        <v>55</v>
      </c>
      <c r="AY51" s="117">
        <v>13</v>
      </c>
      <c r="AZ51" s="117">
        <v>27</v>
      </c>
      <c r="BA51" s="117">
        <v>13</v>
      </c>
      <c r="BB51" s="117">
        <v>13</v>
      </c>
      <c r="BC51" s="117">
        <v>56</v>
      </c>
      <c r="BD51" s="117">
        <v>15</v>
      </c>
      <c r="BE51" s="117">
        <v>12</v>
      </c>
      <c r="BF51" s="117">
        <v>44</v>
      </c>
      <c r="BG51" s="117">
        <v>80</v>
      </c>
      <c r="BH51" s="117">
        <v>61</v>
      </c>
      <c r="BI51" s="117">
        <v>38</v>
      </c>
      <c r="BJ51" s="118" t="b">
        <f>OR(B141:BI141)</f>
        <v>0</v>
      </c>
    </row>
    <row r="52" spans="1:62" ht="13.15" x14ac:dyDescent="0.4">
      <c r="A52" s="116">
        <v>49</v>
      </c>
      <c r="B52" s="119">
        <v>53</v>
      </c>
      <c r="C52" s="119">
        <v>25</v>
      </c>
      <c r="D52" s="119">
        <v>32</v>
      </c>
      <c r="E52" s="119">
        <v>43</v>
      </c>
      <c r="F52" s="119">
        <v>70</v>
      </c>
      <c r="G52" s="119">
        <v>51</v>
      </c>
      <c r="H52" s="119">
        <v>25</v>
      </c>
      <c r="I52" s="119">
        <v>66</v>
      </c>
      <c r="J52" s="119">
        <v>39</v>
      </c>
      <c r="K52" s="119">
        <v>76</v>
      </c>
      <c r="L52" s="119">
        <v>17</v>
      </c>
      <c r="M52" s="119">
        <v>55</v>
      </c>
      <c r="N52" s="119">
        <v>17</v>
      </c>
      <c r="O52" s="119">
        <v>38</v>
      </c>
      <c r="P52" s="119">
        <v>35</v>
      </c>
      <c r="Q52" s="119">
        <v>29</v>
      </c>
      <c r="R52" s="119">
        <v>9</v>
      </c>
      <c r="S52" s="119">
        <v>15</v>
      </c>
      <c r="T52" s="119">
        <v>74</v>
      </c>
      <c r="U52" s="119">
        <v>41</v>
      </c>
      <c r="V52" s="119">
        <v>72</v>
      </c>
      <c r="W52" s="119">
        <v>1</v>
      </c>
      <c r="X52" s="119">
        <v>11</v>
      </c>
      <c r="Y52" s="119">
        <v>75</v>
      </c>
      <c r="Z52" s="119">
        <v>73</v>
      </c>
      <c r="AA52" s="119">
        <v>30</v>
      </c>
      <c r="AB52" s="119">
        <v>77</v>
      </c>
      <c r="AC52" s="119">
        <v>19</v>
      </c>
      <c r="AD52" s="119">
        <v>45</v>
      </c>
      <c r="AE52" s="119">
        <v>66</v>
      </c>
      <c r="AF52" s="119">
        <v>73</v>
      </c>
      <c r="AG52" s="119">
        <v>54</v>
      </c>
      <c r="AH52" s="119">
        <v>72</v>
      </c>
      <c r="AI52" s="119">
        <v>10</v>
      </c>
      <c r="AJ52" s="119">
        <v>43</v>
      </c>
      <c r="AK52" s="119">
        <v>81</v>
      </c>
      <c r="AL52" s="119">
        <v>46</v>
      </c>
      <c r="AM52" s="119">
        <v>40</v>
      </c>
      <c r="AN52" s="119">
        <v>67</v>
      </c>
      <c r="AO52" s="119">
        <v>41</v>
      </c>
      <c r="AP52" s="119">
        <v>60</v>
      </c>
      <c r="AQ52" s="119">
        <v>24</v>
      </c>
      <c r="AR52" s="119">
        <v>22</v>
      </c>
      <c r="AS52" s="119">
        <v>22</v>
      </c>
      <c r="AT52" s="119">
        <v>65</v>
      </c>
      <c r="AU52" s="119">
        <v>5</v>
      </c>
      <c r="AV52" s="119">
        <v>51</v>
      </c>
      <c r="AW52" s="119">
        <v>6</v>
      </c>
      <c r="AX52" s="119">
        <v>41</v>
      </c>
      <c r="AY52" s="119">
        <v>53</v>
      </c>
      <c r="AZ52" s="119">
        <v>54</v>
      </c>
      <c r="BA52" s="119">
        <v>44</v>
      </c>
      <c r="BB52" s="119">
        <v>38</v>
      </c>
      <c r="BC52" s="119">
        <v>50</v>
      </c>
      <c r="BD52" s="119">
        <v>75</v>
      </c>
      <c r="BE52" s="119">
        <v>69</v>
      </c>
      <c r="BF52" s="119">
        <v>4</v>
      </c>
      <c r="BG52" s="119">
        <v>70</v>
      </c>
      <c r="BH52" s="119">
        <v>70</v>
      </c>
      <c r="BI52" s="119">
        <v>70</v>
      </c>
      <c r="BJ52" s="120" t="b">
        <f>OR(B144:BI144)</f>
        <v>0</v>
      </c>
    </row>
    <row r="53" spans="1:62" ht="13.15" x14ac:dyDescent="0.4">
      <c r="A53" s="116">
        <v>50</v>
      </c>
      <c r="B53" s="117">
        <v>60</v>
      </c>
      <c r="C53" s="117">
        <v>40</v>
      </c>
      <c r="D53" s="117">
        <v>22</v>
      </c>
      <c r="E53" s="117">
        <v>33</v>
      </c>
      <c r="F53" s="117">
        <v>3</v>
      </c>
      <c r="G53" s="117">
        <v>2</v>
      </c>
      <c r="H53" s="117">
        <v>20</v>
      </c>
      <c r="I53" s="117">
        <v>21</v>
      </c>
      <c r="J53" s="117">
        <v>35</v>
      </c>
      <c r="K53" s="117">
        <v>58</v>
      </c>
      <c r="L53" s="117">
        <v>43</v>
      </c>
      <c r="M53" s="117">
        <v>38</v>
      </c>
      <c r="N53" s="117">
        <v>69</v>
      </c>
      <c r="O53" s="117">
        <v>23</v>
      </c>
      <c r="P53" s="117">
        <v>56</v>
      </c>
      <c r="Q53" s="117">
        <v>38</v>
      </c>
      <c r="R53" s="117">
        <v>45</v>
      </c>
      <c r="S53" s="117">
        <v>48</v>
      </c>
      <c r="T53" s="117">
        <v>80</v>
      </c>
      <c r="U53" s="117">
        <v>2</v>
      </c>
      <c r="V53" s="117">
        <v>2</v>
      </c>
      <c r="W53" s="117">
        <v>14</v>
      </c>
      <c r="X53" s="117">
        <v>21</v>
      </c>
      <c r="Y53" s="117">
        <v>45</v>
      </c>
      <c r="Z53" s="117">
        <v>45</v>
      </c>
      <c r="AA53" s="117">
        <v>43</v>
      </c>
      <c r="AB53" s="117">
        <v>39</v>
      </c>
      <c r="AC53" s="117">
        <v>50</v>
      </c>
      <c r="AD53" s="117">
        <v>33</v>
      </c>
      <c r="AE53" s="117">
        <v>8</v>
      </c>
      <c r="AF53" s="117">
        <v>51</v>
      </c>
      <c r="AG53" s="117">
        <v>31</v>
      </c>
      <c r="AH53" s="117">
        <v>17</v>
      </c>
      <c r="AI53" s="117">
        <v>80</v>
      </c>
      <c r="AJ53" s="117">
        <v>47</v>
      </c>
      <c r="AK53" s="117">
        <v>79</v>
      </c>
      <c r="AL53" s="117">
        <v>44</v>
      </c>
      <c r="AM53" s="117">
        <v>75</v>
      </c>
      <c r="AN53" s="117">
        <v>68</v>
      </c>
      <c r="AO53" s="117">
        <v>48</v>
      </c>
      <c r="AP53" s="117">
        <v>8</v>
      </c>
      <c r="AQ53" s="117">
        <v>18</v>
      </c>
      <c r="AR53" s="117">
        <v>66</v>
      </c>
      <c r="AS53" s="117">
        <v>75</v>
      </c>
      <c r="AT53" s="117">
        <v>78</v>
      </c>
      <c r="AU53" s="117">
        <v>50</v>
      </c>
      <c r="AV53" s="117">
        <v>50</v>
      </c>
      <c r="AW53" s="117">
        <v>17</v>
      </c>
      <c r="AX53" s="117">
        <v>72</v>
      </c>
      <c r="AY53" s="117">
        <v>77</v>
      </c>
      <c r="AZ53" s="117">
        <v>8</v>
      </c>
      <c r="BA53" s="117">
        <v>19</v>
      </c>
      <c r="BB53" s="117">
        <v>25</v>
      </c>
      <c r="BC53" s="117">
        <v>79</v>
      </c>
      <c r="BD53" s="117">
        <v>20</v>
      </c>
      <c r="BE53" s="117">
        <v>75</v>
      </c>
      <c r="BF53" s="117">
        <v>3</v>
      </c>
      <c r="BG53" s="117">
        <v>44</v>
      </c>
      <c r="BH53" s="117">
        <v>25</v>
      </c>
      <c r="BI53" s="117">
        <v>12</v>
      </c>
      <c r="BJ53" s="118" t="b">
        <f>OR(B144:BI144)</f>
        <v>0</v>
      </c>
    </row>
    <row r="54" spans="1:62" ht="13.15" x14ac:dyDescent="0.4">
      <c r="A54" s="116">
        <v>51</v>
      </c>
      <c r="B54" s="119">
        <v>75</v>
      </c>
      <c r="C54" s="119">
        <v>61</v>
      </c>
      <c r="D54" s="119">
        <v>51</v>
      </c>
      <c r="E54" s="119">
        <v>52</v>
      </c>
      <c r="F54" s="119">
        <v>54</v>
      </c>
      <c r="G54" s="119">
        <v>17</v>
      </c>
      <c r="H54" s="119">
        <v>27</v>
      </c>
      <c r="I54" s="119">
        <v>43</v>
      </c>
      <c r="J54" s="119">
        <v>47</v>
      </c>
      <c r="K54" s="119">
        <v>53</v>
      </c>
      <c r="L54" s="119">
        <v>59</v>
      </c>
      <c r="M54" s="119">
        <v>19</v>
      </c>
      <c r="N54" s="119">
        <v>13</v>
      </c>
      <c r="O54" s="119">
        <v>59</v>
      </c>
      <c r="P54" s="119">
        <v>20</v>
      </c>
      <c r="Q54" s="119">
        <v>37</v>
      </c>
      <c r="R54" s="119">
        <v>5</v>
      </c>
      <c r="S54" s="119">
        <v>68</v>
      </c>
      <c r="T54" s="119">
        <v>44</v>
      </c>
      <c r="U54" s="119">
        <v>1</v>
      </c>
      <c r="V54" s="119">
        <v>42</v>
      </c>
      <c r="W54" s="119">
        <v>51</v>
      </c>
      <c r="X54" s="119">
        <v>70</v>
      </c>
      <c r="Y54" s="119">
        <v>11</v>
      </c>
      <c r="Z54" s="119">
        <v>52</v>
      </c>
      <c r="AA54" s="119">
        <v>75</v>
      </c>
      <c r="AB54" s="119">
        <v>37</v>
      </c>
      <c r="AC54" s="119">
        <v>60</v>
      </c>
      <c r="AD54" s="119">
        <v>49</v>
      </c>
      <c r="AE54" s="119">
        <v>46</v>
      </c>
      <c r="AF54" s="119">
        <v>60</v>
      </c>
      <c r="AG54" s="119">
        <v>24</v>
      </c>
      <c r="AH54" s="119">
        <v>63</v>
      </c>
      <c r="AI54" s="119">
        <v>43</v>
      </c>
      <c r="AJ54" s="119">
        <v>79</v>
      </c>
      <c r="AK54" s="119">
        <v>62</v>
      </c>
      <c r="AL54" s="119">
        <v>62</v>
      </c>
      <c r="AM54" s="119">
        <v>31</v>
      </c>
      <c r="AN54" s="119">
        <v>48</v>
      </c>
      <c r="AO54" s="119">
        <v>3</v>
      </c>
      <c r="AP54" s="119">
        <v>44</v>
      </c>
      <c r="AQ54" s="119">
        <v>45</v>
      </c>
      <c r="AR54" s="119">
        <v>63</v>
      </c>
      <c r="AS54" s="119">
        <v>50</v>
      </c>
      <c r="AT54" s="119">
        <v>22</v>
      </c>
      <c r="AU54" s="119">
        <v>30</v>
      </c>
      <c r="AV54" s="119">
        <v>45</v>
      </c>
      <c r="AW54" s="119">
        <v>37</v>
      </c>
      <c r="AX54" s="119">
        <v>3</v>
      </c>
      <c r="AY54" s="119">
        <v>61</v>
      </c>
      <c r="AZ54" s="119">
        <v>46</v>
      </c>
      <c r="BA54" s="119">
        <v>66</v>
      </c>
      <c r="BB54" s="119">
        <v>30</v>
      </c>
      <c r="BC54" s="119">
        <v>26</v>
      </c>
      <c r="BD54" s="119">
        <v>39</v>
      </c>
      <c r="BE54" s="119">
        <v>78</v>
      </c>
      <c r="BF54" s="119">
        <v>1</v>
      </c>
      <c r="BG54" s="119">
        <v>29</v>
      </c>
      <c r="BH54" s="119">
        <v>74</v>
      </c>
      <c r="BI54" s="119">
        <v>75</v>
      </c>
      <c r="BJ54" s="120" t="b">
        <f>OR(B144:BI144)</f>
        <v>0</v>
      </c>
    </row>
    <row r="55" spans="1:62" ht="13.15" x14ac:dyDescent="0.4">
      <c r="A55" s="116">
        <v>52</v>
      </c>
      <c r="B55" s="117">
        <v>57</v>
      </c>
      <c r="C55" s="117">
        <v>10</v>
      </c>
      <c r="D55" s="117">
        <v>37</v>
      </c>
      <c r="E55" s="117">
        <v>65</v>
      </c>
      <c r="F55" s="117">
        <v>47</v>
      </c>
      <c r="G55" s="117">
        <v>67</v>
      </c>
      <c r="H55" s="117">
        <v>73</v>
      </c>
      <c r="I55" s="117">
        <v>46</v>
      </c>
      <c r="J55" s="117">
        <v>40</v>
      </c>
      <c r="K55" s="117">
        <v>38</v>
      </c>
      <c r="L55" s="117">
        <v>75</v>
      </c>
      <c r="M55" s="117">
        <v>50</v>
      </c>
      <c r="N55" s="117">
        <v>37</v>
      </c>
      <c r="O55" s="117">
        <v>31</v>
      </c>
      <c r="P55" s="117">
        <v>17</v>
      </c>
      <c r="Q55" s="117">
        <v>23</v>
      </c>
      <c r="R55" s="117">
        <v>62</v>
      </c>
      <c r="S55" s="117">
        <v>11</v>
      </c>
      <c r="T55" s="117">
        <v>74</v>
      </c>
      <c r="U55" s="117">
        <v>47</v>
      </c>
      <c r="V55" s="117">
        <v>79</v>
      </c>
      <c r="W55" s="117">
        <v>67</v>
      </c>
      <c r="X55" s="117">
        <v>35</v>
      </c>
      <c r="Y55" s="117">
        <v>11</v>
      </c>
      <c r="Z55" s="117">
        <v>18</v>
      </c>
      <c r="AA55" s="117">
        <v>12</v>
      </c>
      <c r="AB55" s="117">
        <v>75</v>
      </c>
      <c r="AC55" s="117">
        <v>2</v>
      </c>
      <c r="AD55" s="117">
        <v>21</v>
      </c>
      <c r="AE55" s="117">
        <v>56</v>
      </c>
      <c r="AF55" s="117">
        <v>60</v>
      </c>
      <c r="AG55" s="117">
        <v>3</v>
      </c>
      <c r="AH55" s="117">
        <v>54</v>
      </c>
      <c r="AI55" s="117">
        <v>58</v>
      </c>
      <c r="AJ55" s="117">
        <v>63</v>
      </c>
      <c r="AK55" s="117">
        <v>39</v>
      </c>
      <c r="AL55" s="117">
        <v>47</v>
      </c>
      <c r="AM55" s="117">
        <v>74</v>
      </c>
      <c r="AN55" s="117">
        <v>47</v>
      </c>
      <c r="AO55" s="117">
        <v>46</v>
      </c>
      <c r="AP55" s="117">
        <v>17</v>
      </c>
      <c r="AQ55" s="117">
        <v>38</v>
      </c>
      <c r="AR55" s="117">
        <v>33</v>
      </c>
      <c r="AS55" s="117">
        <v>29</v>
      </c>
      <c r="AT55" s="117">
        <v>50</v>
      </c>
      <c r="AU55" s="117">
        <v>57</v>
      </c>
      <c r="AV55" s="117">
        <v>56</v>
      </c>
      <c r="AW55" s="117">
        <v>63</v>
      </c>
      <c r="AX55" s="117">
        <v>41</v>
      </c>
      <c r="AY55" s="117">
        <v>42</v>
      </c>
      <c r="AZ55" s="117">
        <v>34</v>
      </c>
      <c r="BA55" s="117">
        <v>30</v>
      </c>
      <c r="BB55" s="117">
        <v>58</v>
      </c>
      <c r="BC55" s="117">
        <v>57</v>
      </c>
      <c r="BD55" s="117">
        <v>18</v>
      </c>
      <c r="BE55" s="117">
        <v>54</v>
      </c>
      <c r="BF55" s="117">
        <v>39</v>
      </c>
      <c r="BG55" s="117">
        <v>11</v>
      </c>
      <c r="BH55" s="117">
        <v>59</v>
      </c>
      <c r="BI55" s="117">
        <v>81</v>
      </c>
      <c r="BJ55" s="118" t="b">
        <f>OR(B147:BI147)</f>
        <v>0</v>
      </c>
    </row>
    <row r="56" spans="1:62" ht="13.15" x14ac:dyDescent="0.4">
      <c r="A56" s="116">
        <v>53</v>
      </c>
      <c r="B56" s="119">
        <v>76</v>
      </c>
      <c r="C56" s="119">
        <v>13</v>
      </c>
      <c r="D56" s="119">
        <v>38</v>
      </c>
      <c r="E56" s="119">
        <v>60</v>
      </c>
      <c r="F56" s="119">
        <v>43</v>
      </c>
      <c r="G56" s="119">
        <v>23</v>
      </c>
      <c r="H56" s="119">
        <v>35</v>
      </c>
      <c r="I56" s="119">
        <v>43</v>
      </c>
      <c r="J56" s="119">
        <v>33</v>
      </c>
      <c r="K56" s="119">
        <v>76</v>
      </c>
      <c r="L56" s="119">
        <v>41</v>
      </c>
      <c r="M56" s="119">
        <v>36</v>
      </c>
      <c r="N56" s="119">
        <v>48</v>
      </c>
      <c r="O56" s="119">
        <v>40</v>
      </c>
      <c r="P56" s="119">
        <v>78</v>
      </c>
      <c r="Q56" s="119">
        <v>54</v>
      </c>
      <c r="R56" s="119">
        <v>20</v>
      </c>
      <c r="S56" s="119">
        <v>70</v>
      </c>
      <c r="T56" s="119">
        <v>7</v>
      </c>
      <c r="U56" s="119">
        <v>58</v>
      </c>
      <c r="V56" s="119">
        <v>20</v>
      </c>
      <c r="W56" s="119">
        <v>69</v>
      </c>
      <c r="X56" s="119">
        <v>54</v>
      </c>
      <c r="Y56" s="119">
        <v>48</v>
      </c>
      <c r="Z56" s="119">
        <v>7</v>
      </c>
      <c r="AA56" s="119">
        <v>9</v>
      </c>
      <c r="AB56" s="119">
        <v>1</v>
      </c>
      <c r="AC56" s="119">
        <v>12</v>
      </c>
      <c r="AD56" s="119">
        <v>36</v>
      </c>
      <c r="AE56" s="119">
        <v>68</v>
      </c>
      <c r="AF56" s="119">
        <v>71</v>
      </c>
      <c r="AG56" s="119">
        <v>5</v>
      </c>
      <c r="AH56" s="119">
        <v>52</v>
      </c>
      <c r="AI56" s="119">
        <v>32</v>
      </c>
      <c r="AJ56" s="119">
        <v>16</v>
      </c>
      <c r="AK56" s="119">
        <v>35</v>
      </c>
      <c r="AL56" s="119">
        <v>19</v>
      </c>
      <c r="AM56" s="119">
        <v>27</v>
      </c>
      <c r="AN56" s="119">
        <v>25</v>
      </c>
      <c r="AO56" s="119">
        <v>42</v>
      </c>
      <c r="AP56" s="119">
        <v>15</v>
      </c>
      <c r="AQ56" s="119">
        <v>81</v>
      </c>
      <c r="AR56" s="119">
        <v>43</v>
      </c>
      <c r="AS56" s="119">
        <v>14</v>
      </c>
      <c r="AT56" s="119">
        <v>70</v>
      </c>
      <c r="AU56" s="119">
        <v>78</v>
      </c>
      <c r="AV56" s="119">
        <v>32</v>
      </c>
      <c r="AW56" s="119">
        <v>16</v>
      </c>
      <c r="AX56" s="119">
        <v>53</v>
      </c>
      <c r="AY56" s="119">
        <v>61</v>
      </c>
      <c r="AZ56" s="119">
        <v>17</v>
      </c>
      <c r="BA56" s="119">
        <v>67</v>
      </c>
      <c r="BB56" s="119">
        <v>16</v>
      </c>
      <c r="BC56" s="119">
        <v>11</v>
      </c>
      <c r="BD56" s="119">
        <v>39</v>
      </c>
      <c r="BE56" s="119">
        <v>43</v>
      </c>
      <c r="BF56" s="119">
        <v>27</v>
      </c>
      <c r="BG56" s="119">
        <v>25</v>
      </c>
      <c r="BH56" s="119">
        <v>27</v>
      </c>
      <c r="BI56" s="119">
        <v>59</v>
      </c>
      <c r="BJ56" s="120" t="b">
        <f>OR(B147:BI147)</f>
        <v>0</v>
      </c>
    </row>
    <row r="57" spans="1:62" ht="13.15" x14ac:dyDescent="0.4">
      <c r="A57" s="116">
        <v>54</v>
      </c>
      <c r="B57" s="117">
        <v>50</v>
      </c>
      <c r="C57" s="117">
        <v>58</v>
      </c>
      <c r="D57" s="117">
        <v>12</v>
      </c>
      <c r="E57" s="117">
        <v>70</v>
      </c>
      <c r="F57" s="117">
        <v>58</v>
      </c>
      <c r="G57" s="117">
        <v>3</v>
      </c>
      <c r="H57" s="117">
        <v>50</v>
      </c>
      <c r="I57" s="117">
        <v>19</v>
      </c>
      <c r="J57" s="117">
        <v>55</v>
      </c>
      <c r="K57" s="117">
        <v>44</v>
      </c>
      <c r="L57" s="117">
        <v>17</v>
      </c>
      <c r="M57" s="117">
        <v>59</v>
      </c>
      <c r="N57" s="117">
        <v>51</v>
      </c>
      <c r="O57" s="117">
        <v>16</v>
      </c>
      <c r="P57" s="117">
        <v>12</v>
      </c>
      <c r="Q57" s="117">
        <v>22</v>
      </c>
      <c r="R57" s="117">
        <v>47</v>
      </c>
      <c r="S57" s="117">
        <v>62</v>
      </c>
      <c r="T57" s="117">
        <v>70</v>
      </c>
      <c r="U57" s="117">
        <v>78</v>
      </c>
      <c r="V57" s="117">
        <v>80</v>
      </c>
      <c r="W57" s="117">
        <v>18</v>
      </c>
      <c r="X57" s="117">
        <v>16</v>
      </c>
      <c r="Y57" s="117">
        <v>63</v>
      </c>
      <c r="Z57" s="117">
        <v>16</v>
      </c>
      <c r="AA57" s="117">
        <v>63</v>
      </c>
      <c r="AB57" s="117">
        <v>3</v>
      </c>
      <c r="AC57" s="117">
        <v>47</v>
      </c>
      <c r="AD57" s="117">
        <v>56</v>
      </c>
      <c r="AE57" s="117">
        <v>78</v>
      </c>
      <c r="AF57" s="117">
        <v>66</v>
      </c>
      <c r="AG57" s="117">
        <v>11</v>
      </c>
      <c r="AH57" s="117">
        <v>42</v>
      </c>
      <c r="AI57" s="117">
        <v>53</v>
      </c>
      <c r="AJ57" s="117">
        <v>19</v>
      </c>
      <c r="AK57" s="117">
        <v>22</v>
      </c>
      <c r="AL57" s="117">
        <v>62</v>
      </c>
      <c r="AM57" s="117">
        <v>38</v>
      </c>
      <c r="AN57" s="117">
        <v>59</v>
      </c>
      <c r="AO57" s="117">
        <v>23</v>
      </c>
      <c r="AP57" s="117">
        <v>6</v>
      </c>
      <c r="AQ57" s="117">
        <v>13</v>
      </c>
      <c r="AR57" s="117">
        <v>22</v>
      </c>
      <c r="AS57" s="117">
        <v>71</v>
      </c>
      <c r="AT57" s="117">
        <v>29</v>
      </c>
      <c r="AU57" s="117">
        <v>27</v>
      </c>
      <c r="AV57" s="117">
        <v>28</v>
      </c>
      <c r="AW57" s="117">
        <v>7</v>
      </c>
      <c r="AX57" s="117">
        <v>69</v>
      </c>
      <c r="AY57" s="117">
        <v>79</v>
      </c>
      <c r="AZ57" s="117">
        <v>66</v>
      </c>
      <c r="BA57" s="117">
        <v>70</v>
      </c>
      <c r="BB57" s="117">
        <v>77</v>
      </c>
      <c r="BC57" s="117">
        <v>76</v>
      </c>
      <c r="BD57" s="117">
        <v>78</v>
      </c>
      <c r="BE57" s="117">
        <v>57</v>
      </c>
      <c r="BF57" s="117">
        <v>38</v>
      </c>
      <c r="BG57" s="117">
        <v>5</v>
      </c>
      <c r="BH57" s="117">
        <v>70</v>
      </c>
      <c r="BI57" s="117">
        <v>73</v>
      </c>
      <c r="BJ57" s="118" t="b">
        <f>OR(B147:BI147)</f>
        <v>0</v>
      </c>
    </row>
    <row r="58" spans="1:62" ht="13.15" x14ac:dyDescent="0.4">
      <c r="A58" s="116">
        <v>55</v>
      </c>
      <c r="B58" s="119">
        <v>1</v>
      </c>
      <c r="C58" s="119">
        <v>66</v>
      </c>
      <c r="D58" s="119">
        <v>10</v>
      </c>
      <c r="E58" s="119">
        <v>35</v>
      </c>
      <c r="F58" s="119">
        <v>18</v>
      </c>
      <c r="G58" s="119">
        <v>8</v>
      </c>
      <c r="H58" s="119">
        <v>59</v>
      </c>
      <c r="I58" s="119">
        <v>17</v>
      </c>
      <c r="J58" s="119">
        <v>10</v>
      </c>
      <c r="K58" s="119">
        <v>54</v>
      </c>
      <c r="L58" s="119">
        <v>8</v>
      </c>
      <c r="M58" s="119">
        <v>6</v>
      </c>
      <c r="N58" s="119">
        <v>22</v>
      </c>
      <c r="O58" s="119">
        <v>33</v>
      </c>
      <c r="P58" s="119">
        <v>31</v>
      </c>
      <c r="Q58" s="119">
        <v>6</v>
      </c>
      <c r="R58" s="119">
        <v>22</v>
      </c>
      <c r="S58" s="119">
        <v>42</v>
      </c>
      <c r="T58" s="119">
        <v>47</v>
      </c>
      <c r="U58" s="119">
        <v>75</v>
      </c>
      <c r="V58" s="119">
        <v>21</v>
      </c>
      <c r="W58" s="119">
        <v>28</v>
      </c>
      <c r="X58" s="119">
        <v>41</v>
      </c>
      <c r="Y58" s="119">
        <v>6</v>
      </c>
      <c r="Z58" s="119">
        <v>18</v>
      </c>
      <c r="AA58" s="119">
        <v>67</v>
      </c>
      <c r="AB58" s="119">
        <v>56</v>
      </c>
      <c r="AC58" s="119">
        <v>51</v>
      </c>
      <c r="AD58" s="119">
        <v>11</v>
      </c>
      <c r="AE58" s="119">
        <v>76</v>
      </c>
      <c r="AF58" s="119">
        <v>7</v>
      </c>
      <c r="AG58" s="119">
        <v>36</v>
      </c>
      <c r="AH58" s="119">
        <v>11</v>
      </c>
      <c r="AI58" s="119">
        <v>74</v>
      </c>
      <c r="AJ58" s="119">
        <v>12</v>
      </c>
      <c r="AK58" s="119">
        <v>4</v>
      </c>
      <c r="AL58" s="119">
        <v>52</v>
      </c>
      <c r="AM58" s="119">
        <v>46</v>
      </c>
      <c r="AN58" s="119">
        <v>72</v>
      </c>
      <c r="AO58" s="119">
        <v>16</v>
      </c>
      <c r="AP58" s="119">
        <v>5</v>
      </c>
      <c r="AQ58" s="119">
        <v>42</v>
      </c>
      <c r="AR58" s="119">
        <v>14</v>
      </c>
      <c r="AS58" s="119">
        <v>79</v>
      </c>
      <c r="AT58" s="119">
        <v>39</v>
      </c>
      <c r="AU58" s="119">
        <v>62</v>
      </c>
      <c r="AV58" s="119">
        <v>4</v>
      </c>
      <c r="AW58" s="119">
        <v>53</v>
      </c>
      <c r="AX58" s="119">
        <v>14</v>
      </c>
      <c r="AY58" s="119">
        <v>52</v>
      </c>
      <c r="AZ58" s="119">
        <v>6</v>
      </c>
      <c r="BA58" s="119">
        <v>5</v>
      </c>
      <c r="BB58" s="119">
        <v>78</v>
      </c>
      <c r="BC58" s="119">
        <v>4</v>
      </c>
      <c r="BD58" s="119">
        <v>28</v>
      </c>
      <c r="BE58" s="119">
        <v>15</v>
      </c>
      <c r="BF58" s="119">
        <v>29</v>
      </c>
      <c r="BG58" s="119">
        <v>7</v>
      </c>
      <c r="BH58" s="119">
        <v>72</v>
      </c>
      <c r="BI58" s="119">
        <v>37</v>
      </c>
      <c r="BJ58" s="120" t="b">
        <f>OR(B150:BI150)</f>
        <v>0</v>
      </c>
    </row>
    <row r="59" spans="1:62" ht="13.15" x14ac:dyDescent="0.4">
      <c r="A59" s="116">
        <v>56</v>
      </c>
      <c r="B59" s="117">
        <v>42</v>
      </c>
      <c r="C59" s="117">
        <v>60</v>
      </c>
      <c r="D59" s="117">
        <v>55</v>
      </c>
      <c r="E59" s="117">
        <v>74</v>
      </c>
      <c r="F59" s="117">
        <v>44</v>
      </c>
      <c r="G59" s="117">
        <v>3</v>
      </c>
      <c r="H59" s="117">
        <v>15</v>
      </c>
      <c r="I59" s="117">
        <v>77</v>
      </c>
      <c r="J59" s="117">
        <v>70</v>
      </c>
      <c r="K59" s="117">
        <v>71</v>
      </c>
      <c r="L59" s="117">
        <v>75</v>
      </c>
      <c r="M59" s="117">
        <v>19</v>
      </c>
      <c r="N59" s="117">
        <v>28</v>
      </c>
      <c r="O59" s="117">
        <v>23</v>
      </c>
      <c r="P59" s="117">
        <v>15</v>
      </c>
      <c r="Q59" s="117">
        <v>45</v>
      </c>
      <c r="R59" s="117">
        <v>45</v>
      </c>
      <c r="S59" s="117">
        <v>60</v>
      </c>
      <c r="T59" s="117">
        <v>7</v>
      </c>
      <c r="U59" s="117">
        <v>61</v>
      </c>
      <c r="V59" s="117">
        <v>53</v>
      </c>
      <c r="W59" s="117">
        <v>18</v>
      </c>
      <c r="X59" s="117">
        <v>20</v>
      </c>
      <c r="Y59" s="117">
        <v>30</v>
      </c>
      <c r="Z59" s="117">
        <v>70</v>
      </c>
      <c r="AA59" s="117">
        <v>11</v>
      </c>
      <c r="AB59" s="117">
        <v>37</v>
      </c>
      <c r="AC59" s="117">
        <v>42</v>
      </c>
      <c r="AD59" s="117">
        <v>71</v>
      </c>
      <c r="AE59" s="117">
        <v>2</v>
      </c>
      <c r="AF59" s="117">
        <v>3</v>
      </c>
      <c r="AG59" s="117">
        <v>25</v>
      </c>
      <c r="AH59" s="117">
        <v>79</v>
      </c>
      <c r="AI59" s="117">
        <v>22</v>
      </c>
      <c r="AJ59" s="117">
        <v>47</v>
      </c>
      <c r="AK59" s="117">
        <v>16</v>
      </c>
      <c r="AL59" s="117">
        <v>49</v>
      </c>
      <c r="AM59" s="117">
        <v>5</v>
      </c>
      <c r="AN59" s="117">
        <v>54</v>
      </c>
      <c r="AO59" s="117">
        <v>29</v>
      </c>
      <c r="AP59" s="117">
        <v>75</v>
      </c>
      <c r="AQ59" s="117">
        <v>28</v>
      </c>
      <c r="AR59" s="117">
        <v>17</v>
      </c>
      <c r="AS59" s="117">
        <v>45</v>
      </c>
      <c r="AT59" s="117">
        <v>53</v>
      </c>
      <c r="AU59" s="117">
        <v>44</v>
      </c>
      <c r="AV59" s="117">
        <v>21</v>
      </c>
      <c r="AW59" s="117">
        <v>33</v>
      </c>
      <c r="AX59" s="117">
        <v>46</v>
      </c>
      <c r="AY59" s="117">
        <v>77</v>
      </c>
      <c r="AZ59" s="117">
        <v>1</v>
      </c>
      <c r="BA59" s="117">
        <v>79</v>
      </c>
      <c r="BB59" s="117">
        <v>15</v>
      </c>
      <c r="BC59" s="117">
        <v>57</v>
      </c>
      <c r="BD59" s="117">
        <v>5</v>
      </c>
      <c r="BE59" s="117">
        <v>29</v>
      </c>
      <c r="BF59" s="117">
        <v>15</v>
      </c>
      <c r="BG59" s="117">
        <v>10</v>
      </c>
      <c r="BH59" s="117">
        <v>21</v>
      </c>
      <c r="BI59" s="117">
        <v>35</v>
      </c>
      <c r="BJ59" s="118" t="b">
        <f>OR(B150:BI150)</f>
        <v>0</v>
      </c>
    </row>
    <row r="60" spans="1:62" ht="13.15" x14ac:dyDescent="0.4">
      <c r="A60" s="116">
        <v>57</v>
      </c>
      <c r="B60" s="119">
        <v>48</v>
      </c>
      <c r="C60" s="119">
        <v>63</v>
      </c>
      <c r="D60" s="119">
        <v>4</v>
      </c>
      <c r="E60" s="119">
        <v>4</v>
      </c>
      <c r="F60" s="119">
        <v>26</v>
      </c>
      <c r="G60" s="119">
        <v>23</v>
      </c>
      <c r="H60" s="119">
        <v>18</v>
      </c>
      <c r="I60" s="119">
        <v>63</v>
      </c>
      <c r="J60" s="119">
        <v>31</v>
      </c>
      <c r="K60" s="119">
        <v>6</v>
      </c>
      <c r="L60" s="119">
        <v>6</v>
      </c>
      <c r="M60" s="119">
        <v>17</v>
      </c>
      <c r="N60" s="119">
        <v>25</v>
      </c>
      <c r="O60" s="119">
        <v>32</v>
      </c>
      <c r="P60" s="119">
        <v>25</v>
      </c>
      <c r="Q60" s="119">
        <v>17</v>
      </c>
      <c r="R60" s="119">
        <v>21</v>
      </c>
      <c r="S60" s="119">
        <v>63</v>
      </c>
      <c r="T60" s="119">
        <v>40</v>
      </c>
      <c r="U60" s="119">
        <v>6</v>
      </c>
      <c r="V60" s="119">
        <v>17</v>
      </c>
      <c r="W60" s="119">
        <v>38</v>
      </c>
      <c r="X60" s="119">
        <v>18</v>
      </c>
      <c r="Y60" s="119">
        <v>26</v>
      </c>
      <c r="Z60" s="119">
        <v>13</v>
      </c>
      <c r="AA60" s="119">
        <v>70</v>
      </c>
      <c r="AB60" s="119">
        <v>31</v>
      </c>
      <c r="AC60" s="119">
        <v>56</v>
      </c>
      <c r="AD60" s="119">
        <v>9</v>
      </c>
      <c r="AE60" s="119">
        <v>30</v>
      </c>
      <c r="AF60" s="119">
        <v>26</v>
      </c>
      <c r="AG60" s="119">
        <v>81</v>
      </c>
      <c r="AH60" s="119">
        <v>67</v>
      </c>
      <c r="AI60" s="119">
        <v>2</v>
      </c>
      <c r="AJ60" s="119">
        <v>22</v>
      </c>
      <c r="AK60" s="119">
        <v>43</v>
      </c>
      <c r="AL60" s="119">
        <v>63</v>
      </c>
      <c r="AM60" s="119">
        <v>20</v>
      </c>
      <c r="AN60" s="119">
        <v>73</v>
      </c>
      <c r="AO60" s="119">
        <v>45</v>
      </c>
      <c r="AP60" s="119">
        <v>64</v>
      </c>
      <c r="AQ60" s="119">
        <v>67</v>
      </c>
      <c r="AR60" s="119">
        <v>33</v>
      </c>
      <c r="AS60" s="119">
        <v>77</v>
      </c>
      <c r="AT60" s="119">
        <v>56</v>
      </c>
      <c r="AU60" s="119">
        <v>54</v>
      </c>
      <c r="AV60" s="119">
        <v>37</v>
      </c>
      <c r="AW60" s="119">
        <v>43</v>
      </c>
      <c r="AX60" s="119">
        <v>16</v>
      </c>
      <c r="AY60" s="119">
        <v>49</v>
      </c>
      <c r="AZ60" s="119">
        <v>56</v>
      </c>
      <c r="BA60" s="119">
        <v>40</v>
      </c>
      <c r="BB60" s="119">
        <v>38</v>
      </c>
      <c r="BC60" s="119">
        <v>22</v>
      </c>
      <c r="BD60" s="119">
        <v>9</v>
      </c>
      <c r="BE60" s="119">
        <v>34</v>
      </c>
      <c r="BF60" s="119">
        <v>67</v>
      </c>
      <c r="BG60" s="119">
        <v>21</v>
      </c>
      <c r="BH60" s="119">
        <v>56</v>
      </c>
      <c r="BI60" s="119">
        <v>29</v>
      </c>
      <c r="BJ60" s="120" t="b">
        <f>OR(B150:BI150)</f>
        <v>0</v>
      </c>
    </row>
    <row r="61" spans="1:62" ht="13.15" x14ac:dyDescent="0.4">
      <c r="A61" s="116">
        <v>58</v>
      </c>
      <c r="B61" s="117">
        <v>36</v>
      </c>
      <c r="C61" s="117">
        <v>62</v>
      </c>
      <c r="D61" s="117">
        <v>29</v>
      </c>
      <c r="E61" s="117">
        <v>50</v>
      </c>
      <c r="F61" s="117">
        <v>22</v>
      </c>
      <c r="G61" s="117">
        <v>18</v>
      </c>
      <c r="H61" s="117">
        <v>14</v>
      </c>
      <c r="I61" s="117">
        <v>69</v>
      </c>
      <c r="J61" s="117">
        <v>51</v>
      </c>
      <c r="K61" s="117">
        <v>69</v>
      </c>
      <c r="L61" s="117">
        <v>18</v>
      </c>
      <c r="M61" s="117">
        <v>62</v>
      </c>
      <c r="N61" s="117">
        <v>63</v>
      </c>
      <c r="O61" s="117">
        <v>66</v>
      </c>
      <c r="P61" s="117">
        <v>29</v>
      </c>
      <c r="Q61" s="117">
        <v>75</v>
      </c>
      <c r="R61" s="117">
        <v>18</v>
      </c>
      <c r="S61" s="117">
        <v>78</v>
      </c>
      <c r="T61" s="117">
        <v>39</v>
      </c>
      <c r="U61" s="117">
        <v>81</v>
      </c>
      <c r="V61" s="117">
        <v>15</v>
      </c>
      <c r="W61" s="117">
        <v>30</v>
      </c>
      <c r="X61" s="117">
        <v>71</v>
      </c>
      <c r="Y61" s="117">
        <v>52</v>
      </c>
      <c r="Z61" s="117">
        <v>70</v>
      </c>
      <c r="AA61" s="117">
        <v>31</v>
      </c>
      <c r="AB61" s="117">
        <v>54</v>
      </c>
      <c r="AC61" s="117">
        <v>9</v>
      </c>
      <c r="AD61" s="117">
        <v>75</v>
      </c>
      <c r="AE61" s="117">
        <v>78</v>
      </c>
      <c r="AF61" s="117">
        <v>28</v>
      </c>
      <c r="AG61" s="117">
        <v>14</v>
      </c>
      <c r="AH61" s="117">
        <v>26</v>
      </c>
      <c r="AI61" s="117">
        <v>60</v>
      </c>
      <c r="AJ61" s="117">
        <v>75</v>
      </c>
      <c r="AK61" s="117">
        <v>47</v>
      </c>
      <c r="AL61" s="117">
        <v>4</v>
      </c>
      <c r="AM61" s="117">
        <v>56</v>
      </c>
      <c r="AN61" s="117">
        <v>33</v>
      </c>
      <c r="AO61" s="117">
        <v>63</v>
      </c>
      <c r="AP61" s="117">
        <v>74</v>
      </c>
      <c r="AQ61" s="117">
        <v>74</v>
      </c>
      <c r="AR61" s="117">
        <v>51</v>
      </c>
      <c r="AS61" s="117">
        <v>18</v>
      </c>
      <c r="AT61" s="117">
        <v>32</v>
      </c>
      <c r="AU61" s="117">
        <v>80</v>
      </c>
      <c r="AV61" s="117">
        <v>77</v>
      </c>
      <c r="AW61" s="117">
        <v>63</v>
      </c>
      <c r="AX61" s="117">
        <v>55</v>
      </c>
      <c r="AY61" s="117">
        <v>26</v>
      </c>
      <c r="AZ61" s="117">
        <v>24</v>
      </c>
      <c r="BA61" s="117">
        <v>75</v>
      </c>
      <c r="BB61" s="117">
        <v>31</v>
      </c>
      <c r="BC61" s="117">
        <v>59</v>
      </c>
      <c r="BD61" s="117">
        <v>57</v>
      </c>
      <c r="BE61" s="117">
        <v>16</v>
      </c>
      <c r="BF61" s="117">
        <v>60</v>
      </c>
      <c r="BG61" s="117">
        <v>9</v>
      </c>
      <c r="BH61" s="117">
        <v>53</v>
      </c>
      <c r="BI61" s="117">
        <v>34</v>
      </c>
      <c r="BJ61" s="118" t="b">
        <f>OR(B153:BI153)</f>
        <v>0</v>
      </c>
    </row>
    <row r="62" spans="1:62" ht="13.15" x14ac:dyDescent="0.4">
      <c r="A62" s="116">
        <v>59</v>
      </c>
      <c r="B62" s="119">
        <v>43</v>
      </c>
      <c r="C62" s="119">
        <v>38</v>
      </c>
      <c r="D62" s="119">
        <v>13</v>
      </c>
      <c r="E62" s="119">
        <v>7</v>
      </c>
      <c r="F62" s="119">
        <v>3</v>
      </c>
      <c r="G62" s="119">
        <v>15</v>
      </c>
      <c r="H62" s="119">
        <v>11</v>
      </c>
      <c r="I62" s="119">
        <v>35</v>
      </c>
      <c r="J62" s="119">
        <v>57</v>
      </c>
      <c r="K62" s="119">
        <v>53</v>
      </c>
      <c r="L62" s="119">
        <v>11</v>
      </c>
      <c r="M62" s="119">
        <v>10</v>
      </c>
      <c r="N62" s="119">
        <v>79</v>
      </c>
      <c r="O62" s="119">
        <v>67</v>
      </c>
      <c r="P62" s="119">
        <v>62</v>
      </c>
      <c r="Q62" s="119">
        <v>13</v>
      </c>
      <c r="R62" s="119">
        <v>61</v>
      </c>
      <c r="S62" s="119">
        <v>13</v>
      </c>
      <c r="T62" s="119">
        <v>40</v>
      </c>
      <c r="U62" s="119">
        <v>35</v>
      </c>
      <c r="V62" s="119">
        <v>57</v>
      </c>
      <c r="W62" s="119">
        <v>27</v>
      </c>
      <c r="X62" s="119">
        <v>4</v>
      </c>
      <c r="Y62" s="119">
        <v>46</v>
      </c>
      <c r="Z62" s="119">
        <v>10</v>
      </c>
      <c r="AA62" s="119">
        <v>8</v>
      </c>
      <c r="AB62" s="119">
        <v>55</v>
      </c>
      <c r="AC62" s="119">
        <v>35</v>
      </c>
      <c r="AD62" s="119">
        <v>14</v>
      </c>
      <c r="AE62" s="119">
        <v>48</v>
      </c>
      <c r="AF62" s="119">
        <v>14</v>
      </c>
      <c r="AG62" s="119">
        <v>9</v>
      </c>
      <c r="AH62" s="119">
        <v>11</v>
      </c>
      <c r="AI62" s="119">
        <v>73</v>
      </c>
      <c r="AJ62" s="119">
        <v>4</v>
      </c>
      <c r="AK62" s="119">
        <v>81</v>
      </c>
      <c r="AL62" s="119">
        <v>75</v>
      </c>
      <c r="AM62" s="119">
        <v>19</v>
      </c>
      <c r="AN62" s="119">
        <v>81</v>
      </c>
      <c r="AO62" s="119">
        <v>80</v>
      </c>
      <c r="AP62" s="119">
        <v>35</v>
      </c>
      <c r="AQ62" s="119">
        <v>49</v>
      </c>
      <c r="AR62" s="119">
        <v>72</v>
      </c>
      <c r="AS62" s="119">
        <v>54</v>
      </c>
      <c r="AT62" s="119">
        <v>30</v>
      </c>
      <c r="AU62" s="119">
        <v>73</v>
      </c>
      <c r="AV62" s="119">
        <v>39</v>
      </c>
      <c r="AW62" s="119">
        <v>61</v>
      </c>
      <c r="AX62" s="119">
        <v>64</v>
      </c>
      <c r="AY62" s="119">
        <v>60</v>
      </c>
      <c r="AZ62" s="119">
        <v>65</v>
      </c>
      <c r="BA62" s="119">
        <v>15</v>
      </c>
      <c r="BB62" s="119">
        <v>32</v>
      </c>
      <c r="BC62" s="119">
        <v>66</v>
      </c>
      <c r="BD62" s="119">
        <v>33</v>
      </c>
      <c r="BE62" s="119">
        <v>38</v>
      </c>
      <c r="BF62" s="119">
        <v>59</v>
      </c>
      <c r="BG62" s="119">
        <v>75</v>
      </c>
      <c r="BH62" s="119">
        <v>54</v>
      </c>
      <c r="BI62" s="119">
        <v>51</v>
      </c>
      <c r="BJ62" s="120" t="b">
        <f>OR(B153:BI153)</f>
        <v>0</v>
      </c>
    </row>
    <row r="63" spans="1:62" ht="13.15" x14ac:dyDescent="0.4">
      <c r="A63" s="116">
        <v>60</v>
      </c>
      <c r="B63" s="117">
        <v>5</v>
      </c>
      <c r="C63" s="117">
        <v>10</v>
      </c>
      <c r="D63" s="117">
        <v>16</v>
      </c>
      <c r="E63" s="117">
        <v>34</v>
      </c>
      <c r="F63" s="117">
        <v>58</v>
      </c>
      <c r="G63" s="117">
        <v>68</v>
      </c>
      <c r="H63" s="117">
        <v>28</v>
      </c>
      <c r="I63" s="117">
        <v>73</v>
      </c>
      <c r="J63" s="117">
        <v>11</v>
      </c>
      <c r="K63" s="117">
        <v>27</v>
      </c>
      <c r="L63" s="117">
        <v>23</v>
      </c>
      <c r="M63" s="117">
        <v>14</v>
      </c>
      <c r="N63" s="117">
        <v>68</v>
      </c>
      <c r="O63" s="117">
        <v>19</v>
      </c>
      <c r="P63" s="117">
        <v>46</v>
      </c>
      <c r="Q63" s="117">
        <v>29</v>
      </c>
      <c r="R63" s="117">
        <v>19</v>
      </c>
      <c r="S63" s="117">
        <v>53</v>
      </c>
      <c r="T63" s="117">
        <v>12</v>
      </c>
      <c r="U63" s="117">
        <v>67</v>
      </c>
      <c r="V63" s="117">
        <v>14</v>
      </c>
      <c r="W63" s="117">
        <v>49</v>
      </c>
      <c r="X63" s="117">
        <v>7</v>
      </c>
      <c r="Y63" s="117">
        <v>81</v>
      </c>
      <c r="Z63" s="117">
        <v>53</v>
      </c>
      <c r="AA63" s="117">
        <v>51</v>
      </c>
      <c r="AB63" s="117">
        <v>41</v>
      </c>
      <c r="AC63" s="117">
        <v>28</v>
      </c>
      <c r="AD63" s="117">
        <v>16</v>
      </c>
      <c r="AE63" s="117">
        <v>66</v>
      </c>
      <c r="AF63" s="117">
        <v>74</v>
      </c>
      <c r="AG63" s="117">
        <v>62</v>
      </c>
      <c r="AH63" s="117">
        <v>1</v>
      </c>
      <c r="AI63" s="117">
        <v>65</v>
      </c>
      <c r="AJ63" s="117">
        <v>49</v>
      </c>
      <c r="AK63" s="117">
        <v>3</v>
      </c>
      <c r="AL63" s="117">
        <v>60</v>
      </c>
      <c r="AM63" s="117">
        <v>11</v>
      </c>
      <c r="AN63" s="117">
        <v>27</v>
      </c>
      <c r="AO63" s="117">
        <v>51</v>
      </c>
      <c r="AP63" s="117">
        <v>59</v>
      </c>
      <c r="AQ63" s="117">
        <v>46</v>
      </c>
      <c r="AR63" s="117">
        <v>52</v>
      </c>
      <c r="AS63" s="117">
        <v>47</v>
      </c>
      <c r="AT63" s="117">
        <v>64</v>
      </c>
      <c r="AU63" s="117">
        <v>26</v>
      </c>
      <c r="AV63" s="117">
        <v>43</v>
      </c>
      <c r="AW63" s="117">
        <v>50</v>
      </c>
      <c r="AX63" s="117">
        <v>63</v>
      </c>
      <c r="AY63" s="117">
        <v>1</v>
      </c>
      <c r="AZ63" s="117">
        <v>76</v>
      </c>
      <c r="BA63" s="117">
        <v>49</v>
      </c>
      <c r="BB63" s="117">
        <v>4</v>
      </c>
      <c r="BC63" s="117">
        <v>5</v>
      </c>
      <c r="BD63" s="117">
        <v>26</v>
      </c>
      <c r="BE63" s="117">
        <v>74</v>
      </c>
      <c r="BF63" s="117">
        <v>5</v>
      </c>
      <c r="BG63" s="117">
        <v>11</v>
      </c>
      <c r="BH63" s="117">
        <v>12</v>
      </c>
      <c r="BI63" s="117">
        <v>20</v>
      </c>
      <c r="BJ63" s="118" t="b">
        <f>OR(B153:BI153)</f>
        <v>0</v>
      </c>
    </row>
    <row r="64" spans="1:62" ht="13.15" x14ac:dyDescent="0.4">
      <c r="A64" s="116">
        <v>61</v>
      </c>
      <c r="B64" s="119">
        <v>39</v>
      </c>
      <c r="C64" s="119">
        <v>19</v>
      </c>
      <c r="D64" s="119">
        <v>3</v>
      </c>
      <c r="E64" s="119">
        <v>81</v>
      </c>
      <c r="F64" s="119">
        <v>10</v>
      </c>
      <c r="G64" s="119">
        <v>79</v>
      </c>
      <c r="H64" s="119">
        <v>69</v>
      </c>
      <c r="I64" s="119">
        <v>64</v>
      </c>
      <c r="J64" s="119">
        <v>55</v>
      </c>
      <c r="K64" s="119">
        <v>48</v>
      </c>
      <c r="L64" s="119">
        <v>20</v>
      </c>
      <c r="M64" s="119">
        <v>36</v>
      </c>
      <c r="N64" s="119">
        <v>60</v>
      </c>
      <c r="O64" s="119">
        <v>42</v>
      </c>
      <c r="P64" s="119">
        <v>70</v>
      </c>
      <c r="Q64" s="119">
        <v>44</v>
      </c>
      <c r="R64" s="119">
        <v>66</v>
      </c>
      <c r="S64" s="119">
        <v>1</v>
      </c>
      <c r="T64" s="119">
        <v>59</v>
      </c>
      <c r="U64" s="119">
        <v>70</v>
      </c>
      <c r="V64" s="119">
        <v>74</v>
      </c>
      <c r="W64" s="119">
        <v>4</v>
      </c>
      <c r="X64" s="119">
        <v>64</v>
      </c>
      <c r="Y64" s="119">
        <v>20</v>
      </c>
      <c r="Z64" s="119">
        <v>49</v>
      </c>
      <c r="AA64" s="119">
        <v>11</v>
      </c>
      <c r="AB64" s="119">
        <v>46</v>
      </c>
      <c r="AC64" s="119">
        <v>45</v>
      </c>
      <c r="AD64" s="119">
        <v>68</v>
      </c>
      <c r="AE64" s="119">
        <v>71</v>
      </c>
      <c r="AF64" s="119">
        <v>72</v>
      </c>
      <c r="AG64" s="119">
        <v>7</v>
      </c>
      <c r="AH64" s="119">
        <v>55</v>
      </c>
      <c r="AI64" s="119">
        <v>26</v>
      </c>
      <c r="AJ64" s="119">
        <v>10</v>
      </c>
      <c r="AK64" s="119">
        <v>70</v>
      </c>
      <c r="AL64" s="119">
        <v>9</v>
      </c>
      <c r="AM64" s="119">
        <v>44</v>
      </c>
      <c r="AN64" s="119">
        <v>79</v>
      </c>
      <c r="AO64" s="119">
        <v>4</v>
      </c>
      <c r="AP64" s="119">
        <v>62</v>
      </c>
      <c r="AQ64" s="119">
        <v>7</v>
      </c>
      <c r="AR64" s="119">
        <v>34</v>
      </c>
      <c r="AS64" s="119">
        <v>76</v>
      </c>
      <c r="AT64" s="119">
        <v>67</v>
      </c>
      <c r="AU64" s="119">
        <v>42</v>
      </c>
      <c r="AV64" s="119">
        <v>50</v>
      </c>
      <c r="AW64" s="119">
        <v>58</v>
      </c>
      <c r="AX64" s="119">
        <v>50</v>
      </c>
      <c r="AY64" s="119">
        <v>63</v>
      </c>
      <c r="AZ64" s="119">
        <v>77</v>
      </c>
      <c r="BA64" s="119">
        <v>46</v>
      </c>
      <c r="BB64" s="119">
        <v>14</v>
      </c>
      <c r="BC64" s="119">
        <v>33</v>
      </c>
      <c r="BD64" s="119">
        <v>67</v>
      </c>
      <c r="BE64" s="119">
        <v>37</v>
      </c>
      <c r="BF64" s="119">
        <v>68</v>
      </c>
      <c r="BG64" s="119">
        <v>70</v>
      </c>
      <c r="BH64" s="119">
        <v>56</v>
      </c>
      <c r="BI64" s="119">
        <v>18</v>
      </c>
      <c r="BJ64" s="120" t="b">
        <f>OR(B156:BI156)</f>
        <v>0</v>
      </c>
    </row>
    <row r="65" spans="1:62" ht="13.15" x14ac:dyDescent="0.4">
      <c r="A65" s="116">
        <v>62</v>
      </c>
      <c r="B65" s="117">
        <v>68</v>
      </c>
      <c r="C65" s="117">
        <v>7</v>
      </c>
      <c r="D65" s="117">
        <v>30</v>
      </c>
      <c r="E65" s="117">
        <v>24</v>
      </c>
      <c r="F65" s="117">
        <v>22</v>
      </c>
      <c r="G65" s="117">
        <v>72</v>
      </c>
      <c r="H65" s="117">
        <v>29</v>
      </c>
      <c r="I65" s="117">
        <v>33</v>
      </c>
      <c r="J65" s="117">
        <v>25</v>
      </c>
      <c r="K65" s="117">
        <v>67</v>
      </c>
      <c r="L65" s="117">
        <v>36</v>
      </c>
      <c r="M65" s="117">
        <v>26</v>
      </c>
      <c r="N65" s="117">
        <v>32</v>
      </c>
      <c r="O65" s="117">
        <v>21</v>
      </c>
      <c r="P65" s="117">
        <v>5</v>
      </c>
      <c r="Q65" s="117">
        <v>62</v>
      </c>
      <c r="R65" s="117">
        <v>8</v>
      </c>
      <c r="S65" s="117">
        <v>53</v>
      </c>
      <c r="T65" s="117">
        <v>80</v>
      </c>
      <c r="U65" s="117">
        <v>25</v>
      </c>
      <c r="V65" s="117">
        <v>76</v>
      </c>
      <c r="W65" s="117">
        <v>2</v>
      </c>
      <c r="X65" s="117">
        <v>69</v>
      </c>
      <c r="Y65" s="117">
        <v>3</v>
      </c>
      <c r="Z65" s="117">
        <v>45</v>
      </c>
      <c r="AA65" s="117">
        <v>76</v>
      </c>
      <c r="AB65" s="117">
        <v>70</v>
      </c>
      <c r="AC65" s="117">
        <v>62</v>
      </c>
      <c r="AD65" s="117">
        <v>26</v>
      </c>
      <c r="AE65" s="117">
        <v>14</v>
      </c>
      <c r="AF65" s="117">
        <v>73</v>
      </c>
      <c r="AG65" s="117">
        <v>45</v>
      </c>
      <c r="AH65" s="117">
        <v>60</v>
      </c>
      <c r="AI65" s="117">
        <v>18</v>
      </c>
      <c r="AJ65" s="117">
        <v>63</v>
      </c>
      <c r="AK65" s="117">
        <v>2</v>
      </c>
      <c r="AL65" s="117">
        <v>34</v>
      </c>
      <c r="AM65" s="117">
        <v>63</v>
      </c>
      <c r="AN65" s="117">
        <v>59</v>
      </c>
      <c r="AO65" s="117">
        <v>28</v>
      </c>
      <c r="AP65" s="117">
        <v>33</v>
      </c>
      <c r="AQ65" s="117">
        <v>33</v>
      </c>
      <c r="AR65" s="117">
        <v>14</v>
      </c>
      <c r="AS65" s="117">
        <v>34</v>
      </c>
      <c r="AT65" s="117">
        <v>13</v>
      </c>
      <c r="AU65" s="117">
        <v>41</v>
      </c>
      <c r="AV65" s="117">
        <v>70</v>
      </c>
      <c r="AW65" s="117">
        <v>43</v>
      </c>
      <c r="AX65" s="117">
        <v>51</v>
      </c>
      <c r="AY65" s="117">
        <v>53</v>
      </c>
      <c r="AZ65" s="117">
        <v>21</v>
      </c>
      <c r="BA65" s="117">
        <v>10</v>
      </c>
      <c r="BB65" s="117">
        <v>8</v>
      </c>
      <c r="BC65" s="117">
        <v>52</v>
      </c>
      <c r="BD65" s="117">
        <v>13</v>
      </c>
      <c r="BE65" s="117">
        <v>77</v>
      </c>
      <c r="BF65" s="117">
        <v>28</v>
      </c>
      <c r="BG65" s="117">
        <v>9</v>
      </c>
      <c r="BH65" s="117">
        <v>58</v>
      </c>
      <c r="BI65" s="117">
        <v>47</v>
      </c>
      <c r="BJ65" s="118" t="b">
        <f>OR(B156:BI156)</f>
        <v>0</v>
      </c>
    </row>
    <row r="66" spans="1:62" ht="13.15" x14ac:dyDescent="0.4">
      <c r="A66" s="116">
        <v>63</v>
      </c>
      <c r="B66" s="119">
        <v>42</v>
      </c>
      <c r="C66" s="119">
        <v>43</v>
      </c>
      <c r="D66" s="119">
        <v>56</v>
      </c>
      <c r="E66" s="119">
        <v>50</v>
      </c>
      <c r="F66" s="119">
        <v>25</v>
      </c>
      <c r="G66" s="119">
        <v>62</v>
      </c>
      <c r="H66" s="119">
        <v>8</v>
      </c>
      <c r="I66" s="119">
        <v>4</v>
      </c>
      <c r="J66" s="119">
        <v>57</v>
      </c>
      <c r="K66" s="119">
        <v>5</v>
      </c>
      <c r="L66" s="119">
        <v>10</v>
      </c>
      <c r="M66" s="119">
        <v>44</v>
      </c>
      <c r="N66" s="119">
        <v>47</v>
      </c>
      <c r="O66" s="119">
        <v>79</v>
      </c>
      <c r="P66" s="119">
        <v>17</v>
      </c>
      <c r="Q66" s="119">
        <v>30</v>
      </c>
      <c r="R66" s="119">
        <v>3</v>
      </c>
      <c r="S66" s="119">
        <v>59</v>
      </c>
      <c r="T66" s="119">
        <v>12</v>
      </c>
      <c r="U66" s="119">
        <v>67</v>
      </c>
      <c r="V66" s="119">
        <v>58</v>
      </c>
      <c r="W66" s="119">
        <v>64</v>
      </c>
      <c r="X66" s="119">
        <v>12</v>
      </c>
      <c r="Y66" s="119">
        <v>40</v>
      </c>
      <c r="Z66" s="119">
        <v>42</v>
      </c>
      <c r="AA66" s="119">
        <v>27</v>
      </c>
      <c r="AB66" s="119">
        <v>36</v>
      </c>
      <c r="AC66" s="119">
        <v>64</v>
      </c>
      <c r="AD66" s="119">
        <v>13</v>
      </c>
      <c r="AE66" s="119">
        <v>75</v>
      </c>
      <c r="AF66" s="119">
        <v>76</v>
      </c>
      <c r="AG66" s="119">
        <v>41</v>
      </c>
      <c r="AH66" s="119">
        <v>45</v>
      </c>
      <c r="AI66" s="119">
        <v>29</v>
      </c>
      <c r="AJ66" s="119">
        <v>32</v>
      </c>
      <c r="AK66" s="119">
        <v>47</v>
      </c>
      <c r="AL66" s="119">
        <v>21</v>
      </c>
      <c r="AM66" s="119">
        <v>25</v>
      </c>
      <c r="AN66" s="119">
        <v>31</v>
      </c>
      <c r="AO66" s="119">
        <v>64</v>
      </c>
      <c r="AP66" s="119">
        <v>45</v>
      </c>
      <c r="AQ66" s="119">
        <v>14</v>
      </c>
      <c r="AR66" s="119">
        <v>76</v>
      </c>
      <c r="AS66" s="119">
        <v>80</v>
      </c>
      <c r="AT66" s="119">
        <v>43</v>
      </c>
      <c r="AU66" s="119">
        <v>38</v>
      </c>
      <c r="AV66" s="119">
        <v>39</v>
      </c>
      <c r="AW66" s="119">
        <v>28</v>
      </c>
      <c r="AX66" s="119">
        <v>46</v>
      </c>
      <c r="AY66" s="119">
        <v>33</v>
      </c>
      <c r="AZ66" s="119">
        <v>6</v>
      </c>
      <c r="BA66" s="119">
        <v>39</v>
      </c>
      <c r="BB66" s="119">
        <v>25</v>
      </c>
      <c r="BC66" s="119">
        <v>72</v>
      </c>
      <c r="BD66" s="119">
        <v>57</v>
      </c>
      <c r="BE66" s="119">
        <v>76</v>
      </c>
      <c r="BF66" s="119">
        <v>61</v>
      </c>
      <c r="BG66" s="119">
        <v>28</v>
      </c>
      <c r="BH66" s="119">
        <v>49</v>
      </c>
      <c r="BI66" s="119">
        <v>12</v>
      </c>
      <c r="BJ66" s="120" t="b">
        <f>OR(B156:BI156)</f>
        <v>0</v>
      </c>
    </row>
    <row r="67" spans="1:62" ht="13.15" x14ac:dyDescent="0.4">
      <c r="A67" s="116">
        <v>64</v>
      </c>
      <c r="B67" s="117">
        <v>49</v>
      </c>
      <c r="C67" s="117">
        <v>5</v>
      </c>
      <c r="D67" s="117">
        <v>35</v>
      </c>
      <c r="E67" s="117">
        <v>52</v>
      </c>
      <c r="F67" s="117">
        <v>15</v>
      </c>
      <c r="G67" s="117">
        <v>43</v>
      </c>
      <c r="H67" s="117">
        <v>75</v>
      </c>
      <c r="I67" s="117">
        <v>74</v>
      </c>
      <c r="J67" s="117">
        <v>4</v>
      </c>
      <c r="K67" s="117">
        <v>61</v>
      </c>
      <c r="L67" s="117">
        <v>80</v>
      </c>
      <c r="M67" s="117">
        <v>81</v>
      </c>
      <c r="N67" s="117">
        <v>1</v>
      </c>
      <c r="O67" s="117">
        <v>39</v>
      </c>
      <c r="P67" s="117">
        <v>68</v>
      </c>
      <c r="Q67" s="117">
        <v>51</v>
      </c>
      <c r="R67" s="117">
        <v>71</v>
      </c>
      <c r="S67" s="117">
        <v>24</v>
      </c>
      <c r="T67" s="117">
        <v>6</v>
      </c>
      <c r="U67" s="117">
        <v>33</v>
      </c>
      <c r="V67" s="117">
        <v>63</v>
      </c>
      <c r="W67" s="117">
        <v>8</v>
      </c>
      <c r="X67" s="117">
        <v>71</v>
      </c>
      <c r="Y67" s="117">
        <v>43</v>
      </c>
      <c r="Z67" s="117">
        <v>58</v>
      </c>
      <c r="AA67" s="117">
        <v>74</v>
      </c>
      <c r="AB67" s="117">
        <v>63</v>
      </c>
      <c r="AC67" s="117">
        <v>53</v>
      </c>
      <c r="AD67" s="117">
        <v>47</v>
      </c>
      <c r="AE67" s="117">
        <v>14</v>
      </c>
      <c r="AF67" s="117">
        <v>37</v>
      </c>
      <c r="AG67" s="117">
        <v>70</v>
      </c>
      <c r="AH67" s="117">
        <v>52</v>
      </c>
      <c r="AI67" s="117">
        <v>12</v>
      </c>
      <c r="AJ67" s="117">
        <v>52</v>
      </c>
      <c r="AK67" s="117">
        <v>58</v>
      </c>
      <c r="AL67" s="117">
        <v>72</v>
      </c>
      <c r="AM67" s="117">
        <v>75</v>
      </c>
      <c r="AN67" s="117">
        <v>4</v>
      </c>
      <c r="AO67" s="117">
        <v>28</v>
      </c>
      <c r="AP67" s="117">
        <v>17</v>
      </c>
      <c r="AQ67" s="117">
        <v>38</v>
      </c>
      <c r="AR67" s="117">
        <v>54</v>
      </c>
      <c r="AS67" s="117">
        <v>65</v>
      </c>
      <c r="AT67" s="117">
        <v>48</v>
      </c>
      <c r="AU67" s="117">
        <v>26</v>
      </c>
      <c r="AV67" s="117">
        <v>14</v>
      </c>
      <c r="AW67" s="117">
        <v>45</v>
      </c>
      <c r="AX67" s="117">
        <v>46</v>
      </c>
      <c r="AY67" s="117">
        <v>20</v>
      </c>
      <c r="AZ67" s="117">
        <v>13</v>
      </c>
      <c r="BA67" s="117">
        <v>47</v>
      </c>
      <c r="BB67" s="117">
        <v>6</v>
      </c>
      <c r="BC67" s="117">
        <v>50</v>
      </c>
      <c r="BD67" s="117">
        <v>60</v>
      </c>
      <c r="BE67" s="117">
        <v>33</v>
      </c>
      <c r="BF67" s="117">
        <v>13</v>
      </c>
      <c r="BG67" s="117">
        <v>36</v>
      </c>
      <c r="BH67" s="117">
        <v>76</v>
      </c>
      <c r="BI67" s="117">
        <v>11</v>
      </c>
      <c r="BJ67" s="118" t="b">
        <f>OR(B159:BI159)</f>
        <v>0</v>
      </c>
    </row>
    <row r="68" spans="1:62" ht="13.15" x14ac:dyDescent="0.4">
      <c r="A68" s="116">
        <v>65</v>
      </c>
      <c r="B68" s="119">
        <v>33</v>
      </c>
      <c r="C68" s="119">
        <v>3</v>
      </c>
      <c r="D68" s="119">
        <v>58</v>
      </c>
      <c r="E68" s="119">
        <v>38</v>
      </c>
      <c r="F68" s="119">
        <v>29</v>
      </c>
      <c r="G68" s="119">
        <v>52</v>
      </c>
      <c r="H68" s="119">
        <v>51</v>
      </c>
      <c r="I68" s="119">
        <v>34</v>
      </c>
      <c r="J68" s="119">
        <v>25</v>
      </c>
      <c r="K68" s="119">
        <v>45</v>
      </c>
      <c r="L68" s="119">
        <v>16</v>
      </c>
      <c r="M68" s="119">
        <v>72</v>
      </c>
      <c r="N68" s="119">
        <v>74</v>
      </c>
      <c r="O68" s="119">
        <v>48</v>
      </c>
      <c r="P68" s="119">
        <v>28</v>
      </c>
      <c r="Q68" s="119">
        <v>12</v>
      </c>
      <c r="R68" s="119">
        <v>36</v>
      </c>
      <c r="S68" s="119">
        <v>35</v>
      </c>
      <c r="T68" s="119">
        <v>51</v>
      </c>
      <c r="U68" s="119">
        <v>57</v>
      </c>
      <c r="V68" s="119">
        <v>3</v>
      </c>
      <c r="W68" s="119">
        <v>55</v>
      </c>
      <c r="X68" s="119">
        <v>54</v>
      </c>
      <c r="Y68" s="119">
        <v>30</v>
      </c>
      <c r="Z68" s="119">
        <v>24</v>
      </c>
      <c r="AA68" s="119">
        <v>47</v>
      </c>
      <c r="AB68" s="119">
        <v>69</v>
      </c>
      <c r="AC68" s="119">
        <v>76</v>
      </c>
      <c r="AD68" s="119">
        <v>75</v>
      </c>
      <c r="AE68" s="119">
        <v>65</v>
      </c>
      <c r="AF68" s="119">
        <v>65</v>
      </c>
      <c r="AG68" s="119">
        <v>2</v>
      </c>
      <c r="AH68" s="119">
        <v>12</v>
      </c>
      <c r="AI68" s="119">
        <v>75</v>
      </c>
      <c r="AJ68" s="119">
        <v>6</v>
      </c>
      <c r="AK68" s="119">
        <v>27</v>
      </c>
      <c r="AL68" s="119">
        <v>3</v>
      </c>
      <c r="AM68" s="119">
        <v>52</v>
      </c>
      <c r="AN68" s="119">
        <v>17</v>
      </c>
      <c r="AO68" s="119">
        <v>68</v>
      </c>
      <c r="AP68" s="119">
        <v>27</v>
      </c>
      <c r="AQ68" s="119">
        <v>31</v>
      </c>
      <c r="AR68" s="119">
        <v>24</v>
      </c>
      <c r="AS68" s="119">
        <v>75</v>
      </c>
      <c r="AT68" s="119">
        <v>80</v>
      </c>
      <c r="AU68" s="119">
        <v>60</v>
      </c>
      <c r="AV68" s="119">
        <v>30</v>
      </c>
      <c r="AW68" s="119">
        <v>52</v>
      </c>
      <c r="AX68" s="119">
        <v>72</v>
      </c>
      <c r="AY68" s="119">
        <v>46</v>
      </c>
      <c r="AZ68" s="119">
        <v>42</v>
      </c>
      <c r="BA68" s="119">
        <v>77</v>
      </c>
      <c r="BB68" s="119">
        <v>71</v>
      </c>
      <c r="BC68" s="119">
        <v>42</v>
      </c>
      <c r="BD68" s="119">
        <v>25</v>
      </c>
      <c r="BE68" s="119">
        <v>43</v>
      </c>
      <c r="BF68" s="119">
        <v>57</v>
      </c>
      <c r="BG68" s="119">
        <v>11</v>
      </c>
      <c r="BH68" s="119">
        <v>52</v>
      </c>
      <c r="BI68" s="119">
        <v>68</v>
      </c>
      <c r="BJ68" s="120" t="b">
        <f>OR(B159:BI159)</f>
        <v>0</v>
      </c>
    </row>
    <row r="69" spans="1:62" ht="13.15" x14ac:dyDescent="0.4">
      <c r="A69" s="116">
        <v>66</v>
      </c>
      <c r="B69" s="117">
        <v>38</v>
      </c>
      <c r="C69" s="117">
        <v>58</v>
      </c>
      <c r="D69" s="117">
        <v>48</v>
      </c>
      <c r="E69" s="117">
        <v>1</v>
      </c>
      <c r="F69" s="117">
        <v>21</v>
      </c>
      <c r="G69" s="117">
        <v>24</v>
      </c>
      <c r="H69" s="117">
        <v>13</v>
      </c>
      <c r="I69" s="117">
        <v>35</v>
      </c>
      <c r="J69" s="117">
        <v>39</v>
      </c>
      <c r="K69" s="117">
        <v>65</v>
      </c>
      <c r="L69" s="117">
        <v>2</v>
      </c>
      <c r="M69" s="117">
        <v>71</v>
      </c>
      <c r="N69" s="117">
        <v>42</v>
      </c>
      <c r="O69" s="117">
        <v>23</v>
      </c>
      <c r="P69" s="117">
        <v>66</v>
      </c>
      <c r="Q69" s="117">
        <v>10</v>
      </c>
      <c r="R69" s="117">
        <v>1</v>
      </c>
      <c r="S69" s="117">
        <v>56</v>
      </c>
      <c r="T69" s="117">
        <v>11</v>
      </c>
      <c r="U69" s="117">
        <v>34</v>
      </c>
      <c r="V69" s="117">
        <v>81</v>
      </c>
      <c r="W69" s="117">
        <v>79</v>
      </c>
      <c r="X69" s="117">
        <v>48</v>
      </c>
      <c r="Y69" s="117">
        <v>69</v>
      </c>
      <c r="Z69" s="117">
        <v>69</v>
      </c>
      <c r="AA69" s="117">
        <v>9</v>
      </c>
      <c r="AB69" s="117">
        <v>58</v>
      </c>
      <c r="AC69" s="117">
        <v>37</v>
      </c>
      <c r="AD69" s="117">
        <v>80</v>
      </c>
      <c r="AE69" s="117">
        <v>70</v>
      </c>
      <c r="AF69" s="117">
        <v>40</v>
      </c>
      <c r="AG69" s="117">
        <v>72</v>
      </c>
      <c r="AH69" s="117">
        <v>42</v>
      </c>
      <c r="AI69" s="117">
        <v>68</v>
      </c>
      <c r="AJ69" s="117">
        <v>12</v>
      </c>
      <c r="AK69" s="117">
        <v>78</v>
      </c>
      <c r="AL69" s="117">
        <v>48</v>
      </c>
      <c r="AM69" s="117">
        <v>79</v>
      </c>
      <c r="AN69" s="117">
        <v>41</v>
      </c>
      <c r="AO69" s="117">
        <v>70</v>
      </c>
      <c r="AP69" s="117">
        <v>26</v>
      </c>
      <c r="AQ69" s="117">
        <v>17</v>
      </c>
      <c r="AR69" s="117">
        <v>75</v>
      </c>
      <c r="AS69" s="117">
        <v>4</v>
      </c>
      <c r="AT69" s="117">
        <v>39</v>
      </c>
      <c r="AU69" s="117">
        <v>79</v>
      </c>
      <c r="AV69" s="117">
        <v>69</v>
      </c>
      <c r="AW69" s="117">
        <v>24</v>
      </c>
      <c r="AX69" s="117">
        <v>61</v>
      </c>
      <c r="AY69" s="117">
        <v>14</v>
      </c>
      <c r="AZ69" s="117">
        <v>2</v>
      </c>
      <c r="BA69" s="117">
        <v>41</v>
      </c>
      <c r="BB69" s="117">
        <v>68</v>
      </c>
      <c r="BC69" s="117">
        <v>31</v>
      </c>
      <c r="BD69" s="117">
        <v>31</v>
      </c>
      <c r="BE69" s="117">
        <v>23</v>
      </c>
      <c r="BF69" s="117">
        <v>8</v>
      </c>
      <c r="BG69" s="117">
        <v>63</v>
      </c>
      <c r="BH69" s="117">
        <v>68</v>
      </c>
      <c r="BI69" s="117">
        <v>12</v>
      </c>
      <c r="BJ69" s="118" t="b">
        <f>OR(B159:BI159)</f>
        <v>0</v>
      </c>
    </row>
    <row r="70" spans="1:62" ht="13.15" x14ac:dyDescent="0.4">
      <c r="A70" s="116">
        <v>67</v>
      </c>
      <c r="B70" s="119">
        <v>61</v>
      </c>
      <c r="C70" s="119">
        <v>12</v>
      </c>
      <c r="D70" s="119">
        <v>7</v>
      </c>
      <c r="E70" s="119">
        <v>59</v>
      </c>
      <c r="F70" s="119">
        <v>30</v>
      </c>
      <c r="G70" s="119">
        <v>56</v>
      </c>
      <c r="H70" s="119">
        <v>80</v>
      </c>
      <c r="I70" s="119">
        <v>27</v>
      </c>
      <c r="J70" s="119">
        <v>33</v>
      </c>
      <c r="K70" s="119">
        <v>75</v>
      </c>
      <c r="L70" s="119">
        <v>61</v>
      </c>
      <c r="M70" s="119">
        <v>54</v>
      </c>
      <c r="N70" s="119">
        <v>6</v>
      </c>
      <c r="O70" s="119">
        <v>11</v>
      </c>
      <c r="P70" s="119">
        <v>33</v>
      </c>
      <c r="Q70" s="119">
        <v>69</v>
      </c>
      <c r="R70" s="119">
        <v>30</v>
      </c>
      <c r="S70" s="119">
        <v>33</v>
      </c>
      <c r="T70" s="119">
        <v>47</v>
      </c>
      <c r="U70" s="119">
        <v>29</v>
      </c>
      <c r="V70" s="119">
        <v>66</v>
      </c>
      <c r="W70" s="119">
        <v>12</v>
      </c>
      <c r="X70" s="119">
        <v>3</v>
      </c>
      <c r="Y70" s="119">
        <v>6</v>
      </c>
      <c r="Z70" s="119">
        <v>59</v>
      </c>
      <c r="AA70" s="119">
        <v>58</v>
      </c>
      <c r="AB70" s="119">
        <v>68</v>
      </c>
      <c r="AC70" s="119">
        <v>29</v>
      </c>
      <c r="AD70" s="119">
        <v>56</v>
      </c>
      <c r="AE70" s="119">
        <v>50</v>
      </c>
      <c r="AF70" s="119">
        <v>26</v>
      </c>
      <c r="AG70" s="119">
        <v>65</v>
      </c>
      <c r="AH70" s="119">
        <v>54</v>
      </c>
      <c r="AI70" s="119">
        <v>44</v>
      </c>
      <c r="AJ70" s="119">
        <v>36</v>
      </c>
      <c r="AK70" s="119">
        <v>2</v>
      </c>
      <c r="AL70" s="119">
        <v>76</v>
      </c>
      <c r="AM70" s="119">
        <v>49</v>
      </c>
      <c r="AN70" s="119">
        <v>47</v>
      </c>
      <c r="AO70" s="119">
        <v>28</v>
      </c>
      <c r="AP70" s="119">
        <v>41</v>
      </c>
      <c r="AQ70" s="119">
        <v>24</v>
      </c>
      <c r="AR70" s="119">
        <v>17</v>
      </c>
      <c r="AS70" s="119">
        <v>10</v>
      </c>
      <c r="AT70" s="119">
        <v>23</v>
      </c>
      <c r="AU70" s="119">
        <v>80</v>
      </c>
      <c r="AV70" s="119">
        <v>6</v>
      </c>
      <c r="AW70" s="119">
        <v>37</v>
      </c>
      <c r="AX70" s="119">
        <v>8</v>
      </c>
      <c r="AY70" s="119">
        <v>80</v>
      </c>
      <c r="AZ70" s="119">
        <v>21</v>
      </c>
      <c r="BA70" s="119">
        <v>70</v>
      </c>
      <c r="BB70" s="119">
        <v>20</v>
      </c>
      <c r="BC70" s="119">
        <v>47</v>
      </c>
      <c r="BD70" s="119">
        <v>56</v>
      </c>
      <c r="BE70" s="119">
        <v>30</v>
      </c>
      <c r="BF70" s="119">
        <v>18</v>
      </c>
      <c r="BG70" s="119">
        <v>5</v>
      </c>
      <c r="BH70" s="119">
        <v>35</v>
      </c>
      <c r="BI70" s="119">
        <v>76</v>
      </c>
      <c r="BJ70" s="120" t="b">
        <f>OR(B162:BI162)</f>
        <v>0</v>
      </c>
    </row>
    <row r="71" spans="1:62" ht="13.15" x14ac:dyDescent="0.4">
      <c r="A71" s="116">
        <v>68</v>
      </c>
      <c r="B71" s="117">
        <v>4</v>
      </c>
      <c r="C71" s="117">
        <v>3</v>
      </c>
      <c r="D71" s="117">
        <v>27</v>
      </c>
      <c r="E71" s="117">
        <v>54</v>
      </c>
      <c r="F71" s="117">
        <v>80</v>
      </c>
      <c r="G71" s="117">
        <v>23</v>
      </c>
      <c r="H71" s="117">
        <v>36</v>
      </c>
      <c r="I71" s="117">
        <v>28</v>
      </c>
      <c r="J71" s="117">
        <v>78</v>
      </c>
      <c r="K71" s="117">
        <v>59</v>
      </c>
      <c r="L71" s="117">
        <v>11</v>
      </c>
      <c r="M71" s="117">
        <v>45</v>
      </c>
      <c r="N71" s="117">
        <v>78</v>
      </c>
      <c r="O71" s="117">
        <v>17</v>
      </c>
      <c r="P71" s="117">
        <v>69</v>
      </c>
      <c r="Q71" s="117">
        <v>62</v>
      </c>
      <c r="R71" s="117">
        <v>61</v>
      </c>
      <c r="S71" s="117">
        <v>15</v>
      </c>
      <c r="T71" s="117">
        <v>70</v>
      </c>
      <c r="U71" s="117">
        <v>69</v>
      </c>
      <c r="V71" s="117">
        <v>47</v>
      </c>
      <c r="W71" s="117">
        <v>77</v>
      </c>
      <c r="X71" s="117">
        <v>66</v>
      </c>
      <c r="Y71" s="117">
        <v>9</v>
      </c>
      <c r="Z71" s="117">
        <v>14</v>
      </c>
      <c r="AA71" s="117">
        <v>61</v>
      </c>
      <c r="AB71" s="117">
        <v>41</v>
      </c>
      <c r="AC71" s="117">
        <v>78</v>
      </c>
      <c r="AD71" s="117">
        <v>64</v>
      </c>
      <c r="AE71" s="117">
        <v>51</v>
      </c>
      <c r="AF71" s="117">
        <v>55</v>
      </c>
      <c r="AG71" s="117">
        <v>68</v>
      </c>
      <c r="AH71" s="117">
        <v>20</v>
      </c>
      <c r="AI71" s="117">
        <v>26</v>
      </c>
      <c r="AJ71" s="117">
        <v>17</v>
      </c>
      <c r="AK71" s="117">
        <v>1</v>
      </c>
      <c r="AL71" s="117">
        <v>56</v>
      </c>
      <c r="AM71" s="117">
        <v>28</v>
      </c>
      <c r="AN71" s="117">
        <v>51</v>
      </c>
      <c r="AO71" s="117">
        <v>39</v>
      </c>
      <c r="AP71" s="117">
        <v>80</v>
      </c>
      <c r="AQ71" s="117">
        <v>63</v>
      </c>
      <c r="AR71" s="117">
        <v>11</v>
      </c>
      <c r="AS71" s="117">
        <v>6</v>
      </c>
      <c r="AT71" s="117">
        <v>35</v>
      </c>
      <c r="AU71" s="117">
        <v>17</v>
      </c>
      <c r="AV71" s="117">
        <v>3</v>
      </c>
      <c r="AW71" s="117">
        <v>6</v>
      </c>
      <c r="AX71" s="117">
        <v>44</v>
      </c>
      <c r="AY71" s="117">
        <v>42</v>
      </c>
      <c r="AZ71" s="117">
        <v>37</v>
      </c>
      <c r="BA71" s="117">
        <v>9</v>
      </c>
      <c r="BB71" s="117">
        <v>56</v>
      </c>
      <c r="BC71" s="117">
        <v>76</v>
      </c>
      <c r="BD71" s="117">
        <v>12</v>
      </c>
      <c r="BE71" s="117">
        <v>22</v>
      </c>
      <c r="BF71" s="117">
        <v>25</v>
      </c>
      <c r="BG71" s="117">
        <v>7</v>
      </c>
      <c r="BH71" s="117">
        <v>41</v>
      </c>
      <c r="BI71" s="117">
        <v>73</v>
      </c>
      <c r="BJ71" s="118" t="b">
        <f>OR(B162:BI162)</f>
        <v>0</v>
      </c>
    </row>
    <row r="72" spans="1:62" ht="13.15" x14ac:dyDescent="0.4">
      <c r="A72" s="116">
        <v>69</v>
      </c>
      <c r="B72" s="119">
        <v>53</v>
      </c>
      <c r="C72" s="119">
        <v>65</v>
      </c>
      <c r="D72" s="119">
        <v>37</v>
      </c>
      <c r="E72" s="119">
        <v>11</v>
      </c>
      <c r="F72" s="119">
        <v>51</v>
      </c>
      <c r="G72" s="119">
        <v>11</v>
      </c>
      <c r="H72" s="119">
        <v>35</v>
      </c>
      <c r="I72" s="119">
        <v>38</v>
      </c>
      <c r="J72" s="119">
        <v>72</v>
      </c>
      <c r="K72" s="119">
        <v>35</v>
      </c>
      <c r="L72" s="119">
        <v>50</v>
      </c>
      <c r="M72" s="119">
        <v>24</v>
      </c>
      <c r="N72" s="119">
        <v>35</v>
      </c>
      <c r="O72" s="119">
        <v>63</v>
      </c>
      <c r="P72" s="119">
        <v>44</v>
      </c>
      <c r="Q72" s="119">
        <v>79</v>
      </c>
      <c r="R72" s="119">
        <v>54</v>
      </c>
      <c r="S72" s="119">
        <v>14</v>
      </c>
      <c r="T72" s="119">
        <v>22</v>
      </c>
      <c r="U72" s="119">
        <v>67</v>
      </c>
      <c r="V72" s="119">
        <v>22</v>
      </c>
      <c r="W72" s="119">
        <v>65</v>
      </c>
      <c r="X72" s="119">
        <v>9</v>
      </c>
      <c r="Y72" s="119">
        <v>26</v>
      </c>
      <c r="Z72" s="119">
        <v>34</v>
      </c>
      <c r="AA72" s="119">
        <v>33</v>
      </c>
      <c r="AB72" s="119">
        <v>78</v>
      </c>
      <c r="AC72" s="119">
        <v>41</v>
      </c>
      <c r="AD72" s="119">
        <v>7</v>
      </c>
      <c r="AE72" s="119">
        <v>42</v>
      </c>
      <c r="AF72" s="119">
        <v>65</v>
      </c>
      <c r="AG72" s="119">
        <v>1</v>
      </c>
      <c r="AH72" s="119">
        <v>55</v>
      </c>
      <c r="AI72" s="119">
        <v>38</v>
      </c>
      <c r="AJ72" s="119">
        <v>47</v>
      </c>
      <c r="AK72" s="119">
        <v>63</v>
      </c>
      <c r="AL72" s="119">
        <v>29</v>
      </c>
      <c r="AM72" s="119">
        <v>38</v>
      </c>
      <c r="AN72" s="119">
        <v>6</v>
      </c>
      <c r="AO72" s="119">
        <v>54</v>
      </c>
      <c r="AP72" s="119">
        <v>26</v>
      </c>
      <c r="AQ72" s="119">
        <v>43</v>
      </c>
      <c r="AR72" s="119">
        <v>33</v>
      </c>
      <c r="AS72" s="119">
        <v>14</v>
      </c>
      <c r="AT72" s="119">
        <v>24</v>
      </c>
      <c r="AU72" s="119">
        <v>51</v>
      </c>
      <c r="AV72" s="119">
        <v>60</v>
      </c>
      <c r="AW72" s="119">
        <v>38</v>
      </c>
      <c r="AX72" s="119">
        <v>72</v>
      </c>
      <c r="AY72" s="119">
        <v>44</v>
      </c>
      <c r="AZ72" s="119">
        <v>25</v>
      </c>
      <c r="BA72" s="119">
        <v>39</v>
      </c>
      <c r="BB72" s="119">
        <v>18</v>
      </c>
      <c r="BC72" s="119">
        <v>29</v>
      </c>
      <c r="BD72" s="119">
        <v>30</v>
      </c>
      <c r="BE72" s="119">
        <v>3</v>
      </c>
      <c r="BF72" s="119">
        <v>5</v>
      </c>
      <c r="BG72" s="119">
        <v>69</v>
      </c>
      <c r="BH72" s="119">
        <v>33</v>
      </c>
      <c r="BI72" s="119">
        <v>48</v>
      </c>
      <c r="BJ72" s="120" t="b">
        <f>OR(B162:BI162)</f>
        <v>0</v>
      </c>
    </row>
    <row r="73" spans="1:62" ht="13.15" x14ac:dyDescent="0.4">
      <c r="A73" s="116">
        <v>70</v>
      </c>
      <c r="B73" s="117">
        <v>29</v>
      </c>
      <c r="C73" s="117">
        <v>5</v>
      </c>
      <c r="D73" s="117">
        <v>75</v>
      </c>
      <c r="E73" s="117">
        <v>41</v>
      </c>
      <c r="F73" s="117">
        <v>14</v>
      </c>
      <c r="G73" s="117">
        <v>27</v>
      </c>
      <c r="H73" s="117">
        <v>57</v>
      </c>
      <c r="I73" s="117">
        <v>24</v>
      </c>
      <c r="J73" s="117">
        <v>78</v>
      </c>
      <c r="K73" s="117">
        <v>23</v>
      </c>
      <c r="L73" s="117">
        <v>11</v>
      </c>
      <c r="M73" s="117">
        <v>36</v>
      </c>
      <c r="N73" s="117">
        <v>79</v>
      </c>
      <c r="O73" s="117">
        <v>21</v>
      </c>
      <c r="P73" s="117">
        <v>56</v>
      </c>
      <c r="Q73" s="117">
        <v>31</v>
      </c>
      <c r="R73" s="117">
        <v>41</v>
      </c>
      <c r="S73" s="117">
        <v>45</v>
      </c>
      <c r="T73" s="117">
        <v>64</v>
      </c>
      <c r="U73" s="117">
        <v>21</v>
      </c>
      <c r="V73" s="117">
        <v>11</v>
      </c>
      <c r="W73" s="117">
        <v>26</v>
      </c>
      <c r="X73" s="117">
        <v>46</v>
      </c>
      <c r="Y73" s="117">
        <v>35</v>
      </c>
      <c r="Z73" s="117">
        <v>26</v>
      </c>
      <c r="AA73" s="117">
        <v>51</v>
      </c>
      <c r="AB73" s="117">
        <v>14</v>
      </c>
      <c r="AC73" s="117">
        <v>18</v>
      </c>
      <c r="AD73" s="117">
        <v>41</v>
      </c>
      <c r="AE73" s="117">
        <v>29</v>
      </c>
      <c r="AF73" s="117">
        <v>65</v>
      </c>
      <c r="AG73" s="117">
        <v>59</v>
      </c>
      <c r="AH73" s="117">
        <v>8</v>
      </c>
      <c r="AI73" s="117">
        <v>9</v>
      </c>
      <c r="AJ73" s="117">
        <v>48</v>
      </c>
      <c r="AK73" s="117">
        <v>53</v>
      </c>
      <c r="AL73" s="117">
        <v>22</v>
      </c>
      <c r="AM73" s="117">
        <v>60</v>
      </c>
      <c r="AN73" s="117">
        <v>24</v>
      </c>
      <c r="AO73" s="117">
        <v>10</v>
      </c>
      <c r="AP73" s="117">
        <v>81</v>
      </c>
      <c r="AQ73" s="117">
        <v>5</v>
      </c>
      <c r="AR73" s="117">
        <v>65</v>
      </c>
      <c r="AS73" s="117">
        <v>49</v>
      </c>
      <c r="AT73" s="117">
        <v>11</v>
      </c>
      <c r="AU73" s="117">
        <v>3</v>
      </c>
      <c r="AV73" s="117">
        <v>42</v>
      </c>
      <c r="AW73" s="117">
        <v>9</v>
      </c>
      <c r="AX73" s="117">
        <v>79</v>
      </c>
      <c r="AY73" s="117">
        <v>69</v>
      </c>
      <c r="AZ73" s="117">
        <v>28</v>
      </c>
      <c r="BA73" s="117">
        <v>54</v>
      </c>
      <c r="BB73" s="117">
        <v>31</v>
      </c>
      <c r="BC73" s="117">
        <v>37</v>
      </c>
      <c r="BD73" s="117">
        <v>17</v>
      </c>
      <c r="BE73" s="117">
        <v>35</v>
      </c>
      <c r="BF73" s="117">
        <v>35</v>
      </c>
      <c r="BG73" s="117">
        <v>56</v>
      </c>
      <c r="BH73" s="117">
        <v>59</v>
      </c>
      <c r="BI73" s="117">
        <v>24</v>
      </c>
      <c r="BJ73" s="118" t="b">
        <f>OR(B165:BI165)</f>
        <v>0</v>
      </c>
    </row>
    <row r="74" spans="1:62" ht="13.15" x14ac:dyDescent="0.4">
      <c r="A74" s="116">
        <v>71</v>
      </c>
      <c r="B74" s="119">
        <v>18</v>
      </c>
      <c r="C74" s="119">
        <v>44</v>
      </c>
      <c r="D74" s="119">
        <v>66</v>
      </c>
      <c r="E74" s="119">
        <v>40</v>
      </c>
      <c r="F74" s="119">
        <v>47</v>
      </c>
      <c r="G74" s="119">
        <v>81</v>
      </c>
      <c r="H74" s="119">
        <v>51</v>
      </c>
      <c r="I74" s="119">
        <v>30</v>
      </c>
      <c r="J74" s="119">
        <v>8</v>
      </c>
      <c r="K74" s="119">
        <v>20</v>
      </c>
      <c r="L74" s="119">
        <v>6</v>
      </c>
      <c r="M74" s="119">
        <v>57</v>
      </c>
      <c r="N74" s="119">
        <v>55</v>
      </c>
      <c r="O74" s="119">
        <v>80</v>
      </c>
      <c r="P74" s="119">
        <v>16</v>
      </c>
      <c r="Q74" s="119">
        <v>13</v>
      </c>
      <c r="R74" s="119">
        <v>65</v>
      </c>
      <c r="S74" s="119">
        <v>71</v>
      </c>
      <c r="T74" s="119">
        <v>73</v>
      </c>
      <c r="U74" s="119">
        <v>46</v>
      </c>
      <c r="V74" s="119">
        <v>5</v>
      </c>
      <c r="W74" s="119">
        <v>14</v>
      </c>
      <c r="X74" s="119">
        <v>57</v>
      </c>
      <c r="Y74" s="119">
        <v>53</v>
      </c>
      <c r="Z74" s="119">
        <v>19</v>
      </c>
      <c r="AA74" s="119">
        <v>69</v>
      </c>
      <c r="AB74" s="119">
        <v>6</v>
      </c>
      <c r="AC74" s="119">
        <v>9</v>
      </c>
      <c r="AD74" s="119">
        <v>11</v>
      </c>
      <c r="AE74" s="119">
        <v>35</v>
      </c>
      <c r="AF74" s="119">
        <v>60</v>
      </c>
      <c r="AG74" s="119">
        <v>39</v>
      </c>
      <c r="AH74" s="119">
        <v>4</v>
      </c>
      <c r="AI74" s="119">
        <v>61</v>
      </c>
      <c r="AJ74" s="119">
        <v>15</v>
      </c>
      <c r="AK74" s="119">
        <v>10</v>
      </c>
      <c r="AL74" s="119">
        <v>64</v>
      </c>
      <c r="AM74" s="119">
        <v>3</v>
      </c>
      <c r="AN74" s="119">
        <v>10</v>
      </c>
      <c r="AO74" s="119">
        <v>67</v>
      </c>
      <c r="AP74" s="119">
        <v>30</v>
      </c>
      <c r="AQ74" s="119">
        <v>14</v>
      </c>
      <c r="AR74" s="119">
        <v>34</v>
      </c>
      <c r="AS74" s="119">
        <v>32</v>
      </c>
      <c r="AT74" s="119">
        <v>68</v>
      </c>
      <c r="AU74" s="119">
        <v>35</v>
      </c>
      <c r="AV74" s="119">
        <v>1</v>
      </c>
      <c r="AW74" s="119">
        <v>29</v>
      </c>
      <c r="AX74" s="119">
        <v>5</v>
      </c>
      <c r="AY74" s="119">
        <v>21</v>
      </c>
      <c r="AZ74" s="119">
        <v>69</v>
      </c>
      <c r="BA74" s="119">
        <v>17</v>
      </c>
      <c r="BB74" s="119">
        <v>17</v>
      </c>
      <c r="BC74" s="119">
        <v>26</v>
      </c>
      <c r="BD74" s="119">
        <v>39</v>
      </c>
      <c r="BE74" s="119">
        <v>51</v>
      </c>
      <c r="BF74" s="119">
        <v>33</v>
      </c>
      <c r="BG74" s="119">
        <v>50</v>
      </c>
      <c r="BH74" s="119">
        <v>19</v>
      </c>
      <c r="BI74" s="119">
        <v>35</v>
      </c>
      <c r="BJ74" s="120" t="b">
        <f>OR(B165:BI165)</f>
        <v>0</v>
      </c>
    </row>
    <row r="75" spans="1:62" ht="13.15" x14ac:dyDescent="0.4">
      <c r="A75" s="116">
        <v>72</v>
      </c>
      <c r="B75" s="117">
        <v>11</v>
      </c>
      <c r="C75" s="117">
        <v>31</v>
      </c>
      <c r="D75" s="117">
        <v>12</v>
      </c>
      <c r="E75" s="117">
        <v>66</v>
      </c>
      <c r="F75" s="117">
        <v>43</v>
      </c>
      <c r="G75" s="117">
        <v>39</v>
      </c>
      <c r="H75" s="117">
        <v>15</v>
      </c>
      <c r="I75" s="117">
        <v>35</v>
      </c>
      <c r="J75" s="117">
        <v>46</v>
      </c>
      <c r="K75" s="117">
        <v>51</v>
      </c>
      <c r="L75" s="117">
        <v>80</v>
      </c>
      <c r="M75" s="117">
        <v>48</v>
      </c>
      <c r="N75" s="117">
        <v>23</v>
      </c>
      <c r="O75" s="117">
        <v>40</v>
      </c>
      <c r="P75" s="117">
        <v>66</v>
      </c>
      <c r="Q75" s="117">
        <v>23</v>
      </c>
      <c r="R75" s="117">
        <v>25</v>
      </c>
      <c r="S75" s="117">
        <v>59</v>
      </c>
      <c r="T75" s="117">
        <v>49</v>
      </c>
      <c r="U75" s="117">
        <v>6</v>
      </c>
      <c r="V75" s="117">
        <v>24</v>
      </c>
      <c r="W75" s="117">
        <v>46</v>
      </c>
      <c r="X75" s="117">
        <v>75</v>
      </c>
      <c r="Y75" s="117">
        <v>55</v>
      </c>
      <c r="Z75" s="117">
        <v>1</v>
      </c>
      <c r="AA75" s="117">
        <v>16</v>
      </c>
      <c r="AB75" s="117">
        <v>54</v>
      </c>
      <c r="AC75" s="117">
        <v>67</v>
      </c>
      <c r="AD75" s="117">
        <v>2</v>
      </c>
      <c r="AE75" s="117">
        <v>58</v>
      </c>
      <c r="AF75" s="117">
        <v>26</v>
      </c>
      <c r="AG75" s="117">
        <v>52</v>
      </c>
      <c r="AH75" s="117">
        <v>57</v>
      </c>
      <c r="AI75" s="117">
        <v>13</v>
      </c>
      <c r="AJ75" s="117">
        <v>17</v>
      </c>
      <c r="AK75" s="117">
        <v>38</v>
      </c>
      <c r="AL75" s="117">
        <v>14</v>
      </c>
      <c r="AM75" s="117">
        <v>41</v>
      </c>
      <c r="AN75" s="117">
        <v>68</v>
      </c>
      <c r="AO75" s="117">
        <v>79</v>
      </c>
      <c r="AP75" s="117">
        <v>54</v>
      </c>
      <c r="AQ75" s="117">
        <v>71</v>
      </c>
      <c r="AR75" s="117">
        <v>81</v>
      </c>
      <c r="AS75" s="117">
        <v>78</v>
      </c>
      <c r="AT75" s="117">
        <v>43</v>
      </c>
      <c r="AU75" s="117">
        <v>29</v>
      </c>
      <c r="AV75" s="117">
        <v>51</v>
      </c>
      <c r="AW75" s="117">
        <v>65</v>
      </c>
      <c r="AX75" s="117">
        <v>54</v>
      </c>
      <c r="AY75" s="117">
        <v>19</v>
      </c>
      <c r="AZ75" s="117">
        <v>27</v>
      </c>
      <c r="BA75" s="117">
        <v>73</v>
      </c>
      <c r="BB75" s="117">
        <v>63</v>
      </c>
      <c r="BC75" s="117">
        <v>81</v>
      </c>
      <c r="BD75" s="117">
        <v>50</v>
      </c>
      <c r="BE75" s="117">
        <v>53</v>
      </c>
      <c r="BF75" s="117">
        <v>58</v>
      </c>
      <c r="BG75" s="117">
        <v>62</v>
      </c>
      <c r="BH75" s="117">
        <v>75</v>
      </c>
      <c r="BI75" s="117">
        <v>13</v>
      </c>
      <c r="BJ75" s="118" t="b">
        <f>OR(B165:BI165)</f>
        <v>0</v>
      </c>
    </row>
    <row r="76" spans="1:62" ht="13.15" x14ac:dyDescent="0.4">
      <c r="A76" s="116">
        <v>73</v>
      </c>
      <c r="B76" s="119">
        <v>31</v>
      </c>
      <c r="C76" s="119">
        <v>2</v>
      </c>
      <c r="D76" s="119">
        <v>76</v>
      </c>
      <c r="E76" s="119">
        <v>74</v>
      </c>
      <c r="F76" s="119">
        <v>37</v>
      </c>
      <c r="G76" s="119">
        <v>50</v>
      </c>
      <c r="H76" s="119">
        <v>56</v>
      </c>
      <c r="I76" s="119">
        <v>18</v>
      </c>
      <c r="J76" s="119">
        <v>64</v>
      </c>
      <c r="K76" s="119">
        <v>44</v>
      </c>
      <c r="L76" s="119">
        <v>22</v>
      </c>
      <c r="M76" s="119">
        <v>66</v>
      </c>
      <c r="N76" s="119">
        <v>11</v>
      </c>
      <c r="O76" s="119">
        <v>27</v>
      </c>
      <c r="P76" s="119">
        <v>36</v>
      </c>
      <c r="Q76" s="119">
        <v>34</v>
      </c>
      <c r="R76" s="119">
        <v>25</v>
      </c>
      <c r="S76" s="119">
        <v>8</v>
      </c>
      <c r="T76" s="119">
        <v>30</v>
      </c>
      <c r="U76" s="119">
        <v>4</v>
      </c>
      <c r="V76" s="119">
        <v>35</v>
      </c>
      <c r="W76" s="119">
        <v>30</v>
      </c>
      <c r="X76" s="119">
        <v>12</v>
      </c>
      <c r="Y76" s="119">
        <v>28</v>
      </c>
      <c r="Z76" s="119">
        <v>61</v>
      </c>
      <c r="AA76" s="119">
        <v>73</v>
      </c>
      <c r="AB76" s="119">
        <v>40</v>
      </c>
      <c r="AC76" s="119">
        <v>26</v>
      </c>
      <c r="AD76" s="119">
        <v>60</v>
      </c>
      <c r="AE76" s="119">
        <v>45</v>
      </c>
      <c r="AF76" s="119">
        <v>45</v>
      </c>
      <c r="AG76" s="119">
        <v>71</v>
      </c>
      <c r="AH76" s="119">
        <v>27</v>
      </c>
      <c r="AI76" s="119">
        <v>64</v>
      </c>
      <c r="AJ76" s="119">
        <v>25</v>
      </c>
      <c r="AK76" s="119">
        <v>16</v>
      </c>
      <c r="AL76" s="119">
        <v>18</v>
      </c>
      <c r="AM76" s="119">
        <v>8</v>
      </c>
      <c r="AN76" s="119">
        <v>70</v>
      </c>
      <c r="AO76" s="119">
        <v>19</v>
      </c>
      <c r="AP76" s="119">
        <v>70</v>
      </c>
      <c r="AQ76" s="119">
        <v>61</v>
      </c>
      <c r="AR76" s="119">
        <v>48</v>
      </c>
      <c r="AS76" s="119">
        <v>71</v>
      </c>
      <c r="AT76" s="119">
        <v>11</v>
      </c>
      <c r="AU76" s="119">
        <v>14</v>
      </c>
      <c r="AV76" s="119">
        <v>33</v>
      </c>
      <c r="AW76" s="119">
        <v>51</v>
      </c>
      <c r="AX76" s="119">
        <v>69</v>
      </c>
      <c r="AY76" s="119">
        <v>37</v>
      </c>
      <c r="AZ76" s="119">
        <v>77</v>
      </c>
      <c r="BA76" s="119">
        <v>54</v>
      </c>
      <c r="BB76" s="119">
        <v>54</v>
      </c>
      <c r="BC76" s="119">
        <v>71</v>
      </c>
      <c r="BD76" s="119">
        <v>14</v>
      </c>
      <c r="BE76" s="119">
        <v>75</v>
      </c>
      <c r="BF76" s="119">
        <v>39</v>
      </c>
      <c r="BG76" s="119">
        <v>59</v>
      </c>
      <c r="BH76" s="119">
        <v>12</v>
      </c>
      <c r="BI76" s="119">
        <v>75</v>
      </c>
      <c r="BJ76" s="120" t="b">
        <f>OR(B168:BI168)</f>
        <v>0</v>
      </c>
    </row>
    <row r="77" spans="1:62" ht="13.15" x14ac:dyDescent="0.4">
      <c r="A77" s="116">
        <v>74</v>
      </c>
      <c r="B77" s="117">
        <v>81</v>
      </c>
      <c r="C77" s="117">
        <v>17</v>
      </c>
      <c r="D77" s="117">
        <v>63</v>
      </c>
      <c r="E77" s="117">
        <v>25</v>
      </c>
      <c r="F77" s="117">
        <v>51</v>
      </c>
      <c r="G77" s="117">
        <v>48</v>
      </c>
      <c r="H77" s="117">
        <v>62</v>
      </c>
      <c r="I77" s="117">
        <v>51</v>
      </c>
      <c r="J77" s="117">
        <v>5</v>
      </c>
      <c r="K77" s="117">
        <v>3</v>
      </c>
      <c r="L77" s="117">
        <v>4</v>
      </c>
      <c r="M77" s="117">
        <v>48</v>
      </c>
      <c r="N77" s="117">
        <v>36</v>
      </c>
      <c r="O77" s="117">
        <v>72</v>
      </c>
      <c r="P77" s="117">
        <v>16</v>
      </c>
      <c r="Q77" s="117">
        <v>31</v>
      </c>
      <c r="R77" s="117">
        <v>63</v>
      </c>
      <c r="S77" s="117">
        <v>13</v>
      </c>
      <c r="T77" s="117">
        <v>36</v>
      </c>
      <c r="U77" s="117">
        <v>15</v>
      </c>
      <c r="V77" s="117">
        <v>79</v>
      </c>
      <c r="W77" s="117">
        <v>26</v>
      </c>
      <c r="X77" s="117">
        <v>81</v>
      </c>
      <c r="Y77" s="117">
        <v>53</v>
      </c>
      <c r="Z77" s="117">
        <v>34</v>
      </c>
      <c r="AA77" s="117">
        <v>77</v>
      </c>
      <c r="AB77" s="117">
        <v>62</v>
      </c>
      <c r="AC77" s="117">
        <v>51</v>
      </c>
      <c r="AD77" s="117">
        <v>62</v>
      </c>
      <c r="AE77" s="117">
        <v>47</v>
      </c>
      <c r="AF77" s="117">
        <v>9</v>
      </c>
      <c r="AG77" s="117">
        <v>46</v>
      </c>
      <c r="AH77" s="117">
        <v>8</v>
      </c>
      <c r="AI77" s="117">
        <v>10</v>
      </c>
      <c r="AJ77" s="117">
        <v>49</v>
      </c>
      <c r="AK77" s="117">
        <v>78</v>
      </c>
      <c r="AL77" s="117">
        <v>27</v>
      </c>
      <c r="AM77" s="117">
        <v>24</v>
      </c>
      <c r="AN77" s="117">
        <v>8</v>
      </c>
      <c r="AO77" s="117">
        <v>35</v>
      </c>
      <c r="AP77" s="117">
        <v>69</v>
      </c>
      <c r="AQ77" s="117">
        <v>20</v>
      </c>
      <c r="AR77" s="117">
        <v>34</v>
      </c>
      <c r="AS77" s="117">
        <v>4</v>
      </c>
      <c r="AT77" s="117">
        <v>31</v>
      </c>
      <c r="AU77" s="117">
        <v>54</v>
      </c>
      <c r="AV77" s="117">
        <v>50</v>
      </c>
      <c r="AW77" s="117">
        <v>31</v>
      </c>
      <c r="AX77" s="117">
        <v>20</v>
      </c>
      <c r="AY77" s="117">
        <v>64</v>
      </c>
      <c r="AZ77" s="117">
        <v>3</v>
      </c>
      <c r="BA77" s="117">
        <v>59</v>
      </c>
      <c r="BB77" s="117">
        <v>19</v>
      </c>
      <c r="BC77" s="117">
        <v>37</v>
      </c>
      <c r="BD77" s="117">
        <v>15</v>
      </c>
      <c r="BE77" s="117">
        <v>43</v>
      </c>
      <c r="BF77" s="117">
        <v>5</v>
      </c>
      <c r="BG77" s="117">
        <v>72</v>
      </c>
      <c r="BH77" s="117">
        <v>38</v>
      </c>
      <c r="BI77" s="117">
        <v>72</v>
      </c>
      <c r="BJ77" s="118" t="b">
        <f>OR(B168:BI168)</f>
        <v>0</v>
      </c>
    </row>
    <row r="78" spans="1:62" ht="13.15" x14ac:dyDescent="0.4">
      <c r="A78" s="116">
        <v>75</v>
      </c>
      <c r="B78" s="119">
        <v>72</v>
      </c>
      <c r="C78" s="119">
        <v>62</v>
      </c>
      <c r="D78" s="119">
        <v>5</v>
      </c>
      <c r="E78" s="119">
        <v>46</v>
      </c>
      <c r="F78" s="119">
        <v>6</v>
      </c>
      <c r="G78" s="119">
        <v>51</v>
      </c>
      <c r="H78" s="119">
        <v>37</v>
      </c>
      <c r="I78" s="119">
        <v>38</v>
      </c>
      <c r="J78" s="119">
        <v>37</v>
      </c>
      <c r="K78" s="119">
        <v>64</v>
      </c>
      <c r="L78" s="119">
        <v>58</v>
      </c>
      <c r="M78" s="119">
        <v>27</v>
      </c>
      <c r="N78" s="119">
        <v>47</v>
      </c>
      <c r="O78" s="119">
        <v>45</v>
      </c>
      <c r="P78" s="119">
        <v>50</v>
      </c>
      <c r="Q78" s="119">
        <v>77</v>
      </c>
      <c r="R78" s="119">
        <v>61</v>
      </c>
      <c r="S78" s="119">
        <v>50</v>
      </c>
      <c r="T78" s="119">
        <v>21</v>
      </c>
      <c r="U78" s="119">
        <v>26</v>
      </c>
      <c r="V78" s="119">
        <v>29</v>
      </c>
      <c r="W78" s="119">
        <v>32</v>
      </c>
      <c r="X78" s="119">
        <v>35</v>
      </c>
      <c r="Y78" s="119">
        <v>31</v>
      </c>
      <c r="Z78" s="119">
        <v>9</v>
      </c>
      <c r="AA78" s="119">
        <v>33</v>
      </c>
      <c r="AB78" s="119">
        <v>20</v>
      </c>
      <c r="AC78" s="119">
        <v>31</v>
      </c>
      <c r="AD78" s="119">
        <v>57</v>
      </c>
      <c r="AE78" s="119">
        <v>73</v>
      </c>
      <c r="AF78" s="119">
        <v>61</v>
      </c>
      <c r="AG78" s="119">
        <v>80</v>
      </c>
      <c r="AH78" s="119">
        <v>26</v>
      </c>
      <c r="AI78" s="119">
        <v>43</v>
      </c>
      <c r="AJ78" s="119">
        <v>16</v>
      </c>
      <c r="AK78" s="119">
        <v>23</v>
      </c>
      <c r="AL78" s="119">
        <v>22</v>
      </c>
      <c r="AM78" s="119">
        <v>29</v>
      </c>
      <c r="AN78" s="119">
        <v>11</v>
      </c>
      <c r="AO78" s="119">
        <v>29</v>
      </c>
      <c r="AP78" s="119">
        <v>16</v>
      </c>
      <c r="AQ78" s="119">
        <v>49</v>
      </c>
      <c r="AR78" s="119">
        <v>61</v>
      </c>
      <c r="AS78" s="119">
        <v>54</v>
      </c>
      <c r="AT78" s="119">
        <v>41</v>
      </c>
      <c r="AU78" s="119">
        <v>20</v>
      </c>
      <c r="AV78" s="119">
        <v>38</v>
      </c>
      <c r="AW78" s="119">
        <v>16</v>
      </c>
      <c r="AX78" s="119">
        <v>57</v>
      </c>
      <c r="AY78" s="119">
        <v>48</v>
      </c>
      <c r="AZ78" s="119">
        <v>79</v>
      </c>
      <c r="BA78" s="119">
        <v>52</v>
      </c>
      <c r="BB78" s="119">
        <v>14</v>
      </c>
      <c r="BC78" s="119">
        <v>69</v>
      </c>
      <c r="BD78" s="119">
        <v>74</v>
      </c>
      <c r="BE78" s="119">
        <v>13</v>
      </c>
      <c r="BF78" s="119">
        <v>24</v>
      </c>
      <c r="BG78" s="119">
        <v>34</v>
      </c>
      <c r="BH78" s="119">
        <v>76</v>
      </c>
      <c r="BI78" s="119">
        <v>63</v>
      </c>
      <c r="BJ78" s="120" t="b">
        <f>OR(B168:BI168)</f>
        <v>0</v>
      </c>
    </row>
    <row r="79" spans="1:62" ht="13.15" x14ac:dyDescent="0.4">
      <c r="A79" s="116">
        <v>76</v>
      </c>
      <c r="B79" s="117">
        <v>49</v>
      </c>
      <c r="C79" s="117">
        <v>45</v>
      </c>
      <c r="D79" s="117">
        <v>33</v>
      </c>
      <c r="E79" s="117">
        <v>54</v>
      </c>
      <c r="F79" s="117">
        <v>61</v>
      </c>
      <c r="G79" s="117">
        <v>44</v>
      </c>
      <c r="H79" s="117">
        <v>22</v>
      </c>
      <c r="I79" s="117">
        <v>58</v>
      </c>
      <c r="J79" s="117">
        <v>8</v>
      </c>
      <c r="K79" s="117">
        <v>37</v>
      </c>
      <c r="L79" s="117">
        <v>29</v>
      </c>
      <c r="M79" s="117">
        <v>74</v>
      </c>
      <c r="N79" s="117">
        <v>27</v>
      </c>
      <c r="O79" s="117">
        <v>10</v>
      </c>
      <c r="P79" s="117">
        <v>60</v>
      </c>
      <c r="Q79" s="117">
        <v>50</v>
      </c>
      <c r="R79" s="117">
        <v>66</v>
      </c>
      <c r="S79" s="117">
        <v>32</v>
      </c>
      <c r="T79" s="117">
        <v>30</v>
      </c>
      <c r="U79" s="117">
        <v>11</v>
      </c>
      <c r="V79" s="117">
        <v>2</v>
      </c>
      <c r="W79" s="117">
        <v>69</v>
      </c>
      <c r="X79" s="117">
        <v>55</v>
      </c>
      <c r="Y79" s="117">
        <v>50</v>
      </c>
      <c r="Z79" s="117">
        <v>64</v>
      </c>
      <c r="AA79" s="117">
        <v>61</v>
      </c>
      <c r="AB79" s="117">
        <v>37</v>
      </c>
      <c r="AC79" s="117">
        <v>50</v>
      </c>
      <c r="AD79" s="117">
        <v>26</v>
      </c>
      <c r="AE79" s="117">
        <v>77</v>
      </c>
      <c r="AF79" s="117">
        <v>66</v>
      </c>
      <c r="AG79" s="117">
        <v>47</v>
      </c>
      <c r="AH79" s="117">
        <v>47</v>
      </c>
      <c r="AI79" s="117">
        <v>38</v>
      </c>
      <c r="AJ79" s="117">
        <v>56</v>
      </c>
      <c r="AK79" s="117">
        <v>36</v>
      </c>
      <c r="AL79" s="117">
        <v>65</v>
      </c>
      <c r="AM79" s="117">
        <v>33</v>
      </c>
      <c r="AN79" s="117">
        <v>50</v>
      </c>
      <c r="AO79" s="117">
        <v>55</v>
      </c>
      <c r="AP79" s="117">
        <v>62</v>
      </c>
      <c r="AQ79" s="117">
        <v>53</v>
      </c>
      <c r="AR79" s="117">
        <v>74</v>
      </c>
      <c r="AS79" s="117">
        <v>41</v>
      </c>
      <c r="AT79" s="117">
        <v>33</v>
      </c>
      <c r="AU79" s="117">
        <v>33</v>
      </c>
      <c r="AV79" s="117">
        <v>71</v>
      </c>
      <c r="AW79" s="117">
        <v>5</v>
      </c>
      <c r="AX79" s="117">
        <v>25</v>
      </c>
      <c r="AY79" s="117">
        <v>2</v>
      </c>
      <c r="AZ79" s="117">
        <v>48</v>
      </c>
      <c r="BA79" s="117">
        <v>53</v>
      </c>
      <c r="BB79" s="117">
        <v>29</v>
      </c>
      <c r="BC79" s="117">
        <v>41</v>
      </c>
      <c r="BD79" s="117">
        <v>44</v>
      </c>
      <c r="BE79" s="117">
        <v>48</v>
      </c>
      <c r="BF79" s="117">
        <v>71</v>
      </c>
      <c r="BG79" s="117">
        <v>4</v>
      </c>
      <c r="BH79" s="117">
        <v>23</v>
      </c>
      <c r="BI79" s="117">
        <v>58</v>
      </c>
      <c r="BJ79" s="118" t="b">
        <f>OR(B171:BI171)</f>
        <v>0</v>
      </c>
    </row>
    <row r="80" spans="1:62" ht="13.15" x14ac:dyDescent="0.4">
      <c r="A80" s="116">
        <v>77</v>
      </c>
      <c r="B80" s="119">
        <v>75</v>
      </c>
      <c r="C80" s="119">
        <v>27</v>
      </c>
      <c r="D80" s="119">
        <v>19</v>
      </c>
      <c r="E80" s="119">
        <v>69</v>
      </c>
      <c r="F80" s="119">
        <v>13</v>
      </c>
      <c r="G80" s="119">
        <v>15</v>
      </c>
      <c r="H80" s="119">
        <v>34</v>
      </c>
      <c r="I80" s="119">
        <v>81</v>
      </c>
      <c r="J80" s="119">
        <v>56</v>
      </c>
      <c r="K80" s="119">
        <v>53</v>
      </c>
      <c r="L80" s="119">
        <v>53</v>
      </c>
      <c r="M80" s="119">
        <v>23</v>
      </c>
      <c r="N80" s="119">
        <v>30</v>
      </c>
      <c r="O80" s="119">
        <v>24</v>
      </c>
      <c r="P80" s="119">
        <v>37</v>
      </c>
      <c r="Q80" s="119">
        <v>52</v>
      </c>
      <c r="R80" s="119">
        <v>67</v>
      </c>
      <c r="S80" s="119">
        <v>4</v>
      </c>
      <c r="T80" s="119">
        <v>18</v>
      </c>
      <c r="U80" s="119">
        <v>16</v>
      </c>
      <c r="V80" s="119">
        <v>60</v>
      </c>
      <c r="W80" s="119">
        <v>67</v>
      </c>
      <c r="X80" s="119">
        <v>58</v>
      </c>
      <c r="Y80" s="119">
        <v>13</v>
      </c>
      <c r="Z80" s="119">
        <v>22</v>
      </c>
      <c r="AA80" s="119">
        <v>15</v>
      </c>
      <c r="AB80" s="119">
        <v>75</v>
      </c>
      <c r="AC80" s="119">
        <v>68</v>
      </c>
      <c r="AD80" s="119">
        <v>50</v>
      </c>
      <c r="AE80" s="119">
        <v>12</v>
      </c>
      <c r="AF80" s="119">
        <v>24</v>
      </c>
      <c r="AG80" s="119">
        <v>66</v>
      </c>
      <c r="AH80" s="119">
        <v>51</v>
      </c>
      <c r="AI80" s="119">
        <v>12</v>
      </c>
      <c r="AJ80" s="119">
        <v>63</v>
      </c>
      <c r="AK80" s="119">
        <v>37</v>
      </c>
      <c r="AL80" s="119">
        <v>13</v>
      </c>
      <c r="AM80" s="119">
        <v>65</v>
      </c>
      <c r="AN80" s="119">
        <v>52</v>
      </c>
      <c r="AO80" s="119">
        <v>14</v>
      </c>
      <c r="AP80" s="119">
        <v>81</v>
      </c>
      <c r="AQ80" s="119">
        <v>40</v>
      </c>
      <c r="AR80" s="119">
        <v>76</v>
      </c>
      <c r="AS80" s="119">
        <v>78</v>
      </c>
      <c r="AT80" s="119">
        <v>47</v>
      </c>
      <c r="AU80" s="119">
        <v>74</v>
      </c>
      <c r="AV80" s="119">
        <v>27</v>
      </c>
      <c r="AW80" s="119">
        <v>35</v>
      </c>
      <c r="AX80" s="119">
        <v>22</v>
      </c>
      <c r="AY80" s="119">
        <v>71</v>
      </c>
      <c r="AZ80" s="119">
        <v>32</v>
      </c>
      <c r="BA80" s="119">
        <v>12</v>
      </c>
      <c r="BB80" s="119">
        <v>81</v>
      </c>
      <c r="BC80" s="119">
        <v>35</v>
      </c>
      <c r="BD80" s="119">
        <v>73</v>
      </c>
      <c r="BE80" s="119">
        <v>14</v>
      </c>
      <c r="BF80" s="119">
        <v>37</v>
      </c>
      <c r="BG80" s="119">
        <v>21</v>
      </c>
      <c r="BH80" s="119">
        <v>69</v>
      </c>
      <c r="BI80" s="119">
        <v>30</v>
      </c>
      <c r="BJ80" s="120" t="b">
        <f>OR(B171:BI171)</f>
        <v>0</v>
      </c>
    </row>
    <row r="81" spans="1:62" ht="13.15" x14ac:dyDescent="0.4">
      <c r="A81" s="116">
        <v>78</v>
      </c>
      <c r="B81" s="117">
        <v>4</v>
      </c>
      <c r="C81" s="117">
        <v>22</v>
      </c>
      <c r="D81" s="117">
        <v>61</v>
      </c>
      <c r="E81" s="117">
        <v>6</v>
      </c>
      <c r="F81" s="117">
        <v>54</v>
      </c>
      <c r="G81" s="117">
        <v>47</v>
      </c>
      <c r="H81" s="117">
        <v>25</v>
      </c>
      <c r="I81" s="117">
        <v>55</v>
      </c>
      <c r="J81" s="117">
        <v>61</v>
      </c>
      <c r="K81" s="117">
        <v>75</v>
      </c>
      <c r="L81" s="117">
        <v>72</v>
      </c>
      <c r="M81" s="117">
        <v>61</v>
      </c>
      <c r="N81" s="117">
        <v>58</v>
      </c>
      <c r="O81" s="117">
        <v>2</v>
      </c>
      <c r="P81" s="117">
        <v>10</v>
      </c>
      <c r="Q81" s="117">
        <v>74</v>
      </c>
      <c r="R81" s="117">
        <v>23</v>
      </c>
      <c r="S81" s="117">
        <v>19</v>
      </c>
      <c r="T81" s="117">
        <v>48</v>
      </c>
      <c r="U81" s="117">
        <v>4</v>
      </c>
      <c r="V81" s="117">
        <v>79</v>
      </c>
      <c r="W81" s="117">
        <v>11</v>
      </c>
      <c r="X81" s="117">
        <v>69</v>
      </c>
      <c r="Y81" s="117">
        <v>45</v>
      </c>
      <c r="Z81" s="117">
        <v>58</v>
      </c>
      <c r="AA81" s="117">
        <v>4</v>
      </c>
      <c r="AB81" s="117">
        <v>15</v>
      </c>
      <c r="AC81" s="117">
        <v>54</v>
      </c>
      <c r="AD81" s="117">
        <v>21</v>
      </c>
      <c r="AE81" s="117">
        <v>64</v>
      </c>
      <c r="AF81" s="117">
        <v>76</v>
      </c>
      <c r="AG81" s="117">
        <v>1</v>
      </c>
      <c r="AH81" s="117">
        <v>46</v>
      </c>
      <c r="AI81" s="117">
        <v>31</v>
      </c>
      <c r="AJ81" s="117">
        <v>22</v>
      </c>
      <c r="AK81" s="117">
        <v>66</v>
      </c>
      <c r="AL81" s="117">
        <v>37</v>
      </c>
      <c r="AM81" s="117">
        <v>64</v>
      </c>
      <c r="AN81" s="117">
        <v>15</v>
      </c>
      <c r="AO81" s="117">
        <v>51</v>
      </c>
      <c r="AP81" s="117">
        <v>80</v>
      </c>
      <c r="AQ81" s="117">
        <v>69</v>
      </c>
      <c r="AR81" s="117">
        <v>39</v>
      </c>
      <c r="AS81" s="117">
        <v>2</v>
      </c>
      <c r="AT81" s="117">
        <v>69</v>
      </c>
      <c r="AU81" s="117">
        <v>37</v>
      </c>
      <c r="AV81" s="117">
        <v>76</v>
      </c>
      <c r="AW81" s="117">
        <v>53</v>
      </c>
      <c r="AX81" s="117">
        <v>41</v>
      </c>
      <c r="AY81" s="117">
        <v>13</v>
      </c>
      <c r="AZ81" s="117">
        <v>64</v>
      </c>
      <c r="BA81" s="117">
        <v>16</v>
      </c>
      <c r="BB81" s="117">
        <v>40</v>
      </c>
      <c r="BC81" s="117">
        <v>33</v>
      </c>
      <c r="BD81" s="117">
        <v>42</v>
      </c>
      <c r="BE81" s="117">
        <v>27</v>
      </c>
      <c r="BF81" s="117">
        <v>46</v>
      </c>
      <c r="BG81" s="117">
        <v>32</v>
      </c>
      <c r="BH81" s="117">
        <v>27</v>
      </c>
      <c r="BI81" s="117">
        <v>3</v>
      </c>
      <c r="BJ81" s="118" t="b">
        <f>OR(B171:BI171)</f>
        <v>0</v>
      </c>
    </row>
    <row r="82" spans="1:62" ht="13.15" x14ac:dyDescent="0.4">
      <c r="A82" s="116">
        <v>79</v>
      </c>
      <c r="B82" s="119">
        <v>69</v>
      </c>
      <c r="C82" s="119">
        <v>68</v>
      </c>
      <c r="D82" s="119">
        <v>37</v>
      </c>
      <c r="E82" s="119">
        <v>68</v>
      </c>
      <c r="F82" s="119">
        <v>31</v>
      </c>
      <c r="G82" s="119">
        <v>31</v>
      </c>
      <c r="H82" s="119">
        <v>49</v>
      </c>
      <c r="I82" s="119">
        <v>64</v>
      </c>
      <c r="J82" s="119">
        <v>81</v>
      </c>
      <c r="K82" s="119">
        <v>55</v>
      </c>
      <c r="L82" s="119">
        <v>4</v>
      </c>
      <c r="M82" s="119">
        <v>59</v>
      </c>
      <c r="N82" s="119">
        <v>34</v>
      </c>
      <c r="O82" s="119">
        <v>51</v>
      </c>
      <c r="P82" s="119">
        <v>39</v>
      </c>
      <c r="Q82" s="119">
        <v>78</v>
      </c>
      <c r="R82" s="119">
        <v>58</v>
      </c>
      <c r="S82" s="119">
        <v>32</v>
      </c>
      <c r="T82" s="119">
        <v>48</v>
      </c>
      <c r="U82" s="119">
        <v>75</v>
      </c>
      <c r="V82" s="119">
        <v>72</v>
      </c>
      <c r="W82" s="119">
        <v>51</v>
      </c>
      <c r="X82" s="119">
        <v>24</v>
      </c>
      <c r="Y82" s="119">
        <v>30</v>
      </c>
      <c r="Z82" s="119">
        <v>14</v>
      </c>
      <c r="AA82" s="119">
        <v>10</v>
      </c>
      <c r="AB82" s="119">
        <v>36</v>
      </c>
      <c r="AC82" s="119">
        <v>25</v>
      </c>
      <c r="AD82" s="119">
        <v>25</v>
      </c>
      <c r="AE82" s="119">
        <v>41</v>
      </c>
      <c r="AF82" s="119">
        <v>55</v>
      </c>
      <c r="AG82" s="119">
        <v>55</v>
      </c>
      <c r="AH82" s="119">
        <v>69</v>
      </c>
      <c r="AI82" s="119">
        <v>6</v>
      </c>
      <c r="AJ82" s="119">
        <v>51</v>
      </c>
      <c r="AK82" s="119">
        <v>19</v>
      </c>
      <c r="AL82" s="119">
        <v>81</v>
      </c>
      <c r="AM82" s="119">
        <v>81</v>
      </c>
      <c r="AN82" s="119">
        <v>75</v>
      </c>
      <c r="AO82" s="119">
        <v>1</v>
      </c>
      <c r="AP82" s="119">
        <v>48</v>
      </c>
      <c r="AQ82" s="119">
        <v>69</v>
      </c>
      <c r="AR82" s="119">
        <v>5</v>
      </c>
      <c r="AS82" s="119">
        <v>44</v>
      </c>
      <c r="AT82" s="119">
        <v>17</v>
      </c>
      <c r="AU82" s="119">
        <v>76</v>
      </c>
      <c r="AV82" s="119">
        <v>78</v>
      </c>
      <c r="AW82" s="119">
        <v>53</v>
      </c>
      <c r="AX82" s="119">
        <v>45</v>
      </c>
      <c r="AY82" s="119">
        <v>12</v>
      </c>
      <c r="AZ82" s="119">
        <v>23</v>
      </c>
      <c r="BA82" s="119">
        <v>9</v>
      </c>
      <c r="BB82" s="119">
        <v>61</v>
      </c>
      <c r="BC82" s="119">
        <v>20</v>
      </c>
      <c r="BD82" s="119">
        <v>39</v>
      </c>
      <c r="BE82" s="119">
        <v>43</v>
      </c>
      <c r="BF82" s="119">
        <v>16</v>
      </c>
      <c r="BG82" s="119">
        <v>14</v>
      </c>
      <c r="BH82" s="119">
        <v>23</v>
      </c>
      <c r="BI82" s="119">
        <v>13</v>
      </c>
      <c r="BJ82" s="120" t="b">
        <f>OR(B174:BI174)</f>
        <v>0</v>
      </c>
    </row>
    <row r="83" spans="1:62" ht="13.15" x14ac:dyDescent="0.4">
      <c r="A83" s="116">
        <v>80</v>
      </c>
      <c r="B83" s="117">
        <v>52</v>
      </c>
      <c r="C83" s="117">
        <v>72</v>
      </c>
      <c r="D83" s="117">
        <v>47</v>
      </c>
      <c r="E83" s="117">
        <v>52</v>
      </c>
      <c r="F83" s="117">
        <v>81</v>
      </c>
      <c r="G83" s="117">
        <v>55</v>
      </c>
      <c r="H83" s="117">
        <v>46</v>
      </c>
      <c r="I83" s="117">
        <v>19</v>
      </c>
      <c r="J83" s="117">
        <v>67</v>
      </c>
      <c r="K83" s="117">
        <v>23</v>
      </c>
      <c r="L83" s="117">
        <v>49</v>
      </c>
      <c r="M83" s="117">
        <v>36</v>
      </c>
      <c r="N83" s="117">
        <v>73</v>
      </c>
      <c r="O83" s="117">
        <v>52</v>
      </c>
      <c r="P83" s="117">
        <v>27</v>
      </c>
      <c r="Q83" s="117">
        <v>60</v>
      </c>
      <c r="R83" s="117">
        <v>49</v>
      </c>
      <c r="S83" s="117">
        <v>26</v>
      </c>
      <c r="T83" s="117">
        <v>23</v>
      </c>
      <c r="U83" s="117">
        <v>66</v>
      </c>
      <c r="V83" s="117">
        <v>50</v>
      </c>
      <c r="W83" s="117">
        <v>21</v>
      </c>
      <c r="X83" s="117">
        <v>8</v>
      </c>
      <c r="Y83" s="117">
        <v>6</v>
      </c>
      <c r="Z83" s="117">
        <v>70</v>
      </c>
      <c r="AA83" s="117">
        <v>58</v>
      </c>
      <c r="AB83" s="117">
        <v>62</v>
      </c>
      <c r="AC83" s="117">
        <v>53</v>
      </c>
      <c r="AD83" s="117">
        <v>15</v>
      </c>
      <c r="AE83" s="117">
        <v>64</v>
      </c>
      <c r="AF83" s="117">
        <v>13</v>
      </c>
      <c r="AG83" s="117">
        <v>31</v>
      </c>
      <c r="AH83" s="117">
        <v>19</v>
      </c>
      <c r="AI83" s="117">
        <v>80</v>
      </c>
      <c r="AJ83" s="117">
        <v>64</v>
      </c>
      <c r="AK83" s="117">
        <v>5</v>
      </c>
      <c r="AL83" s="117">
        <v>29</v>
      </c>
      <c r="AM83" s="117">
        <v>52</v>
      </c>
      <c r="AN83" s="117">
        <v>66</v>
      </c>
      <c r="AO83" s="117">
        <v>71</v>
      </c>
      <c r="AP83" s="117">
        <v>52</v>
      </c>
      <c r="AQ83" s="117">
        <v>65</v>
      </c>
      <c r="AR83" s="117">
        <v>32</v>
      </c>
      <c r="AS83" s="117">
        <v>71</v>
      </c>
      <c r="AT83" s="117">
        <v>44</v>
      </c>
      <c r="AU83" s="117">
        <v>80</v>
      </c>
      <c r="AV83" s="117">
        <v>63</v>
      </c>
      <c r="AW83" s="117">
        <v>12</v>
      </c>
      <c r="AX83" s="117">
        <v>51</v>
      </c>
      <c r="AY83" s="117">
        <v>18</v>
      </c>
      <c r="AZ83" s="117">
        <v>58</v>
      </c>
      <c r="BA83" s="117">
        <v>21</v>
      </c>
      <c r="BB83" s="117">
        <v>19</v>
      </c>
      <c r="BC83" s="117">
        <v>16</v>
      </c>
      <c r="BD83" s="117">
        <v>20</v>
      </c>
      <c r="BE83" s="117">
        <v>68</v>
      </c>
      <c r="BF83" s="117">
        <v>64</v>
      </c>
      <c r="BG83" s="117">
        <v>65</v>
      </c>
      <c r="BH83" s="117">
        <v>72</v>
      </c>
      <c r="BI83" s="117">
        <v>8</v>
      </c>
      <c r="BJ83" s="118" t="b">
        <f>OR(B174:BI174)</f>
        <v>0</v>
      </c>
    </row>
    <row r="84" spans="1:62" ht="13.15" x14ac:dyDescent="0.4">
      <c r="A84" s="116">
        <v>81</v>
      </c>
      <c r="B84" s="119">
        <v>63</v>
      </c>
      <c r="C84" s="119">
        <v>80</v>
      </c>
      <c r="D84" s="119">
        <v>23</v>
      </c>
      <c r="E84" s="119">
        <v>29</v>
      </c>
      <c r="F84" s="119">
        <v>56</v>
      </c>
      <c r="G84" s="119">
        <v>3</v>
      </c>
      <c r="H84" s="119">
        <v>47</v>
      </c>
      <c r="I84" s="119">
        <v>14</v>
      </c>
      <c r="J84" s="119">
        <v>48</v>
      </c>
      <c r="K84" s="119">
        <v>76</v>
      </c>
      <c r="L84" s="119">
        <v>28</v>
      </c>
      <c r="M84" s="119">
        <v>22</v>
      </c>
      <c r="N84" s="119">
        <v>30</v>
      </c>
      <c r="O84" s="119">
        <v>41</v>
      </c>
      <c r="P84" s="119">
        <v>21</v>
      </c>
      <c r="Q84" s="119">
        <v>80</v>
      </c>
      <c r="R84" s="119">
        <v>2</v>
      </c>
      <c r="S84" s="119">
        <v>20</v>
      </c>
      <c r="T84" s="119">
        <v>39</v>
      </c>
      <c r="U84" s="119">
        <v>47</v>
      </c>
      <c r="V84" s="119">
        <v>52</v>
      </c>
      <c r="W84" s="119">
        <v>43</v>
      </c>
      <c r="X84" s="119">
        <v>27</v>
      </c>
      <c r="Y84" s="119">
        <v>10</v>
      </c>
      <c r="Z84" s="119">
        <v>80</v>
      </c>
      <c r="AA84" s="119">
        <v>42</v>
      </c>
      <c r="AB84" s="119">
        <v>13</v>
      </c>
      <c r="AC84" s="119">
        <v>78</v>
      </c>
      <c r="AD84" s="119">
        <v>56</v>
      </c>
      <c r="AE84" s="119">
        <v>28</v>
      </c>
      <c r="AF84" s="119">
        <v>12</v>
      </c>
      <c r="AG84" s="119">
        <v>20</v>
      </c>
      <c r="AH84" s="119">
        <v>55</v>
      </c>
      <c r="AI84" s="119">
        <v>56</v>
      </c>
      <c r="AJ84" s="119">
        <v>9</v>
      </c>
      <c r="AK84" s="119">
        <v>34</v>
      </c>
      <c r="AL84" s="119">
        <v>33</v>
      </c>
      <c r="AM84" s="119">
        <v>25</v>
      </c>
      <c r="AN84" s="119">
        <v>32</v>
      </c>
      <c r="AO84" s="119">
        <v>10</v>
      </c>
      <c r="AP84" s="119">
        <v>5</v>
      </c>
      <c r="AQ84" s="119">
        <v>47</v>
      </c>
      <c r="AR84" s="119">
        <v>81</v>
      </c>
      <c r="AS84" s="119">
        <v>80</v>
      </c>
      <c r="AT84" s="119">
        <v>38</v>
      </c>
      <c r="AU84" s="119">
        <v>25</v>
      </c>
      <c r="AV84" s="119">
        <v>17</v>
      </c>
      <c r="AW84" s="119">
        <v>49</v>
      </c>
      <c r="AX84" s="119">
        <v>74</v>
      </c>
      <c r="AY84" s="119">
        <v>51</v>
      </c>
      <c r="AZ84" s="119">
        <v>37</v>
      </c>
      <c r="BA84" s="119">
        <v>73</v>
      </c>
      <c r="BB84" s="119">
        <v>16</v>
      </c>
      <c r="BC84" s="119">
        <v>52</v>
      </c>
      <c r="BD84" s="119">
        <v>54</v>
      </c>
      <c r="BE84" s="119">
        <v>72</v>
      </c>
      <c r="BF84" s="119">
        <v>38</v>
      </c>
      <c r="BG84" s="119">
        <v>37</v>
      </c>
      <c r="BH84" s="119">
        <v>22</v>
      </c>
      <c r="BI84" s="119">
        <v>79</v>
      </c>
      <c r="BJ84" s="120" t="b">
        <f>OR(B174:BI174)</f>
        <v>0</v>
      </c>
    </row>
    <row r="85" spans="1:62" ht="13.15" x14ac:dyDescent="0.4">
      <c r="A85" s="116">
        <v>82</v>
      </c>
      <c r="B85" s="117">
        <v>40</v>
      </c>
      <c r="C85" s="117">
        <v>31</v>
      </c>
      <c r="D85" s="117">
        <v>31</v>
      </c>
      <c r="E85" s="117">
        <v>7</v>
      </c>
      <c r="F85" s="117">
        <v>80</v>
      </c>
      <c r="G85" s="117">
        <v>79</v>
      </c>
      <c r="H85" s="117">
        <v>3</v>
      </c>
      <c r="I85" s="117">
        <v>81</v>
      </c>
      <c r="J85" s="117">
        <v>49</v>
      </c>
      <c r="K85" s="117">
        <v>46</v>
      </c>
      <c r="L85" s="117">
        <v>37</v>
      </c>
      <c r="M85" s="117">
        <v>63</v>
      </c>
      <c r="N85" s="117">
        <v>41</v>
      </c>
      <c r="O85" s="117">
        <v>17</v>
      </c>
      <c r="P85" s="117">
        <v>26</v>
      </c>
      <c r="Q85" s="117">
        <v>66</v>
      </c>
      <c r="R85" s="117">
        <v>39</v>
      </c>
      <c r="S85" s="117">
        <v>45</v>
      </c>
      <c r="T85" s="117">
        <v>14</v>
      </c>
      <c r="U85" s="117">
        <v>12</v>
      </c>
      <c r="V85" s="117">
        <v>48</v>
      </c>
      <c r="W85" s="117">
        <v>52</v>
      </c>
      <c r="X85" s="117">
        <v>52</v>
      </c>
      <c r="Y85" s="117">
        <v>68</v>
      </c>
      <c r="Z85" s="117">
        <v>37</v>
      </c>
      <c r="AA85" s="117">
        <v>29</v>
      </c>
      <c r="AB85" s="117">
        <v>70</v>
      </c>
      <c r="AC85" s="117">
        <v>28</v>
      </c>
      <c r="AD85" s="117">
        <v>57</v>
      </c>
      <c r="AE85" s="117">
        <v>75</v>
      </c>
      <c r="AF85" s="117">
        <v>13</v>
      </c>
      <c r="AG85" s="117">
        <v>35</v>
      </c>
      <c r="AH85" s="117">
        <v>28</v>
      </c>
      <c r="AI85" s="117">
        <v>6</v>
      </c>
      <c r="AJ85" s="117">
        <v>67</v>
      </c>
      <c r="AK85" s="117">
        <v>79</v>
      </c>
      <c r="AL85" s="117">
        <v>8</v>
      </c>
      <c r="AM85" s="117">
        <v>28</v>
      </c>
      <c r="AN85" s="117">
        <v>4</v>
      </c>
      <c r="AO85" s="117">
        <v>69</v>
      </c>
      <c r="AP85" s="117">
        <v>59</v>
      </c>
      <c r="AQ85" s="117">
        <v>4</v>
      </c>
      <c r="AR85" s="117">
        <v>40</v>
      </c>
      <c r="AS85" s="117">
        <v>41</v>
      </c>
      <c r="AT85" s="117">
        <v>22</v>
      </c>
      <c r="AU85" s="117">
        <v>32</v>
      </c>
      <c r="AV85" s="117">
        <v>66</v>
      </c>
      <c r="AW85" s="117">
        <v>10</v>
      </c>
      <c r="AX85" s="117">
        <v>9</v>
      </c>
      <c r="AY85" s="117">
        <v>27</v>
      </c>
      <c r="AZ85" s="117">
        <v>6</v>
      </c>
      <c r="BA85" s="117">
        <v>63</v>
      </c>
      <c r="BB85" s="117">
        <v>14</v>
      </c>
      <c r="BC85" s="117">
        <v>61</v>
      </c>
      <c r="BD85" s="117">
        <v>73</v>
      </c>
      <c r="BE85" s="117">
        <v>75</v>
      </c>
      <c r="BF85" s="117">
        <v>47</v>
      </c>
      <c r="BG85" s="117">
        <v>10</v>
      </c>
      <c r="BH85" s="117">
        <v>10</v>
      </c>
      <c r="BI85" s="117">
        <v>56</v>
      </c>
      <c r="BJ85" s="118" t="b">
        <f>OR(B177:BI177)</f>
        <v>0</v>
      </c>
    </row>
    <row r="86" spans="1:62" ht="13.15" x14ac:dyDescent="0.4">
      <c r="A86" s="116">
        <v>83</v>
      </c>
      <c r="B86" s="119">
        <v>24</v>
      </c>
      <c r="C86" s="119">
        <v>59</v>
      </c>
      <c r="D86" s="119">
        <v>7</v>
      </c>
      <c r="E86" s="119">
        <v>8</v>
      </c>
      <c r="F86" s="119">
        <v>14</v>
      </c>
      <c r="G86" s="119">
        <v>61</v>
      </c>
      <c r="H86" s="119">
        <v>7</v>
      </c>
      <c r="I86" s="119">
        <v>54</v>
      </c>
      <c r="J86" s="119">
        <v>78</v>
      </c>
      <c r="K86" s="119">
        <v>50</v>
      </c>
      <c r="L86" s="119">
        <v>50</v>
      </c>
      <c r="M86" s="119">
        <v>19</v>
      </c>
      <c r="N86" s="119">
        <v>5</v>
      </c>
      <c r="O86" s="119">
        <v>79</v>
      </c>
      <c r="P86" s="119">
        <v>50</v>
      </c>
      <c r="Q86" s="119">
        <v>2</v>
      </c>
      <c r="R86" s="119">
        <v>22</v>
      </c>
      <c r="S86" s="119">
        <v>50</v>
      </c>
      <c r="T86" s="119">
        <v>6</v>
      </c>
      <c r="U86" s="119">
        <v>81</v>
      </c>
      <c r="V86" s="119">
        <v>61</v>
      </c>
      <c r="W86" s="119">
        <v>68</v>
      </c>
      <c r="X86" s="119">
        <v>26</v>
      </c>
      <c r="Y86" s="119">
        <v>19</v>
      </c>
      <c r="Z86" s="119">
        <v>73</v>
      </c>
      <c r="AA86" s="119">
        <v>6</v>
      </c>
      <c r="AB86" s="119">
        <v>71</v>
      </c>
      <c r="AC86" s="119">
        <v>16</v>
      </c>
      <c r="AD86" s="119">
        <v>81</v>
      </c>
      <c r="AE86" s="119">
        <v>58</v>
      </c>
      <c r="AF86" s="119">
        <v>70</v>
      </c>
      <c r="AG86" s="119">
        <v>16</v>
      </c>
      <c r="AH86" s="119">
        <v>36</v>
      </c>
      <c r="AI86" s="119">
        <v>22</v>
      </c>
      <c r="AJ86" s="119">
        <v>13</v>
      </c>
      <c r="AK86" s="119">
        <v>6</v>
      </c>
      <c r="AL86" s="119">
        <v>67</v>
      </c>
      <c r="AM86" s="119">
        <v>39</v>
      </c>
      <c r="AN86" s="119">
        <v>62</v>
      </c>
      <c r="AO86" s="119">
        <v>29</v>
      </c>
      <c r="AP86" s="119">
        <v>3</v>
      </c>
      <c r="AQ86" s="119">
        <v>31</v>
      </c>
      <c r="AR86" s="119">
        <v>65</v>
      </c>
      <c r="AS86" s="119">
        <v>81</v>
      </c>
      <c r="AT86" s="119">
        <v>76</v>
      </c>
      <c r="AU86" s="119">
        <v>51</v>
      </c>
      <c r="AV86" s="119">
        <v>67</v>
      </c>
      <c r="AW86" s="119">
        <v>15</v>
      </c>
      <c r="AX86" s="119">
        <v>75</v>
      </c>
      <c r="AY86" s="119">
        <v>73</v>
      </c>
      <c r="AZ86" s="119">
        <v>69</v>
      </c>
      <c r="BA86" s="119">
        <v>30</v>
      </c>
      <c r="BB86" s="119">
        <v>23</v>
      </c>
      <c r="BC86" s="119">
        <v>40</v>
      </c>
      <c r="BD86" s="119">
        <v>12</v>
      </c>
      <c r="BE86" s="119">
        <v>58</v>
      </c>
      <c r="BF86" s="119">
        <v>30</v>
      </c>
      <c r="BG86" s="119">
        <v>43</v>
      </c>
      <c r="BH86" s="119">
        <v>9</v>
      </c>
      <c r="BI86" s="119">
        <v>6</v>
      </c>
      <c r="BJ86" s="120" t="b">
        <f>OR(B177:BI177)</f>
        <v>0</v>
      </c>
    </row>
    <row r="87" spans="1:62" ht="13.15" x14ac:dyDescent="0.4">
      <c r="A87" s="116">
        <v>84</v>
      </c>
      <c r="B87" s="117">
        <v>46</v>
      </c>
      <c r="C87" s="117">
        <v>3</v>
      </c>
      <c r="D87" s="117">
        <v>25</v>
      </c>
      <c r="E87" s="117">
        <v>48</v>
      </c>
      <c r="F87" s="117">
        <v>67</v>
      </c>
      <c r="G87" s="117">
        <v>56</v>
      </c>
      <c r="H87" s="117">
        <v>12</v>
      </c>
      <c r="I87" s="117">
        <v>30</v>
      </c>
      <c r="J87" s="117">
        <v>81</v>
      </c>
      <c r="K87" s="117">
        <v>62</v>
      </c>
      <c r="L87" s="117">
        <v>20</v>
      </c>
      <c r="M87" s="117">
        <v>16</v>
      </c>
      <c r="N87" s="117">
        <v>55</v>
      </c>
      <c r="O87" s="117">
        <v>47</v>
      </c>
      <c r="P87" s="117">
        <v>39</v>
      </c>
      <c r="Q87" s="117">
        <v>47</v>
      </c>
      <c r="R87" s="117">
        <v>37</v>
      </c>
      <c r="S87" s="117">
        <v>75</v>
      </c>
      <c r="T87" s="117">
        <v>59</v>
      </c>
      <c r="U87" s="117">
        <v>43</v>
      </c>
      <c r="V87" s="117">
        <v>37</v>
      </c>
      <c r="W87" s="117">
        <v>11</v>
      </c>
      <c r="X87" s="117">
        <v>66</v>
      </c>
      <c r="Y87" s="117">
        <v>57</v>
      </c>
      <c r="Z87" s="117">
        <v>71</v>
      </c>
      <c r="AA87" s="117">
        <v>32</v>
      </c>
      <c r="AB87" s="117">
        <v>77</v>
      </c>
      <c r="AC87" s="117">
        <v>53</v>
      </c>
      <c r="AD87" s="117">
        <v>38</v>
      </c>
      <c r="AE87" s="117">
        <v>57</v>
      </c>
      <c r="AF87" s="117">
        <v>72</v>
      </c>
      <c r="AG87" s="117">
        <v>31</v>
      </c>
      <c r="AH87" s="117">
        <v>1</v>
      </c>
      <c r="AI87" s="117">
        <v>2</v>
      </c>
      <c r="AJ87" s="117">
        <v>38</v>
      </c>
      <c r="AK87" s="117">
        <v>30</v>
      </c>
      <c r="AL87" s="117">
        <v>42</v>
      </c>
      <c r="AM87" s="117">
        <v>76</v>
      </c>
      <c r="AN87" s="117">
        <v>48</v>
      </c>
      <c r="AO87" s="117">
        <v>59</v>
      </c>
      <c r="AP87" s="117">
        <v>72</v>
      </c>
      <c r="AQ87" s="117">
        <v>41</v>
      </c>
      <c r="AR87" s="117">
        <v>42</v>
      </c>
      <c r="AS87" s="117">
        <v>24</v>
      </c>
      <c r="AT87" s="117">
        <v>47</v>
      </c>
      <c r="AU87" s="117">
        <v>41</v>
      </c>
      <c r="AV87" s="117">
        <v>45</v>
      </c>
      <c r="AW87" s="117">
        <v>33</v>
      </c>
      <c r="AX87" s="117">
        <v>41</v>
      </c>
      <c r="AY87" s="117">
        <v>51</v>
      </c>
      <c r="AZ87" s="117">
        <v>9</v>
      </c>
      <c r="BA87" s="117">
        <v>37</v>
      </c>
      <c r="BB87" s="117">
        <v>50</v>
      </c>
      <c r="BC87" s="117">
        <v>62</v>
      </c>
      <c r="BD87" s="117">
        <v>66</v>
      </c>
      <c r="BE87" s="117">
        <v>51</v>
      </c>
      <c r="BF87" s="117">
        <v>31</v>
      </c>
      <c r="BG87" s="117">
        <v>73</v>
      </c>
      <c r="BH87" s="117">
        <v>63</v>
      </c>
      <c r="BI87" s="117">
        <v>81</v>
      </c>
      <c r="BJ87" s="118" t="b">
        <f>OR(B177:BI177)</f>
        <v>0</v>
      </c>
    </row>
    <row r="88" spans="1:62" ht="13.15" x14ac:dyDescent="0.4">
      <c r="A88" s="116">
        <v>85</v>
      </c>
      <c r="B88" s="119">
        <v>38</v>
      </c>
      <c r="C88" s="119">
        <v>14</v>
      </c>
      <c r="D88" s="119">
        <v>33</v>
      </c>
      <c r="E88" s="119">
        <v>56</v>
      </c>
      <c r="F88" s="119">
        <v>36</v>
      </c>
      <c r="G88" s="119">
        <v>13</v>
      </c>
      <c r="H88" s="119">
        <v>66</v>
      </c>
      <c r="I88" s="119">
        <v>23</v>
      </c>
      <c r="J88" s="119">
        <v>43</v>
      </c>
      <c r="K88" s="119">
        <v>77</v>
      </c>
      <c r="L88" s="119">
        <v>22</v>
      </c>
      <c r="M88" s="119">
        <v>18</v>
      </c>
      <c r="N88" s="119">
        <v>17</v>
      </c>
      <c r="O88" s="119">
        <v>28</v>
      </c>
      <c r="P88" s="119">
        <v>74</v>
      </c>
      <c r="Q88" s="119">
        <v>39</v>
      </c>
      <c r="R88" s="119">
        <v>77</v>
      </c>
      <c r="S88" s="119">
        <v>9</v>
      </c>
      <c r="T88" s="119">
        <v>58</v>
      </c>
      <c r="U88" s="119">
        <v>65</v>
      </c>
      <c r="V88" s="119">
        <v>38</v>
      </c>
      <c r="W88" s="119">
        <v>3</v>
      </c>
      <c r="X88" s="119">
        <v>21</v>
      </c>
      <c r="Y88" s="119">
        <v>63</v>
      </c>
      <c r="Z88" s="119">
        <v>44</v>
      </c>
      <c r="AA88" s="119">
        <v>34</v>
      </c>
      <c r="AB88" s="119">
        <v>34</v>
      </c>
      <c r="AC88" s="119">
        <v>5</v>
      </c>
      <c r="AD88" s="119">
        <v>48</v>
      </c>
      <c r="AE88" s="119">
        <v>5</v>
      </c>
      <c r="AF88" s="119">
        <v>37</v>
      </c>
      <c r="AG88" s="119">
        <v>6</v>
      </c>
      <c r="AH88" s="119">
        <v>73</v>
      </c>
      <c r="AI88" s="119">
        <v>36</v>
      </c>
      <c r="AJ88" s="119">
        <v>11</v>
      </c>
      <c r="AK88" s="119">
        <v>27</v>
      </c>
      <c r="AL88" s="119">
        <v>74</v>
      </c>
      <c r="AM88" s="119">
        <v>66</v>
      </c>
      <c r="AN88" s="119">
        <v>16</v>
      </c>
      <c r="AO88" s="119">
        <v>8</v>
      </c>
      <c r="AP88" s="119">
        <v>19</v>
      </c>
      <c r="AQ88" s="119">
        <v>45</v>
      </c>
      <c r="AR88" s="119">
        <v>19</v>
      </c>
      <c r="AS88" s="119">
        <v>10</v>
      </c>
      <c r="AT88" s="119">
        <v>16</v>
      </c>
      <c r="AU88" s="119">
        <v>11</v>
      </c>
      <c r="AV88" s="119">
        <v>41</v>
      </c>
      <c r="AW88" s="119">
        <v>9</v>
      </c>
      <c r="AX88" s="119">
        <v>43</v>
      </c>
      <c r="AY88" s="119">
        <v>36</v>
      </c>
      <c r="AZ88" s="119">
        <v>43</v>
      </c>
      <c r="BA88" s="119">
        <v>52</v>
      </c>
      <c r="BB88" s="119">
        <v>64</v>
      </c>
      <c r="BC88" s="119">
        <v>62</v>
      </c>
      <c r="BD88" s="119">
        <v>52</v>
      </c>
      <c r="BE88" s="119">
        <v>43</v>
      </c>
      <c r="BF88" s="119">
        <v>80</v>
      </c>
      <c r="BG88" s="119">
        <v>72</v>
      </c>
      <c r="BH88" s="119">
        <v>38</v>
      </c>
      <c r="BI88" s="119">
        <v>5</v>
      </c>
      <c r="BJ88" s="120" t="b">
        <f>OR(B180:BI180)</f>
        <v>0</v>
      </c>
    </row>
    <row r="89" spans="1:62" ht="13.15" x14ac:dyDescent="0.4">
      <c r="A89" s="116">
        <v>86</v>
      </c>
      <c r="B89" s="117">
        <v>13</v>
      </c>
      <c r="C89" s="117">
        <v>57</v>
      </c>
      <c r="D89" s="117">
        <v>44</v>
      </c>
      <c r="E89" s="117">
        <v>18</v>
      </c>
      <c r="F89" s="117">
        <v>23</v>
      </c>
      <c r="G89" s="117">
        <v>9</v>
      </c>
      <c r="H89" s="117">
        <v>55</v>
      </c>
      <c r="I89" s="117">
        <v>13</v>
      </c>
      <c r="J89" s="117">
        <v>40</v>
      </c>
      <c r="K89" s="117">
        <v>64</v>
      </c>
      <c r="L89" s="117">
        <v>58</v>
      </c>
      <c r="M89" s="117">
        <v>32</v>
      </c>
      <c r="N89" s="117">
        <v>47</v>
      </c>
      <c r="O89" s="117">
        <v>4</v>
      </c>
      <c r="P89" s="117">
        <v>58</v>
      </c>
      <c r="Q89" s="117">
        <v>73</v>
      </c>
      <c r="R89" s="117">
        <v>17</v>
      </c>
      <c r="S89" s="117">
        <v>26</v>
      </c>
      <c r="T89" s="117">
        <v>63</v>
      </c>
      <c r="U89" s="117">
        <v>41</v>
      </c>
      <c r="V89" s="117">
        <v>73</v>
      </c>
      <c r="W89" s="117">
        <v>77</v>
      </c>
      <c r="X89" s="117">
        <v>20</v>
      </c>
      <c r="Y89" s="117">
        <v>34</v>
      </c>
      <c r="Z89" s="117">
        <v>34</v>
      </c>
      <c r="AA89" s="117">
        <v>48</v>
      </c>
      <c r="AB89" s="117">
        <v>25</v>
      </c>
      <c r="AC89" s="117">
        <v>68</v>
      </c>
      <c r="AD89" s="117">
        <v>46</v>
      </c>
      <c r="AE89" s="117">
        <v>34</v>
      </c>
      <c r="AF89" s="117">
        <v>34</v>
      </c>
      <c r="AG89" s="117">
        <v>69</v>
      </c>
      <c r="AH89" s="117">
        <v>30</v>
      </c>
      <c r="AI89" s="117">
        <v>26</v>
      </c>
      <c r="AJ89" s="117">
        <v>79</v>
      </c>
      <c r="AK89" s="117">
        <v>52</v>
      </c>
      <c r="AL89" s="117">
        <v>47</v>
      </c>
      <c r="AM89" s="117">
        <v>79</v>
      </c>
      <c r="AN89" s="117">
        <v>21</v>
      </c>
      <c r="AO89" s="117">
        <v>76</v>
      </c>
      <c r="AP89" s="117">
        <v>61</v>
      </c>
      <c r="AQ89" s="117">
        <v>11</v>
      </c>
      <c r="AR89" s="117">
        <v>73</v>
      </c>
      <c r="AS89" s="117">
        <v>19</v>
      </c>
      <c r="AT89" s="117">
        <v>49</v>
      </c>
      <c r="AU89" s="117">
        <v>54</v>
      </c>
      <c r="AV89" s="117">
        <v>31</v>
      </c>
      <c r="AW89" s="117">
        <v>49</v>
      </c>
      <c r="AX89" s="117">
        <v>69</v>
      </c>
      <c r="AY89" s="117">
        <v>7</v>
      </c>
      <c r="AZ89" s="117">
        <v>37</v>
      </c>
      <c r="BA89" s="117">
        <v>26</v>
      </c>
      <c r="BB89" s="117">
        <v>11</v>
      </c>
      <c r="BC89" s="117">
        <v>4</v>
      </c>
      <c r="BD89" s="117">
        <v>5</v>
      </c>
      <c r="BE89" s="117">
        <v>49</v>
      </c>
      <c r="BF89" s="117">
        <v>33</v>
      </c>
      <c r="BG89" s="117">
        <v>56</v>
      </c>
      <c r="BH89" s="117">
        <v>10</v>
      </c>
      <c r="BI89" s="117">
        <v>78</v>
      </c>
      <c r="BJ89" s="118" t="b">
        <f>OR(B180:BI180)</f>
        <v>0</v>
      </c>
    </row>
    <row r="90" spans="1:62" ht="13.15" x14ac:dyDescent="0.4">
      <c r="A90" s="116">
        <v>87</v>
      </c>
      <c r="B90" s="119">
        <v>21</v>
      </c>
      <c r="C90" s="119">
        <v>30</v>
      </c>
      <c r="D90" s="119">
        <v>41</v>
      </c>
      <c r="E90" s="119">
        <v>44</v>
      </c>
      <c r="F90" s="119">
        <v>72</v>
      </c>
      <c r="G90" s="119">
        <v>15</v>
      </c>
      <c r="H90" s="119">
        <v>24</v>
      </c>
      <c r="I90" s="119">
        <v>18</v>
      </c>
      <c r="J90" s="119">
        <v>14</v>
      </c>
      <c r="K90" s="119">
        <v>25</v>
      </c>
      <c r="L90" s="119">
        <v>29</v>
      </c>
      <c r="M90" s="119">
        <v>70</v>
      </c>
      <c r="N90" s="119">
        <v>38</v>
      </c>
      <c r="O90" s="119">
        <v>39</v>
      </c>
      <c r="P90" s="119">
        <v>52</v>
      </c>
      <c r="Q90" s="119">
        <v>47</v>
      </c>
      <c r="R90" s="119">
        <v>51</v>
      </c>
      <c r="S90" s="119">
        <v>39</v>
      </c>
      <c r="T90" s="119">
        <v>55</v>
      </c>
      <c r="U90" s="119">
        <v>26</v>
      </c>
      <c r="V90" s="119">
        <v>17</v>
      </c>
      <c r="W90" s="119">
        <v>27</v>
      </c>
      <c r="X90" s="119">
        <v>40</v>
      </c>
      <c r="Y90" s="119">
        <v>73</v>
      </c>
      <c r="Z90" s="119">
        <v>29</v>
      </c>
      <c r="AA90" s="119">
        <v>19</v>
      </c>
      <c r="AB90" s="119">
        <v>21</v>
      </c>
      <c r="AC90" s="119">
        <v>2</v>
      </c>
      <c r="AD90" s="119">
        <v>32</v>
      </c>
      <c r="AE90" s="119">
        <v>60</v>
      </c>
      <c r="AF90" s="119">
        <v>70</v>
      </c>
      <c r="AG90" s="119">
        <v>13</v>
      </c>
      <c r="AH90" s="119">
        <v>11</v>
      </c>
      <c r="AI90" s="119">
        <v>6</v>
      </c>
      <c r="AJ90" s="119">
        <v>17</v>
      </c>
      <c r="AK90" s="119">
        <v>70</v>
      </c>
      <c r="AL90" s="119">
        <v>41</v>
      </c>
      <c r="AM90" s="119">
        <v>14</v>
      </c>
      <c r="AN90" s="119">
        <v>74</v>
      </c>
      <c r="AO90" s="119">
        <v>44</v>
      </c>
      <c r="AP90" s="119">
        <v>38</v>
      </c>
      <c r="AQ90" s="119">
        <v>33</v>
      </c>
      <c r="AR90" s="119">
        <v>18</v>
      </c>
      <c r="AS90" s="119">
        <v>16</v>
      </c>
      <c r="AT90" s="119">
        <v>5</v>
      </c>
      <c r="AU90" s="119">
        <v>33</v>
      </c>
      <c r="AV90" s="119">
        <v>14</v>
      </c>
      <c r="AW90" s="119">
        <v>63</v>
      </c>
      <c r="AX90" s="119">
        <v>58</v>
      </c>
      <c r="AY90" s="119">
        <v>3</v>
      </c>
      <c r="AZ90" s="119">
        <v>8</v>
      </c>
      <c r="BA90" s="119">
        <v>1</v>
      </c>
      <c r="BB90" s="119">
        <v>45</v>
      </c>
      <c r="BC90" s="119">
        <v>8</v>
      </c>
      <c r="BD90" s="119">
        <v>30</v>
      </c>
      <c r="BE90" s="119">
        <v>81</v>
      </c>
      <c r="BF90" s="119">
        <v>7</v>
      </c>
      <c r="BG90" s="119">
        <v>63</v>
      </c>
      <c r="BH90" s="119">
        <v>64</v>
      </c>
      <c r="BI90" s="119">
        <v>12</v>
      </c>
      <c r="BJ90" s="120" t="b">
        <f>OR(B180:BI180)</f>
        <v>0</v>
      </c>
    </row>
    <row r="91" spans="1:62" ht="13.15" x14ac:dyDescent="0.4">
      <c r="A91" s="116">
        <v>88</v>
      </c>
      <c r="B91" s="117">
        <v>12</v>
      </c>
      <c r="C91" s="117">
        <v>6</v>
      </c>
      <c r="D91" s="117">
        <v>21</v>
      </c>
      <c r="E91" s="117">
        <v>70</v>
      </c>
      <c r="F91" s="117">
        <v>44</v>
      </c>
      <c r="G91" s="117">
        <v>39</v>
      </c>
      <c r="H91" s="117">
        <v>22</v>
      </c>
      <c r="I91" s="117">
        <v>47</v>
      </c>
      <c r="J91" s="117">
        <v>27</v>
      </c>
      <c r="K91" s="117">
        <v>64</v>
      </c>
      <c r="L91" s="117">
        <v>64</v>
      </c>
      <c r="M91" s="117">
        <v>23</v>
      </c>
      <c r="N91" s="117">
        <v>28</v>
      </c>
      <c r="O91" s="117">
        <v>4</v>
      </c>
      <c r="P91" s="117">
        <v>39</v>
      </c>
      <c r="Q91" s="117">
        <v>2</v>
      </c>
      <c r="R91" s="117">
        <v>20</v>
      </c>
      <c r="S91" s="117">
        <v>18</v>
      </c>
      <c r="T91" s="117">
        <v>42</v>
      </c>
      <c r="U91" s="117">
        <v>6</v>
      </c>
      <c r="V91" s="117">
        <v>22</v>
      </c>
      <c r="W91" s="117">
        <v>31</v>
      </c>
      <c r="X91" s="117">
        <v>35</v>
      </c>
      <c r="Y91" s="117">
        <v>11</v>
      </c>
      <c r="Z91" s="117">
        <v>47</v>
      </c>
      <c r="AA91" s="117">
        <v>76</v>
      </c>
      <c r="AB91" s="117">
        <v>73</v>
      </c>
      <c r="AC91" s="117">
        <v>14</v>
      </c>
      <c r="AD91" s="117">
        <v>7</v>
      </c>
      <c r="AE91" s="117">
        <v>58</v>
      </c>
      <c r="AF91" s="117">
        <v>52</v>
      </c>
      <c r="AG91" s="117">
        <v>39</v>
      </c>
      <c r="AH91" s="117">
        <v>35</v>
      </c>
      <c r="AI91" s="117">
        <v>9</v>
      </c>
      <c r="AJ91" s="117">
        <v>21</v>
      </c>
      <c r="AK91" s="117">
        <v>48</v>
      </c>
      <c r="AL91" s="117">
        <v>12</v>
      </c>
      <c r="AM91" s="117">
        <v>8</v>
      </c>
      <c r="AN91" s="117">
        <v>36</v>
      </c>
      <c r="AO91" s="117">
        <v>9</v>
      </c>
      <c r="AP91" s="117">
        <v>62</v>
      </c>
      <c r="AQ91" s="117">
        <v>38</v>
      </c>
      <c r="AR91" s="117">
        <v>58</v>
      </c>
      <c r="AS91" s="117">
        <v>24</v>
      </c>
      <c r="AT91" s="117">
        <v>30</v>
      </c>
      <c r="AU91" s="117">
        <v>54</v>
      </c>
      <c r="AV91" s="117">
        <v>75</v>
      </c>
      <c r="AW91" s="117">
        <v>69</v>
      </c>
      <c r="AX91" s="117">
        <v>8</v>
      </c>
      <c r="AY91" s="117">
        <v>22</v>
      </c>
      <c r="AZ91" s="117">
        <v>48</v>
      </c>
      <c r="BA91" s="117">
        <v>14</v>
      </c>
      <c r="BB91" s="117">
        <v>3</v>
      </c>
      <c r="BC91" s="117">
        <v>67</v>
      </c>
      <c r="BD91" s="117">
        <v>54</v>
      </c>
      <c r="BE91" s="117">
        <v>52</v>
      </c>
      <c r="BF91" s="117">
        <v>75</v>
      </c>
      <c r="BG91" s="117">
        <v>26</v>
      </c>
      <c r="BH91" s="117">
        <v>37</v>
      </c>
      <c r="BI91" s="117">
        <v>56</v>
      </c>
      <c r="BJ91" s="118" t="b">
        <f>OR(B183:BI183)</f>
        <v>0</v>
      </c>
    </row>
    <row r="92" spans="1:62" ht="13.15" x14ac:dyDescent="0.4">
      <c r="A92" s="116">
        <v>89</v>
      </c>
      <c r="B92" s="119">
        <v>57</v>
      </c>
      <c r="C92" s="119">
        <v>39</v>
      </c>
      <c r="D92" s="119">
        <v>41</v>
      </c>
      <c r="E92" s="119">
        <v>54</v>
      </c>
      <c r="F92" s="119">
        <v>55</v>
      </c>
      <c r="G92" s="119">
        <v>54</v>
      </c>
      <c r="H92" s="119">
        <v>9</v>
      </c>
      <c r="I92" s="119">
        <v>57</v>
      </c>
      <c r="J92" s="119">
        <v>21</v>
      </c>
      <c r="K92" s="119">
        <v>29</v>
      </c>
      <c r="L92" s="119">
        <v>13</v>
      </c>
      <c r="M92" s="119">
        <v>12</v>
      </c>
      <c r="N92" s="119">
        <v>10</v>
      </c>
      <c r="O92" s="119">
        <v>52</v>
      </c>
      <c r="P92" s="119">
        <v>4</v>
      </c>
      <c r="Q92" s="119">
        <v>75</v>
      </c>
      <c r="R92" s="119">
        <v>15</v>
      </c>
      <c r="S92" s="119">
        <v>52</v>
      </c>
      <c r="T92" s="119">
        <v>79</v>
      </c>
      <c r="U92" s="119">
        <v>70</v>
      </c>
      <c r="V92" s="119">
        <v>57</v>
      </c>
      <c r="W92" s="119">
        <v>72</v>
      </c>
      <c r="X92" s="119">
        <v>47</v>
      </c>
      <c r="Y92" s="119">
        <v>6</v>
      </c>
      <c r="Z92" s="119">
        <v>36</v>
      </c>
      <c r="AA92" s="119">
        <v>81</v>
      </c>
      <c r="AB92" s="119">
        <v>12</v>
      </c>
      <c r="AC92" s="119">
        <v>22</v>
      </c>
      <c r="AD92" s="119">
        <v>50</v>
      </c>
      <c r="AE92" s="119">
        <v>15</v>
      </c>
      <c r="AF92" s="119">
        <v>6</v>
      </c>
      <c r="AG92" s="119">
        <v>28</v>
      </c>
      <c r="AH92" s="119">
        <v>22</v>
      </c>
      <c r="AI92" s="119">
        <v>71</v>
      </c>
      <c r="AJ92" s="119">
        <v>32</v>
      </c>
      <c r="AK92" s="119">
        <v>17</v>
      </c>
      <c r="AL92" s="119">
        <v>78</v>
      </c>
      <c r="AM92" s="119">
        <v>51</v>
      </c>
      <c r="AN92" s="119">
        <v>73</v>
      </c>
      <c r="AO92" s="119">
        <v>31</v>
      </c>
      <c r="AP92" s="119">
        <v>48</v>
      </c>
      <c r="AQ92" s="119">
        <v>46</v>
      </c>
      <c r="AR92" s="119">
        <v>60</v>
      </c>
      <c r="AS92" s="119">
        <v>62</v>
      </c>
      <c r="AT92" s="119">
        <v>70</v>
      </c>
      <c r="AU92" s="119">
        <v>2</v>
      </c>
      <c r="AV92" s="119">
        <v>6</v>
      </c>
      <c r="AW92" s="119">
        <v>52</v>
      </c>
      <c r="AX92" s="119">
        <v>35</v>
      </c>
      <c r="AY92" s="119">
        <v>48</v>
      </c>
      <c r="AZ92" s="119">
        <v>80</v>
      </c>
      <c r="BA92" s="119">
        <v>46</v>
      </c>
      <c r="BB92" s="119">
        <v>8</v>
      </c>
      <c r="BC92" s="119">
        <v>39</v>
      </c>
      <c r="BD92" s="119">
        <v>53</v>
      </c>
      <c r="BE92" s="119">
        <v>64</v>
      </c>
      <c r="BF92" s="119">
        <v>11</v>
      </c>
      <c r="BG92" s="119">
        <v>50</v>
      </c>
      <c r="BH92" s="119">
        <v>33</v>
      </c>
      <c r="BI92" s="119">
        <v>67</v>
      </c>
      <c r="BJ92" s="120" t="b">
        <f>OR(B183:BI183)</f>
        <v>0</v>
      </c>
    </row>
    <row r="93" spans="1:62" ht="13.5" thickBot="1" x14ac:dyDescent="0.45">
      <c r="A93" s="121">
        <v>90</v>
      </c>
      <c r="B93" s="122">
        <v>6</v>
      </c>
      <c r="C93" s="122">
        <v>38</v>
      </c>
      <c r="D93" s="122">
        <v>33</v>
      </c>
      <c r="E93" s="122">
        <v>47</v>
      </c>
      <c r="F93" s="122">
        <v>52</v>
      </c>
      <c r="G93" s="122">
        <v>74</v>
      </c>
      <c r="H93" s="122">
        <v>26</v>
      </c>
      <c r="I93" s="122">
        <v>65</v>
      </c>
      <c r="J93" s="122">
        <v>5</v>
      </c>
      <c r="K93" s="122">
        <v>57</v>
      </c>
      <c r="L93" s="122">
        <v>4</v>
      </c>
      <c r="M93" s="122">
        <v>13</v>
      </c>
      <c r="N93" s="122">
        <v>22</v>
      </c>
      <c r="O93" s="122">
        <v>15</v>
      </c>
      <c r="P93" s="122">
        <v>14</v>
      </c>
      <c r="Q93" s="122">
        <v>29</v>
      </c>
      <c r="R93" s="122">
        <v>51</v>
      </c>
      <c r="S93" s="122">
        <v>20</v>
      </c>
      <c r="T93" s="122">
        <v>52</v>
      </c>
      <c r="U93" s="122">
        <v>67</v>
      </c>
      <c r="V93" s="122">
        <v>37</v>
      </c>
      <c r="W93" s="122">
        <v>35</v>
      </c>
      <c r="X93" s="122">
        <v>41</v>
      </c>
      <c r="Y93" s="122">
        <v>56</v>
      </c>
      <c r="Z93" s="122">
        <v>5</v>
      </c>
      <c r="AA93" s="122">
        <v>2</v>
      </c>
      <c r="AB93" s="122">
        <v>41</v>
      </c>
      <c r="AC93" s="122">
        <v>66</v>
      </c>
      <c r="AD93" s="122">
        <v>21</v>
      </c>
      <c r="AE93" s="122">
        <v>61</v>
      </c>
      <c r="AF93" s="122">
        <v>71</v>
      </c>
      <c r="AG93" s="122">
        <v>71</v>
      </c>
      <c r="AH93" s="122">
        <v>12</v>
      </c>
      <c r="AI93" s="122">
        <v>29</v>
      </c>
      <c r="AJ93" s="122">
        <v>67</v>
      </c>
      <c r="AK93" s="122">
        <v>16</v>
      </c>
      <c r="AL93" s="122">
        <v>67</v>
      </c>
      <c r="AM93" s="122">
        <v>18</v>
      </c>
      <c r="AN93" s="122">
        <v>74</v>
      </c>
      <c r="AO93" s="122">
        <v>24</v>
      </c>
      <c r="AP93" s="122">
        <v>67</v>
      </c>
      <c r="AQ93" s="122">
        <v>51</v>
      </c>
      <c r="AR93" s="122">
        <v>53</v>
      </c>
      <c r="AS93" s="122">
        <v>54</v>
      </c>
      <c r="AT93" s="122">
        <v>29</v>
      </c>
      <c r="AU93" s="122">
        <v>15</v>
      </c>
      <c r="AV93" s="122">
        <v>69</v>
      </c>
      <c r="AW93" s="122">
        <v>44</v>
      </c>
      <c r="AX93" s="122">
        <v>19</v>
      </c>
      <c r="AY93" s="122">
        <v>54</v>
      </c>
      <c r="AZ93" s="122">
        <v>28</v>
      </c>
      <c r="BA93" s="122">
        <v>9</v>
      </c>
      <c r="BB93" s="122">
        <v>70</v>
      </c>
      <c r="BC93" s="122">
        <v>25</v>
      </c>
      <c r="BD93" s="122">
        <v>7</v>
      </c>
      <c r="BE93" s="122">
        <v>48</v>
      </c>
      <c r="BF93" s="122">
        <v>4</v>
      </c>
      <c r="BG93" s="122">
        <v>37</v>
      </c>
      <c r="BH93" s="122">
        <v>34</v>
      </c>
      <c r="BI93" s="122">
        <v>29</v>
      </c>
      <c r="BJ93" s="53" t="b">
        <f>OR(B183:BI183)</f>
        <v>0</v>
      </c>
    </row>
    <row r="96" spans="1:62" x14ac:dyDescent="0.35">
      <c r="A96" s="18">
        <v>1</v>
      </c>
      <c r="B96" s="18" t="b">
        <f t="shared" ref="B96:AG96" si="0">OR(B4=B5,B4=B6,B5=B6)</f>
        <v>0</v>
      </c>
      <c r="C96" s="18" t="b">
        <f t="shared" si="0"/>
        <v>0</v>
      </c>
      <c r="D96" s="18" t="b">
        <f t="shared" si="0"/>
        <v>0</v>
      </c>
      <c r="E96" s="18" t="b">
        <f t="shared" si="0"/>
        <v>0</v>
      </c>
      <c r="F96" s="18" t="b">
        <f t="shared" si="0"/>
        <v>0</v>
      </c>
      <c r="G96" s="18" t="b">
        <f t="shared" si="0"/>
        <v>0</v>
      </c>
      <c r="H96" s="18" t="b">
        <f t="shared" si="0"/>
        <v>0</v>
      </c>
      <c r="I96" s="18" t="b">
        <f t="shared" si="0"/>
        <v>0</v>
      </c>
      <c r="J96" s="18" t="b">
        <f t="shared" si="0"/>
        <v>0</v>
      </c>
      <c r="K96" s="18" t="b">
        <f t="shared" si="0"/>
        <v>0</v>
      </c>
      <c r="L96" s="18" t="b">
        <f t="shared" si="0"/>
        <v>0</v>
      </c>
      <c r="M96" s="18" t="b">
        <f t="shared" si="0"/>
        <v>0</v>
      </c>
      <c r="N96" s="18" t="b">
        <f t="shared" si="0"/>
        <v>0</v>
      </c>
      <c r="O96" s="18" t="b">
        <f t="shared" si="0"/>
        <v>0</v>
      </c>
      <c r="P96" s="18" t="b">
        <f t="shared" si="0"/>
        <v>0</v>
      </c>
      <c r="Q96" s="18" t="b">
        <f t="shared" si="0"/>
        <v>0</v>
      </c>
      <c r="R96" s="18" t="b">
        <f t="shared" si="0"/>
        <v>0</v>
      </c>
      <c r="S96" s="18" t="b">
        <f t="shared" si="0"/>
        <v>0</v>
      </c>
      <c r="T96" s="18" t="b">
        <f t="shared" si="0"/>
        <v>0</v>
      </c>
      <c r="U96" s="18" t="b">
        <f t="shared" si="0"/>
        <v>0</v>
      </c>
      <c r="V96" s="18" t="b">
        <f t="shared" si="0"/>
        <v>0</v>
      </c>
      <c r="W96" s="18" t="b">
        <f t="shared" si="0"/>
        <v>0</v>
      </c>
      <c r="X96" s="18" t="b">
        <f t="shared" si="0"/>
        <v>0</v>
      </c>
      <c r="Y96" s="18" t="b">
        <f t="shared" si="0"/>
        <v>0</v>
      </c>
      <c r="Z96" s="18" t="b">
        <f t="shared" si="0"/>
        <v>0</v>
      </c>
      <c r="AA96" s="18" t="b">
        <f t="shared" si="0"/>
        <v>0</v>
      </c>
      <c r="AB96" s="18" t="b">
        <f t="shared" si="0"/>
        <v>0</v>
      </c>
      <c r="AC96" s="18" t="b">
        <f t="shared" si="0"/>
        <v>0</v>
      </c>
      <c r="AD96" s="18" t="b">
        <f t="shared" si="0"/>
        <v>0</v>
      </c>
      <c r="AE96" s="18" t="b">
        <f t="shared" si="0"/>
        <v>0</v>
      </c>
      <c r="AF96" s="18" t="b">
        <f t="shared" si="0"/>
        <v>0</v>
      </c>
      <c r="AG96" s="18" t="b">
        <f t="shared" si="0"/>
        <v>0</v>
      </c>
      <c r="AH96" s="18" t="b">
        <f t="shared" ref="AH96:BI96" si="1">OR(AH4=AH5,AH4=AH6,AH5=AH6)</f>
        <v>0</v>
      </c>
      <c r="AI96" s="18" t="b">
        <f t="shared" si="1"/>
        <v>0</v>
      </c>
      <c r="AJ96" s="18" t="b">
        <f t="shared" si="1"/>
        <v>0</v>
      </c>
      <c r="AK96" s="18" t="b">
        <f t="shared" si="1"/>
        <v>0</v>
      </c>
      <c r="AL96" s="18" t="b">
        <f t="shared" si="1"/>
        <v>0</v>
      </c>
      <c r="AM96" s="18" t="b">
        <f t="shared" si="1"/>
        <v>0</v>
      </c>
      <c r="AN96" s="18" t="b">
        <f t="shared" si="1"/>
        <v>0</v>
      </c>
      <c r="AO96" s="18" t="b">
        <f t="shared" si="1"/>
        <v>0</v>
      </c>
      <c r="AP96" s="18" t="b">
        <f t="shared" si="1"/>
        <v>0</v>
      </c>
      <c r="AQ96" s="18" t="b">
        <f t="shared" si="1"/>
        <v>0</v>
      </c>
      <c r="AR96" s="18" t="b">
        <f t="shared" si="1"/>
        <v>0</v>
      </c>
      <c r="AS96" s="18" t="b">
        <f t="shared" si="1"/>
        <v>0</v>
      </c>
      <c r="AT96" s="18" t="b">
        <f t="shared" si="1"/>
        <v>0</v>
      </c>
      <c r="AU96" s="18" t="b">
        <f t="shared" si="1"/>
        <v>0</v>
      </c>
      <c r="AV96" s="18" t="b">
        <f t="shared" si="1"/>
        <v>0</v>
      </c>
      <c r="AW96" s="18" t="b">
        <f t="shared" si="1"/>
        <v>0</v>
      </c>
      <c r="AX96" s="18" t="b">
        <f t="shared" si="1"/>
        <v>0</v>
      </c>
      <c r="AY96" s="18" t="b">
        <f t="shared" si="1"/>
        <v>0</v>
      </c>
      <c r="AZ96" s="18" t="b">
        <f t="shared" si="1"/>
        <v>0</v>
      </c>
      <c r="BA96" s="18" t="b">
        <f t="shared" si="1"/>
        <v>0</v>
      </c>
      <c r="BB96" s="18" t="b">
        <f t="shared" si="1"/>
        <v>0</v>
      </c>
      <c r="BC96" s="18" t="b">
        <f t="shared" si="1"/>
        <v>0</v>
      </c>
      <c r="BD96" s="18" t="b">
        <f t="shared" si="1"/>
        <v>0</v>
      </c>
      <c r="BE96" s="18" t="b">
        <f t="shared" si="1"/>
        <v>0</v>
      </c>
      <c r="BF96" s="18" t="b">
        <f t="shared" si="1"/>
        <v>0</v>
      </c>
      <c r="BG96" s="18" t="b">
        <f t="shared" si="1"/>
        <v>0</v>
      </c>
      <c r="BH96" s="18" t="b">
        <f t="shared" si="1"/>
        <v>0</v>
      </c>
      <c r="BI96" s="18" t="b">
        <f t="shared" si="1"/>
        <v>0</v>
      </c>
    </row>
    <row r="97" spans="1:61" x14ac:dyDescent="0.35">
      <c r="A97" s="18">
        <v>2</v>
      </c>
    </row>
    <row r="98" spans="1:61" x14ac:dyDescent="0.35">
      <c r="A98" s="18">
        <v>3</v>
      </c>
    </row>
    <row r="99" spans="1:61" x14ac:dyDescent="0.35">
      <c r="A99" s="18">
        <v>4</v>
      </c>
      <c r="B99" s="18" t="b">
        <f t="shared" ref="B99:AG99" si="2">OR(B7=B8,B7=B9,B8=B9)</f>
        <v>0</v>
      </c>
      <c r="C99" s="18" t="b">
        <f t="shared" si="2"/>
        <v>0</v>
      </c>
      <c r="D99" s="18" t="b">
        <f t="shared" si="2"/>
        <v>0</v>
      </c>
      <c r="E99" s="18" t="b">
        <f t="shared" si="2"/>
        <v>0</v>
      </c>
      <c r="F99" s="18" t="b">
        <f t="shared" si="2"/>
        <v>0</v>
      </c>
      <c r="G99" s="18" t="b">
        <f t="shared" si="2"/>
        <v>0</v>
      </c>
      <c r="H99" s="18" t="b">
        <f t="shared" si="2"/>
        <v>0</v>
      </c>
      <c r="I99" s="18" t="b">
        <f t="shared" si="2"/>
        <v>0</v>
      </c>
      <c r="J99" s="18" t="b">
        <f t="shared" si="2"/>
        <v>0</v>
      </c>
      <c r="K99" s="18" t="b">
        <f t="shared" si="2"/>
        <v>0</v>
      </c>
      <c r="L99" s="18" t="b">
        <f t="shared" si="2"/>
        <v>0</v>
      </c>
      <c r="M99" s="18" t="b">
        <f t="shared" si="2"/>
        <v>0</v>
      </c>
      <c r="N99" s="18" t="b">
        <f t="shared" si="2"/>
        <v>0</v>
      </c>
      <c r="O99" s="18" t="b">
        <f t="shared" si="2"/>
        <v>0</v>
      </c>
      <c r="P99" s="18" t="b">
        <f t="shared" si="2"/>
        <v>0</v>
      </c>
      <c r="Q99" s="18" t="b">
        <f t="shared" si="2"/>
        <v>0</v>
      </c>
      <c r="R99" s="18" t="b">
        <f t="shared" si="2"/>
        <v>0</v>
      </c>
      <c r="S99" s="18" t="b">
        <f t="shared" si="2"/>
        <v>0</v>
      </c>
      <c r="T99" s="18" t="b">
        <f t="shared" si="2"/>
        <v>0</v>
      </c>
      <c r="U99" s="18" t="b">
        <f t="shared" si="2"/>
        <v>0</v>
      </c>
      <c r="V99" s="18" t="b">
        <f t="shared" si="2"/>
        <v>0</v>
      </c>
      <c r="W99" s="18" t="b">
        <f t="shared" si="2"/>
        <v>0</v>
      </c>
      <c r="X99" s="18" t="b">
        <f t="shared" si="2"/>
        <v>0</v>
      </c>
      <c r="Y99" s="18" t="b">
        <f t="shared" si="2"/>
        <v>0</v>
      </c>
      <c r="Z99" s="18" t="b">
        <f t="shared" si="2"/>
        <v>0</v>
      </c>
      <c r="AA99" s="18" t="b">
        <f t="shared" si="2"/>
        <v>0</v>
      </c>
      <c r="AB99" s="18" t="b">
        <f t="shared" si="2"/>
        <v>0</v>
      </c>
      <c r="AC99" s="18" t="b">
        <f t="shared" si="2"/>
        <v>0</v>
      </c>
      <c r="AD99" s="18" t="b">
        <f t="shared" si="2"/>
        <v>0</v>
      </c>
      <c r="AE99" s="18" t="b">
        <f t="shared" si="2"/>
        <v>0</v>
      </c>
      <c r="AF99" s="18" t="b">
        <f t="shared" si="2"/>
        <v>0</v>
      </c>
      <c r="AG99" s="18" t="b">
        <f t="shared" si="2"/>
        <v>0</v>
      </c>
      <c r="AH99" s="18" t="b">
        <f t="shared" ref="AH99:BI99" si="3">OR(AH7=AH8,AH7=AH9,AH8=AH9)</f>
        <v>0</v>
      </c>
      <c r="AI99" s="18" t="b">
        <f t="shared" si="3"/>
        <v>0</v>
      </c>
      <c r="AJ99" s="18" t="b">
        <f t="shared" si="3"/>
        <v>0</v>
      </c>
      <c r="AK99" s="18" t="b">
        <f t="shared" si="3"/>
        <v>0</v>
      </c>
      <c r="AL99" s="18" t="b">
        <f t="shared" si="3"/>
        <v>0</v>
      </c>
      <c r="AM99" s="18" t="b">
        <f t="shared" si="3"/>
        <v>0</v>
      </c>
      <c r="AN99" s="18" t="b">
        <f t="shared" si="3"/>
        <v>0</v>
      </c>
      <c r="AO99" s="18" t="b">
        <f t="shared" si="3"/>
        <v>0</v>
      </c>
      <c r="AP99" s="18" t="b">
        <f t="shared" si="3"/>
        <v>0</v>
      </c>
      <c r="AQ99" s="18" t="b">
        <f t="shared" si="3"/>
        <v>0</v>
      </c>
      <c r="AR99" s="18" t="b">
        <f t="shared" si="3"/>
        <v>0</v>
      </c>
      <c r="AS99" s="18" t="b">
        <f t="shared" si="3"/>
        <v>0</v>
      </c>
      <c r="AT99" s="18" t="b">
        <f t="shared" si="3"/>
        <v>0</v>
      </c>
      <c r="AU99" s="18" t="b">
        <f t="shared" si="3"/>
        <v>0</v>
      </c>
      <c r="AV99" s="18" t="b">
        <f t="shared" si="3"/>
        <v>0</v>
      </c>
      <c r="AW99" s="18" t="b">
        <f t="shared" si="3"/>
        <v>0</v>
      </c>
      <c r="AX99" s="18" t="b">
        <f t="shared" si="3"/>
        <v>0</v>
      </c>
      <c r="AY99" s="18" t="b">
        <f t="shared" si="3"/>
        <v>0</v>
      </c>
      <c r="AZ99" s="18" t="b">
        <f t="shared" si="3"/>
        <v>0</v>
      </c>
      <c r="BA99" s="18" t="b">
        <f t="shared" si="3"/>
        <v>0</v>
      </c>
      <c r="BB99" s="18" t="b">
        <f t="shared" si="3"/>
        <v>0</v>
      </c>
      <c r="BC99" s="18" t="b">
        <f t="shared" si="3"/>
        <v>0</v>
      </c>
      <c r="BD99" s="18" t="b">
        <f t="shared" si="3"/>
        <v>0</v>
      </c>
      <c r="BE99" s="18" t="b">
        <f t="shared" si="3"/>
        <v>0</v>
      </c>
      <c r="BF99" s="18" t="b">
        <f t="shared" si="3"/>
        <v>0</v>
      </c>
      <c r="BG99" s="18" t="b">
        <f t="shared" si="3"/>
        <v>0</v>
      </c>
      <c r="BH99" s="18" t="b">
        <f t="shared" si="3"/>
        <v>0</v>
      </c>
      <c r="BI99" s="18" t="b">
        <f t="shared" si="3"/>
        <v>0</v>
      </c>
    </row>
    <row r="100" spans="1:61" x14ac:dyDescent="0.35">
      <c r="A100" s="18">
        <v>5</v>
      </c>
    </row>
    <row r="101" spans="1:61" x14ac:dyDescent="0.35">
      <c r="A101" s="18">
        <v>6</v>
      </c>
    </row>
    <row r="102" spans="1:61" x14ac:dyDescent="0.35">
      <c r="A102" s="18">
        <v>7</v>
      </c>
      <c r="B102" s="18" t="b">
        <f t="shared" ref="B102:AG102" si="4">OR(B10=B11,B10=B12,B11=B12)</f>
        <v>0</v>
      </c>
      <c r="C102" s="18" t="b">
        <f t="shared" si="4"/>
        <v>0</v>
      </c>
      <c r="D102" s="18" t="b">
        <f t="shared" si="4"/>
        <v>0</v>
      </c>
      <c r="E102" s="18" t="b">
        <f t="shared" si="4"/>
        <v>0</v>
      </c>
      <c r="F102" s="18" t="b">
        <f t="shared" si="4"/>
        <v>0</v>
      </c>
      <c r="G102" s="18" t="b">
        <f t="shared" si="4"/>
        <v>0</v>
      </c>
      <c r="H102" s="18" t="b">
        <f t="shared" si="4"/>
        <v>0</v>
      </c>
      <c r="I102" s="18" t="b">
        <f t="shared" si="4"/>
        <v>0</v>
      </c>
      <c r="J102" s="18" t="b">
        <f t="shared" si="4"/>
        <v>0</v>
      </c>
      <c r="K102" s="18" t="b">
        <f t="shared" si="4"/>
        <v>0</v>
      </c>
      <c r="L102" s="18" t="b">
        <f t="shared" si="4"/>
        <v>0</v>
      </c>
      <c r="M102" s="18" t="b">
        <f t="shared" si="4"/>
        <v>0</v>
      </c>
      <c r="N102" s="18" t="b">
        <f t="shared" si="4"/>
        <v>0</v>
      </c>
      <c r="O102" s="18" t="b">
        <f t="shared" si="4"/>
        <v>0</v>
      </c>
      <c r="P102" s="18" t="b">
        <f t="shared" si="4"/>
        <v>0</v>
      </c>
      <c r="Q102" s="18" t="b">
        <f t="shared" si="4"/>
        <v>0</v>
      </c>
      <c r="R102" s="18" t="b">
        <f t="shared" si="4"/>
        <v>0</v>
      </c>
      <c r="S102" s="18" t="b">
        <f t="shared" si="4"/>
        <v>0</v>
      </c>
      <c r="T102" s="18" t="b">
        <f t="shared" si="4"/>
        <v>0</v>
      </c>
      <c r="U102" s="18" t="b">
        <f t="shared" si="4"/>
        <v>0</v>
      </c>
      <c r="V102" s="18" t="b">
        <f t="shared" si="4"/>
        <v>0</v>
      </c>
      <c r="W102" s="18" t="b">
        <f t="shared" si="4"/>
        <v>0</v>
      </c>
      <c r="X102" s="18" t="b">
        <f t="shared" si="4"/>
        <v>0</v>
      </c>
      <c r="Y102" s="18" t="b">
        <f t="shared" si="4"/>
        <v>0</v>
      </c>
      <c r="Z102" s="18" t="b">
        <f t="shared" si="4"/>
        <v>0</v>
      </c>
      <c r="AA102" s="18" t="b">
        <f t="shared" si="4"/>
        <v>0</v>
      </c>
      <c r="AB102" s="18" t="b">
        <f t="shared" si="4"/>
        <v>0</v>
      </c>
      <c r="AC102" s="18" t="b">
        <f t="shared" si="4"/>
        <v>0</v>
      </c>
      <c r="AD102" s="18" t="b">
        <f t="shared" si="4"/>
        <v>0</v>
      </c>
      <c r="AE102" s="18" t="b">
        <f t="shared" si="4"/>
        <v>0</v>
      </c>
      <c r="AF102" s="18" t="b">
        <f t="shared" si="4"/>
        <v>0</v>
      </c>
      <c r="AG102" s="18" t="b">
        <f t="shared" si="4"/>
        <v>0</v>
      </c>
      <c r="AH102" s="18" t="b">
        <f t="shared" ref="AH102:BI102" si="5">OR(AH10=AH11,AH10=AH12,AH11=AH12)</f>
        <v>0</v>
      </c>
      <c r="AI102" s="18" t="b">
        <f t="shared" si="5"/>
        <v>0</v>
      </c>
      <c r="AJ102" s="18" t="b">
        <f t="shared" si="5"/>
        <v>0</v>
      </c>
      <c r="AK102" s="18" t="b">
        <f t="shared" si="5"/>
        <v>0</v>
      </c>
      <c r="AL102" s="18" t="b">
        <f t="shared" si="5"/>
        <v>0</v>
      </c>
      <c r="AM102" s="18" t="b">
        <f t="shared" si="5"/>
        <v>0</v>
      </c>
      <c r="AN102" s="18" t="b">
        <f t="shared" si="5"/>
        <v>0</v>
      </c>
      <c r="AO102" s="18" t="b">
        <f t="shared" si="5"/>
        <v>0</v>
      </c>
      <c r="AP102" s="18" t="b">
        <f t="shared" si="5"/>
        <v>0</v>
      </c>
      <c r="AQ102" s="18" t="b">
        <f t="shared" si="5"/>
        <v>0</v>
      </c>
      <c r="AR102" s="18" t="b">
        <f t="shared" si="5"/>
        <v>0</v>
      </c>
      <c r="AS102" s="18" t="b">
        <f t="shared" si="5"/>
        <v>0</v>
      </c>
      <c r="AT102" s="18" t="b">
        <f t="shared" si="5"/>
        <v>0</v>
      </c>
      <c r="AU102" s="18" t="b">
        <f t="shared" si="5"/>
        <v>0</v>
      </c>
      <c r="AV102" s="18" t="b">
        <f t="shared" si="5"/>
        <v>0</v>
      </c>
      <c r="AW102" s="18" t="b">
        <f t="shared" si="5"/>
        <v>0</v>
      </c>
      <c r="AX102" s="18" t="b">
        <f t="shared" si="5"/>
        <v>0</v>
      </c>
      <c r="AY102" s="18" t="b">
        <f t="shared" si="5"/>
        <v>0</v>
      </c>
      <c r="AZ102" s="18" t="b">
        <f t="shared" si="5"/>
        <v>0</v>
      </c>
      <c r="BA102" s="18" t="b">
        <f t="shared" si="5"/>
        <v>0</v>
      </c>
      <c r="BB102" s="18" t="b">
        <f t="shared" si="5"/>
        <v>0</v>
      </c>
      <c r="BC102" s="18" t="b">
        <f t="shared" si="5"/>
        <v>0</v>
      </c>
      <c r="BD102" s="18" t="b">
        <f t="shared" si="5"/>
        <v>0</v>
      </c>
      <c r="BE102" s="18" t="b">
        <f t="shared" si="5"/>
        <v>0</v>
      </c>
      <c r="BF102" s="18" t="b">
        <f t="shared" si="5"/>
        <v>0</v>
      </c>
      <c r="BG102" s="18" t="b">
        <f t="shared" si="5"/>
        <v>0</v>
      </c>
      <c r="BH102" s="18" t="b">
        <f t="shared" si="5"/>
        <v>0</v>
      </c>
      <c r="BI102" s="18" t="b">
        <f t="shared" si="5"/>
        <v>0</v>
      </c>
    </row>
    <row r="103" spans="1:61" x14ac:dyDescent="0.35">
      <c r="A103" s="18">
        <v>8</v>
      </c>
    </row>
    <row r="104" spans="1:61" x14ac:dyDescent="0.35">
      <c r="A104" s="18">
        <v>9</v>
      </c>
    </row>
    <row r="105" spans="1:61" x14ac:dyDescent="0.35">
      <c r="A105" s="18">
        <v>10</v>
      </c>
      <c r="B105" s="18" t="b">
        <f t="shared" ref="B105:AG105" si="6">OR(B13=B14,B13=B15,B14=B15)</f>
        <v>0</v>
      </c>
      <c r="C105" s="18" t="b">
        <f t="shared" si="6"/>
        <v>0</v>
      </c>
      <c r="D105" s="18" t="b">
        <f t="shared" si="6"/>
        <v>0</v>
      </c>
      <c r="E105" s="18" t="b">
        <f t="shared" si="6"/>
        <v>0</v>
      </c>
      <c r="F105" s="18" t="b">
        <f t="shared" si="6"/>
        <v>0</v>
      </c>
      <c r="G105" s="18" t="b">
        <f t="shared" si="6"/>
        <v>0</v>
      </c>
      <c r="H105" s="18" t="b">
        <f t="shared" si="6"/>
        <v>0</v>
      </c>
      <c r="I105" s="18" t="b">
        <f t="shared" si="6"/>
        <v>0</v>
      </c>
      <c r="J105" s="18" t="b">
        <f t="shared" si="6"/>
        <v>0</v>
      </c>
      <c r="K105" s="18" t="b">
        <f t="shared" si="6"/>
        <v>0</v>
      </c>
      <c r="L105" s="18" t="b">
        <f t="shared" si="6"/>
        <v>0</v>
      </c>
      <c r="M105" s="18" t="b">
        <f t="shared" si="6"/>
        <v>0</v>
      </c>
      <c r="N105" s="18" t="b">
        <f t="shared" si="6"/>
        <v>0</v>
      </c>
      <c r="O105" s="18" t="b">
        <f t="shared" si="6"/>
        <v>0</v>
      </c>
      <c r="P105" s="18" t="b">
        <f t="shared" si="6"/>
        <v>0</v>
      </c>
      <c r="Q105" s="18" t="b">
        <f t="shared" si="6"/>
        <v>0</v>
      </c>
      <c r="R105" s="18" t="b">
        <f t="shared" si="6"/>
        <v>0</v>
      </c>
      <c r="S105" s="18" t="b">
        <f t="shared" si="6"/>
        <v>0</v>
      </c>
      <c r="T105" s="18" t="b">
        <f t="shared" si="6"/>
        <v>0</v>
      </c>
      <c r="U105" s="18" t="b">
        <f t="shared" si="6"/>
        <v>0</v>
      </c>
      <c r="V105" s="18" t="b">
        <f t="shared" si="6"/>
        <v>0</v>
      </c>
      <c r="W105" s="18" t="b">
        <f t="shared" si="6"/>
        <v>0</v>
      </c>
      <c r="X105" s="18" t="b">
        <f t="shared" si="6"/>
        <v>0</v>
      </c>
      <c r="Y105" s="18" t="b">
        <f t="shared" si="6"/>
        <v>0</v>
      </c>
      <c r="Z105" s="18" t="b">
        <f t="shared" si="6"/>
        <v>0</v>
      </c>
      <c r="AA105" s="18" t="b">
        <f t="shared" si="6"/>
        <v>0</v>
      </c>
      <c r="AB105" s="18" t="b">
        <f t="shared" si="6"/>
        <v>0</v>
      </c>
      <c r="AC105" s="18" t="b">
        <f t="shared" si="6"/>
        <v>0</v>
      </c>
      <c r="AD105" s="18" t="b">
        <f t="shared" si="6"/>
        <v>0</v>
      </c>
      <c r="AE105" s="18" t="b">
        <f t="shared" si="6"/>
        <v>0</v>
      </c>
      <c r="AF105" s="18" t="b">
        <f t="shared" si="6"/>
        <v>0</v>
      </c>
      <c r="AG105" s="18" t="b">
        <f t="shared" si="6"/>
        <v>0</v>
      </c>
      <c r="AH105" s="18" t="b">
        <f t="shared" ref="AH105:BI105" si="7">OR(AH13=AH14,AH13=AH15,AH14=AH15)</f>
        <v>0</v>
      </c>
      <c r="AI105" s="18" t="b">
        <f t="shared" si="7"/>
        <v>0</v>
      </c>
      <c r="AJ105" s="18" t="b">
        <f t="shared" si="7"/>
        <v>0</v>
      </c>
      <c r="AK105" s="18" t="b">
        <f t="shared" si="7"/>
        <v>0</v>
      </c>
      <c r="AL105" s="18" t="b">
        <f t="shared" si="7"/>
        <v>0</v>
      </c>
      <c r="AM105" s="18" t="b">
        <f t="shared" si="7"/>
        <v>0</v>
      </c>
      <c r="AN105" s="18" t="b">
        <f t="shared" si="7"/>
        <v>0</v>
      </c>
      <c r="AO105" s="18" t="b">
        <f t="shared" si="7"/>
        <v>0</v>
      </c>
      <c r="AP105" s="18" t="b">
        <f t="shared" si="7"/>
        <v>0</v>
      </c>
      <c r="AQ105" s="18" t="b">
        <f t="shared" si="7"/>
        <v>0</v>
      </c>
      <c r="AR105" s="18" t="b">
        <f t="shared" si="7"/>
        <v>0</v>
      </c>
      <c r="AS105" s="18" t="b">
        <f t="shared" si="7"/>
        <v>0</v>
      </c>
      <c r="AT105" s="18" t="b">
        <f t="shared" si="7"/>
        <v>0</v>
      </c>
      <c r="AU105" s="18" t="b">
        <f t="shared" si="7"/>
        <v>0</v>
      </c>
      <c r="AV105" s="18" t="b">
        <f t="shared" si="7"/>
        <v>0</v>
      </c>
      <c r="AW105" s="18" t="b">
        <f t="shared" si="7"/>
        <v>0</v>
      </c>
      <c r="AX105" s="18" t="b">
        <f t="shared" si="7"/>
        <v>0</v>
      </c>
      <c r="AY105" s="18" t="b">
        <f t="shared" si="7"/>
        <v>0</v>
      </c>
      <c r="AZ105" s="18" t="b">
        <f t="shared" si="7"/>
        <v>0</v>
      </c>
      <c r="BA105" s="18" t="b">
        <f t="shared" si="7"/>
        <v>0</v>
      </c>
      <c r="BB105" s="18" t="b">
        <f t="shared" si="7"/>
        <v>0</v>
      </c>
      <c r="BC105" s="18" t="b">
        <f t="shared" si="7"/>
        <v>0</v>
      </c>
      <c r="BD105" s="18" t="b">
        <f t="shared" si="7"/>
        <v>0</v>
      </c>
      <c r="BE105" s="18" t="b">
        <f t="shared" si="7"/>
        <v>0</v>
      </c>
      <c r="BF105" s="18" t="b">
        <f t="shared" si="7"/>
        <v>0</v>
      </c>
      <c r="BG105" s="18" t="b">
        <f t="shared" si="7"/>
        <v>0</v>
      </c>
      <c r="BH105" s="18" t="b">
        <f t="shared" si="7"/>
        <v>0</v>
      </c>
      <c r="BI105" s="18" t="b">
        <f t="shared" si="7"/>
        <v>0</v>
      </c>
    </row>
    <row r="106" spans="1:61" x14ac:dyDescent="0.35">
      <c r="A106" s="18">
        <v>11</v>
      </c>
    </row>
    <row r="107" spans="1:61" x14ac:dyDescent="0.35">
      <c r="A107" s="18">
        <v>12</v>
      </c>
    </row>
    <row r="108" spans="1:61" x14ac:dyDescent="0.35">
      <c r="A108" s="18">
        <v>13</v>
      </c>
      <c r="B108" s="18" t="b">
        <f t="shared" ref="B108:AG108" si="8">OR(B16=B17,B16=B18,B17=B18)</f>
        <v>0</v>
      </c>
      <c r="C108" s="18" t="b">
        <f t="shared" si="8"/>
        <v>0</v>
      </c>
      <c r="D108" s="18" t="b">
        <f t="shared" si="8"/>
        <v>0</v>
      </c>
      <c r="E108" s="18" t="b">
        <f t="shared" si="8"/>
        <v>0</v>
      </c>
      <c r="F108" s="18" t="b">
        <f t="shared" si="8"/>
        <v>0</v>
      </c>
      <c r="G108" s="18" t="b">
        <f t="shared" si="8"/>
        <v>0</v>
      </c>
      <c r="H108" s="18" t="b">
        <f t="shared" si="8"/>
        <v>0</v>
      </c>
      <c r="I108" s="18" t="b">
        <f t="shared" si="8"/>
        <v>0</v>
      </c>
      <c r="J108" s="18" t="b">
        <f t="shared" si="8"/>
        <v>0</v>
      </c>
      <c r="K108" s="18" t="b">
        <f t="shared" si="8"/>
        <v>0</v>
      </c>
      <c r="L108" s="18" t="b">
        <f t="shared" si="8"/>
        <v>0</v>
      </c>
      <c r="M108" s="18" t="b">
        <f t="shared" si="8"/>
        <v>0</v>
      </c>
      <c r="N108" s="18" t="b">
        <f t="shared" si="8"/>
        <v>0</v>
      </c>
      <c r="O108" s="18" t="b">
        <f t="shared" si="8"/>
        <v>0</v>
      </c>
      <c r="P108" s="18" t="b">
        <f t="shared" si="8"/>
        <v>0</v>
      </c>
      <c r="Q108" s="18" t="b">
        <f t="shared" si="8"/>
        <v>0</v>
      </c>
      <c r="R108" s="18" t="b">
        <f t="shared" si="8"/>
        <v>0</v>
      </c>
      <c r="S108" s="18" t="b">
        <f t="shared" si="8"/>
        <v>0</v>
      </c>
      <c r="T108" s="18" t="b">
        <f t="shared" si="8"/>
        <v>0</v>
      </c>
      <c r="U108" s="18" t="b">
        <f t="shared" si="8"/>
        <v>0</v>
      </c>
      <c r="V108" s="18" t="b">
        <f t="shared" si="8"/>
        <v>0</v>
      </c>
      <c r="W108" s="18" t="b">
        <f t="shared" si="8"/>
        <v>0</v>
      </c>
      <c r="X108" s="18" t="b">
        <f t="shared" si="8"/>
        <v>0</v>
      </c>
      <c r="Y108" s="18" t="b">
        <f t="shared" si="8"/>
        <v>0</v>
      </c>
      <c r="Z108" s="18" t="b">
        <f t="shared" si="8"/>
        <v>0</v>
      </c>
      <c r="AA108" s="18" t="b">
        <f t="shared" si="8"/>
        <v>0</v>
      </c>
      <c r="AB108" s="18" t="b">
        <f t="shared" si="8"/>
        <v>0</v>
      </c>
      <c r="AC108" s="18" t="b">
        <f t="shared" si="8"/>
        <v>0</v>
      </c>
      <c r="AD108" s="18" t="b">
        <f t="shared" si="8"/>
        <v>0</v>
      </c>
      <c r="AE108" s="18" t="b">
        <f t="shared" si="8"/>
        <v>0</v>
      </c>
      <c r="AF108" s="18" t="b">
        <f t="shared" si="8"/>
        <v>0</v>
      </c>
      <c r="AG108" s="18" t="b">
        <f t="shared" si="8"/>
        <v>0</v>
      </c>
      <c r="AH108" s="18" t="b">
        <f t="shared" ref="AH108:BI108" si="9">OR(AH16=AH17,AH16=AH18,AH17=AH18)</f>
        <v>0</v>
      </c>
      <c r="AI108" s="18" t="b">
        <f t="shared" si="9"/>
        <v>0</v>
      </c>
      <c r="AJ108" s="18" t="b">
        <f t="shared" si="9"/>
        <v>0</v>
      </c>
      <c r="AK108" s="18" t="b">
        <f t="shared" si="9"/>
        <v>0</v>
      </c>
      <c r="AL108" s="18" t="b">
        <f t="shared" si="9"/>
        <v>0</v>
      </c>
      <c r="AM108" s="18" t="b">
        <f t="shared" si="9"/>
        <v>0</v>
      </c>
      <c r="AN108" s="18" t="b">
        <f t="shared" si="9"/>
        <v>0</v>
      </c>
      <c r="AO108" s="18" t="b">
        <f t="shared" si="9"/>
        <v>0</v>
      </c>
      <c r="AP108" s="18" t="b">
        <f t="shared" si="9"/>
        <v>0</v>
      </c>
      <c r="AQ108" s="18" t="b">
        <f t="shared" si="9"/>
        <v>0</v>
      </c>
      <c r="AR108" s="18" t="b">
        <f t="shared" si="9"/>
        <v>0</v>
      </c>
      <c r="AS108" s="18" t="b">
        <f t="shared" si="9"/>
        <v>0</v>
      </c>
      <c r="AT108" s="18" t="b">
        <f t="shared" si="9"/>
        <v>0</v>
      </c>
      <c r="AU108" s="18" t="b">
        <f t="shared" si="9"/>
        <v>0</v>
      </c>
      <c r="AV108" s="18" t="b">
        <f t="shared" si="9"/>
        <v>0</v>
      </c>
      <c r="AW108" s="18" t="b">
        <f t="shared" si="9"/>
        <v>0</v>
      </c>
      <c r="AX108" s="18" t="b">
        <f t="shared" si="9"/>
        <v>0</v>
      </c>
      <c r="AY108" s="18" t="b">
        <f t="shared" si="9"/>
        <v>0</v>
      </c>
      <c r="AZ108" s="18" t="b">
        <f t="shared" si="9"/>
        <v>0</v>
      </c>
      <c r="BA108" s="18" t="b">
        <f t="shared" si="9"/>
        <v>0</v>
      </c>
      <c r="BB108" s="18" t="b">
        <f t="shared" si="9"/>
        <v>0</v>
      </c>
      <c r="BC108" s="18" t="b">
        <f t="shared" si="9"/>
        <v>0</v>
      </c>
      <c r="BD108" s="18" t="b">
        <f t="shared" si="9"/>
        <v>0</v>
      </c>
      <c r="BE108" s="18" t="b">
        <f t="shared" si="9"/>
        <v>0</v>
      </c>
      <c r="BF108" s="18" t="b">
        <f t="shared" si="9"/>
        <v>0</v>
      </c>
      <c r="BG108" s="18" t="b">
        <f t="shared" si="9"/>
        <v>0</v>
      </c>
      <c r="BH108" s="18" t="b">
        <f t="shared" si="9"/>
        <v>0</v>
      </c>
      <c r="BI108" s="18" t="b">
        <f t="shared" si="9"/>
        <v>0</v>
      </c>
    </row>
    <row r="109" spans="1:61" x14ac:dyDescent="0.35">
      <c r="A109" s="18">
        <v>14</v>
      </c>
    </row>
    <row r="110" spans="1:61" x14ac:dyDescent="0.35">
      <c r="A110" s="18">
        <v>15</v>
      </c>
    </row>
    <row r="111" spans="1:61" x14ac:dyDescent="0.35">
      <c r="A111" s="18">
        <v>16</v>
      </c>
      <c r="B111" s="18" t="b">
        <f t="shared" ref="B111:AG111" si="10">OR(B19=B20,B19=B21,B20=B21)</f>
        <v>0</v>
      </c>
      <c r="C111" s="18" t="b">
        <f t="shared" si="10"/>
        <v>0</v>
      </c>
      <c r="D111" s="18" t="b">
        <f t="shared" si="10"/>
        <v>0</v>
      </c>
      <c r="E111" s="18" t="b">
        <f t="shared" si="10"/>
        <v>0</v>
      </c>
      <c r="F111" s="18" t="b">
        <f t="shared" si="10"/>
        <v>0</v>
      </c>
      <c r="G111" s="18" t="b">
        <f t="shared" si="10"/>
        <v>0</v>
      </c>
      <c r="H111" s="18" t="b">
        <f t="shared" si="10"/>
        <v>0</v>
      </c>
      <c r="I111" s="18" t="b">
        <f t="shared" si="10"/>
        <v>0</v>
      </c>
      <c r="J111" s="18" t="b">
        <f t="shared" si="10"/>
        <v>0</v>
      </c>
      <c r="K111" s="18" t="b">
        <f t="shared" si="10"/>
        <v>0</v>
      </c>
      <c r="L111" s="18" t="b">
        <f t="shared" si="10"/>
        <v>0</v>
      </c>
      <c r="M111" s="18" t="b">
        <f t="shared" si="10"/>
        <v>0</v>
      </c>
      <c r="N111" s="18" t="b">
        <f t="shared" si="10"/>
        <v>0</v>
      </c>
      <c r="O111" s="18" t="b">
        <f t="shared" si="10"/>
        <v>0</v>
      </c>
      <c r="P111" s="18" t="b">
        <f t="shared" si="10"/>
        <v>0</v>
      </c>
      <c r="Q111" s="18" t="b">
        <f t="shared" si="10"/>
        <v>0</v>
      </c>
      <c r="R111" s="18" t="b">
        <f t="shared" si="10"/>
        <v>0</v>
      </c>
      <c r="S111" s="18" t="b">
        <f t="shared" si="10"/>
        <v>0</v>
      </c>
      <c r="T111" s="18" t="b">
        <f t="shared" si="10"/>
        <v>0</v>
      </c>
      <c r="U111" s="18" t="b">
        <f t="shared" si="10"/>
        <v>0</v>
      </c>
      <c r="V111" s="18" t="b">
        <f t="shared" si="10"/>
        <v>0</v>
      </c>
      <c r="W111" s="18" t="b">
        <f t="shared" si="10"/>
        <v>0</v>
      </c>
      <c r="X111" s="18" t="b">
        <f t="shared" si="10"/>
        <v>0</v>
      </c>
      <c r="Y111" s="18" t="b">
        <f t="shared" si="10"/>
        <v>0</v>
      </c>
      <c r="Z111" s="18" t="b">
        <f t="shared" si="10"/>
        <v>0</v>
      </c>
      <c r="AA111" s="18" t="b">
        <f t="shared" si="10"/>
        <v>0</v>
      </c>
      <c r="AB111" s="18" t="b">
        <f t="shared" si="10"/>
        <v>0</v>
      </c>
      <c r="AC111" s="18" t="b">
        <f t="shared" si="10"/>
        <v>0</v>
      </c>
      <c r="AD111" s="18" t="b">
        <f t="shared" si="10"/>
        <v>0</v>
      </c>
      <c r="AE111" s="18" t="b">
        <f t="shared" si="10"/>
        <v>0</v>
      </c>
      <c r="AF111" s="18" t="b">
        <f t="shared" si="10"/>
        <v>0</v>
      </c>
      <c r="AG111" s="18" t="b">
        <f t="shared" si="10"/>
        <v>0</v>
      </c>
      <c r="AH111" s="18" t="b">
        <f t="shared" ref="AH111:BI111" si="11">OR(AH19=AH20,AH19=AH21,AH20=AH21)</f>
        <v>0</v>
      </c>
      <c r="AI111" s="18" t="b">
        <f t="shared" si="11"/>
        <v>0</v>
      </c>
      <c r="AJ111" s="18" t="b">
        <f t="shared" si="11"/>
        <v>0</v>
      </c>
      <c r="AK111" s="18" t="b">
        <f t="shared" si="11"/>
        <v>0</v>
      </c>
      <c r="AL111" s="18" t="b">
        <f t="shared" si="11"/>
        <v>0</v>
      </c>
      <c r="AM111" s="18" t="b">
        <f t="shared" si="11"/>
        <v>0</v>
      </c>
      <c r="AN111" s="18" t="b">
        <f t="shared" si="11"/>
        <v>0</v>
      </c>
      <c r="AO111" s="18" t="b">
        <f t="shared" si="11"/>
        <v>0</v>
      </c>
      <c r="AP111" s="18" t="b">
        <f t="shared" si="11"/>
        <v>0</v>
      </c>
      <c r="AQ111" s="18" t="b">
        <f t="shared" si="11"/>
        <v>0</v>
      </c>
      <c r="AR111" s="18" t="b">
        <f t="shared" si="11"/>
        <v>0</v>
      </c>
      <c r="AS111" s="18" t="b">
        <f t="shared" si="11"/>
        <v>0</v>
      </c>
      <c r="AT111" s="18" t="b">
        <f t="shared" si="11"/>
        <v>0</v>
      </c>
      <c r="AU111" s="18" t="b">
        <f t="shared" si="11"/>
        <v>0</v>
      </c>
      <c r="AV111" s="18" t="b">
        <f t="shared" si="11"/>
        <v>0</v>
      </c>
      <c r="AW111" s="18" t="b">
        <f t="shared" si="11"/>
        <v>0</v>
      </c>
      <c r="AX111" s="18" t="b">
        <f t="shared" si="11"/>
        <v>0</v>
      </c>
      <c r="AY111" s="18" t="b">
        <f t="shared" si="11"/>
        <v>0</v>
      </c>
      <c r="AZ111" s="18" t="b">
        <f t="shared" si="11"/>
        <v>0</v>
      </c>
      <c r="BA111" s="18" t="b">
        <f t="shared" si="11"/>
        <v>0</v>
      </c>
      <c r="BB111" s="18" t="b">
        <f t="shared" si="11"/>
        <v>0</v>
      </c>
      <c r="BC111" s="18" t="b">
        <f t="shared" si="11"/>
        <v>0</v>
      </c>
      <c r="BD111" s="18" t="b">
        <f t="shared" si="11"/>
        <v>0</v>
      </c>
      <c r="BE111" s="18" t="b">
        <f t="shared" si="11"/>
        <v>0</v>
      </c>
      <c r="BF111" s="18" t="b">
        <f t="shared" si="11"/>
        <v>0</v>
      </c>
      <c r="BG111" s="18" t="b">
        <f t="shared" si="11"/>
        <v>0</v>
      </c>
      <c r="BH111" s="18" t="b">
        <f t="shared" si="11"/>
        <v>0</v>
      </c>
      <c r="BI111" s="18" t="b">
        <f t="shared" si="11"/>
        <v>0</v>
      </c>
    </row>
    <row r="112" spans="1:61" x14ac:dyDescent="0.35">
      <c r="A112" s="18">
        <v>17</v>
      </c>
    </row>
    <row r="113" spans="1:61" x14ac:dyDescent="0.35">
      <c r="A113" s="18">
        <v>18</v>
      </c>
    </row>
    <row r="114" spans="1:61" x14ac:dyDescent="0.35">
      <c r="A114" s="18">
        <v>19</v>
      </c>
      <c r="B114" s="18" t="b">
        <f t="shared" ref="B114:AG114" si="12">OR(B22=B23,B22=B24,B23=B24)</f>
        <v>0</v>
      </c>
      <c r="C114" s="18" t="b">
        <f t="shared" si="12"/>
        <v>0</v>
      </c>
      <c r="D114" s="18" t="b">
        <f t="shared" si="12"/>
        <v>0</v>
      </c>
      <c r="E114" s="18" t="b">
        <f t="shared" si="12"/>
        <v>0</v>
      </c>
      <c r="F114" s="18" t="b">
        <f t="shared" si="12"/>
        <v>0</v>
      </c>
      <c r="G114" s="18" t="b">
        <f t="shared" si="12"/>
        <v>0</v>
      </c>
      <c r="H114" s="18" t="b">
        <f t="shared" si="12"/>
        <v>0</v>
      </c>
      <c r="I114" s="18" t="b">
        <f t="shared" si="12"/>
        <v>0</v>
      </c>
      <c r="J114" s="18" t="b">
        <f t="shared" si="12"/>
        <v>0</v>
      </c>
      <c r="K114" s="18" t="b">
        <f t="shared" si="12"/>
        <v>0</v>
      </c>
      <c r="L114" s="18" t="b">
        <f t="shared" si="12"/>
        <v>0</v>
      </c>
      <c r="M114" s="18" t="b">
        <f t="shared" si="12"/>
        <v>0</v>
      </c>
      <c r="N114" s="18" t="b">
        <f t="shared" si="12"/>
        <v>0</v>
      </c>
      <c r="O114" s="18" t="b">
        <f t="shared" si="12"/>
        <v>0</v>
      </c>
      <c r="P114" s="18" t="b">
        <f t="shared" si="12"/>
        <v>0</v>
      </c>
      <c r="Q114" s="18" t="b">
        <f t="shared" si="12"/>
        <v>0</v>
      </c>
      <c r="R114" s="18" t="b">
        <f t="shared" si="12"/>
        <v>0</v>
      </c>
      <c r="S114" s="18" t="b">
        <f t="shared" si="12"/>
        <v>0</v>
      </c>
      <c r="T114" s="18" t="b">
        <f t="shared" si="12"/>
        <v>0</v>
      </c>
      <c r="U114" s="18" t="b">
        <f t="shared" si="12"/>
        <v>0</v>
      </c>
      <c r="V114" s="18" t="b">
        <f t="shared" si="12"/>
        <v>0</v>
      </c>
      <c r="W114" s="18" t="b">
        <f t="shared" si="12"/>
        <v>0</v>
      </c>
      <c r="X114" s="18" t="b">
        <f t="shared" si="12"/>
        <v>0</v>
      </c>
      <c r="Y114" s="18" t="b">
        <f t="shared" si="12"/>
        <v>0</v>
      </c>
      <c r="Z114" s="18" t="b">
        <f t="shared" si="12"/>
        <v>0</v>
      </c>
      <c r="AA114" s="18" t="b">
        <f t="shared" si="12"/>
        <v>0</v>
      </c>
      <c r="AB114" s="18" t="b">
        <f t="shared" si="12"/>
        <v>0</v>
      </c>
      <c r="AC114" s="18" t="b">
        <f t="shared" si="12"/>
        <v>0</v>
      </c>
      <c r="AD114" s="18" t="b">
        <f t="shared" si="12"/>
        <v>0</v>
      </c>
      <c r="AE114" s="18" t="b">
        <f t="shared" si="12"/>
        <v>0</v>
      </c>
      <c r="AF114" s="18" t="b">
        <f t="shared" si="12"/>
        <v>0</v>
      </c>
      <c r="AG114" s="18" t="b">
        <f t="shared" si="12"/>
        <v>0</v>
      </c>
      <c r="AH114" s="18" t="b">
        <f t="shared" ref="AH114:BI114" si="13">OR(AH22=AH23,AH22=AH24,AH23=AH24)</f>
        <v>0</v>
      </c>
      <c r="AI114" s="18" t="b">
        <f t="shared" si="13"/>
        <v>0</v>
      </c>
      <c r="AJ114" s="18" t="b">
        <f t="shared" si="13"/>
        <v>0</v>
      </c>
      <c r="AK114" s="18" t="b">
        <f t="shared" si="13"/>
        <v>0</v>
      </c>
      <c r="AL114" s="18" t="b">
        <f t="shared" si="13"/>
        <v>0</v>
      </c>
      <c r="AM114" s="18" t="b">
        <f t="shared" si="13"/>
        <v>0</v>
      </c>
      <c r="AN114" s="18" t="b">
        <f t="shared" si="13"/>
        <v>0</v>
      </c>
      <c r="AO114" s="18" t="b">
        <f t="shared" si="13"/>
        <v>0</v>
      </c>
      <c r="AP114" s="18" t="b">
        <f t="shared" si="13"/>
        <v>0</v>
      </c>
      <c r="AQ114" s="18" t="b">
        <f t="shared" si="13"/>
        <v>0</v>
      </c>
      <c r="AR114" s="18" t="b">
        <f t="shared" si="13"/>
        <v>0</v>
      </c>
      <c r="AS114" s="18" t="b">
        <f t="shared" si="13"/>
        <v>0</v>
      </c>
      <c r="AT114" s="18" t="b">
        <f t="shared" si="13"/>
        <v>0</v>
      </c>
      <c r="AU114" s="18" t="b">
        <f t="shared" si="13"/>
        <v>0</v>
      </c>
      <c r="AV114" s="18" t="b">
        <f t="shared" si="13"/>
        <v>0</v>
      </c>
      <c r="AW114" s="18" t="b">
        <f t="shared" si="13"/>
        <v>0</v>
      </c>
      <c r="AX114" s="18" t="b">
        <f t="shared" si="13"/>
        <v>0</v>
      </c>
      <c r="AY114" s="18" t="b">
        <f t="shared" si="13"/>
        <v>0</v>
      </c>
      <c r="AZ114" s="18" t="b">
        <f t="shared" si="13"/>
        <v>0</v>
      </c>
      <c r="BA114" s="18" t="b">
        <f t="shared" si="13"/>
        <v>0</v>
      </c>
      <c r="BB114" s="18" t="b">
        <f t="shared" si="13"/>
        <v>0</v>
      </c>
      <c r="BC114" s="18" t="b">
        <f t="shared" si="13"/>
        <v>0</v>
      </c>
      <c r="BD114" s="18" t="b">
        <f t="shared" si="13"/>
        <v>0</v>
      </c>
      <c r="BE114" s="18" t="b">
        <f t="shared" si="13"/>
        <v>0</v>
      </c>
      <c r="BF114" s="18" t="b">
        <f t="shared" si="13"/>
        <v>0</v>
      </c>
      <c r="BG114" s="18" t="b">
        <f t="shared" si="13"/>
        <v>0</v>
      </c>
      <c r="BH114" s="18" t="b">
        <f t="shared" si="13"/>
        <v>0</v>
      </c>
      <c r="BI114" s="18" t="b">
        <f t="shared" si="13"/>
        <v>0</v>
      </c>
    </row>
    <row r="115" spans="1:61" x14ac:dyDescent="0.35">
      <c r="A115" s="18">
        <v>20</v>
      </c>
    </row>
    <row r="116" spans="1:61" x14ac:dyDescent="0.35">
      <c r="A116" s="18">
        <v>21</v>
      </c>
    </row>
    <row r="117" spans="1:61" x14ac:dyDescent="0.35">
      <c r="A117" s="18">
        <v>22</v>
      </c>
      <c r="B117" s="18" t="b">
        <f t="shared" ref="B117:AG117" si="14">OR(B25=B26,B25=B27,B26=B27)</f>
        <v>0</v>
      </c>
      <c r="C117" s="18" t="b">
        <f t="shared" si="14"/>
        <v>0</v>
      </c>
      <c r="D117" s="18" t="b">
        <f t="shared" si="14"/>
        <v>0</v>
      </c>
      <c r="E117" s="18" t="b">
        <f t="shared" si="14"/>
        <v>0</v>
      </c>
      <c r="F117" s="18" t="b">
        <f t="shared" si="14"/>
        <v>0</v>
      </c>
      <c r="G117" s="18" t="b">
        <f t="shared" si="14"/>
        <v>0</v>
      </c>
      <c r="H117" s="18" t="b">
        <f t="shared" si="14"/>
        <v>0</v>
      </c>
      <c r="I117" s="18" t="b">
        <f t="shared" si="14"/>
        <v>0</v>
      </c>
      <c r="J117" s="18" t="b">
        <f t="shared" si="14"/>
        <v>0</v>
      </c>
      <c r="K117" s="18" t="b">
        <f t="shared" si="14"/>
        <v>0</v>
      </c>
      <c r="L117" s="18" t="b">
        <f t="shared" si="14"/>
        <v>0</v>
      </c>
      <c r="M117" s="18" t="b">
        <f t="shared" si="14"/>
        <v>0</v>
      </c>
      <c r="N117" s="18" t="b">
        <f t="shared" si="14"/>
        <v>0</v>
      </c>
      <c r="O117" s="18" t="b">
        <f t="shared" si="14"/>
        <v>0</v>
      </c>
      <c r="P117" s="18" t="b">
        <f t="shared" si="14"/>
        <v>0</v>
      </c>
      <c r="Q117" s="18" t="b">
        <f t="shared" si="14"/>
        <v>0</v>
      </c>
      <c r="R117" s="18" t="b">
        <f t="shared" si="14"/>
        <v>0</v>
      </c>
      <c r="S117" s="18" t="b">
        <f t="shared" si="14"/>
        <v>0</v>
      </c>
      <c r="T117" s="18" t="b">
        <f t="shared" si="14"/>
        <v>0</v>
      </c>
      <c r="U117" s="18" t="b">
        <f t="shared" si="14"/>
        <v>0</v>
      </c>
      <c r="V117" s="18" t="b">
        <f t="shared" si="14"/>
        <v>0</v>
      </c>
      <c r="W117" s="18" t="b">
        <f t="shared" si="14"/>
        <v>0</v>
      </c>
      <c r="X117" s="18" t="b">
        <f t="shared" si="14"/>
        <v>0</v>
      </c>
      <c r="Y117" s="18" t="b">
        <f t="shared" si="14"/>
        <v>0</v>
      </c>
      <c r="Z117" s="18" t="b">
        <f t="shared" si="14"/>
        <v>0</v>
      </c>
      <c r="AA117" s="18" t="b">
        <f t="shared" si="14"/>
        <v>0</v>
      </c>
      <c r="AB117" s="18" t="b">
        <f t="shared" si="14"/>
        <v>0</v>
      </c>
      <c r="AC117" s="18" t="b">
        <f t="shared" si="14"/>
        <v>0</v>
      </c>
      <c r="AD117" s="18" t="b">
        <f t="shared" si="14"/>
        <v>0</v>
      </c>
      <c r="AE117" s="18" t="b">
        <f t="shared" si="14"/>
        <v>0</v>
      </c>
      <c r="AF117" s="18" t="b">
        <f t="shared" si="14"/>
        <v>0</v>
      </c>
      <c r="AG117" s="18" t="b">
        <f t="shared" si="14"/>
        <v>0</v>
      </c>
      <c r="AH117" s="18" t="b">
        <f t="shared" ref="AH117:BI117" si="15">OR(AH25=AH26,AH25=AH27,AH26=AH27)</f>
        <v>0</v>
      </c>
      <c r="AI117" s="18" t="b">
        <f t="shared" si="15"/>
        <v>0</v>
      </c>
      <c r="AJ117" s="18" t="b">
        <f t="shared" si="15"/>
        <v>0</v>
      </c>
      <c r="AK117" s="18" t="b">
        <f t="shared" si="15"/>
        <v>0</v>
      </c>
      <c r="AL117" s="18" t="b">
        <f t="shared" si="15"/>
        <v>0</v>
      </c>
      <c r="AM117" s="18" t="b">
        <f t="shared" si="15"/>
        <v>0</v>
      </c>
      <c r="AN117" s="18" t="b">
        <f t="shared" si="15"/>
        <v>0</v>
      </c>
      <c r="AO117" s="18" t="b">
        <f t="shared" si="15"/>
        <v>0</v>
      </c>
      <c r="AP117" s="18" t="b">
        <f t="shared" si="15"/>
        <v>0</v>
      </c>
      <c r="AQ117" s="18" t="b">
        <f t="shared" si="15"/>
        <v>0</v>
      </c>
      <c r="AR117" s="18" t="b">
        <f t="shared" si="15"/>
        <v>0</v>
      </c>
      <c r="AS117" s="18" t="b">
        <f t="shared" si="15"/>
        <v>0</v>
      </c>
      <c r="AT117" s="18" t="b">
        <f t="shared" si="15"/>
        <v>0</v>
      </c>
      <c r="AU117" s="18" t="b">
        <f t="shared" si="15"/>
        <v>0</v>
      </c>
      <c r="AV117" s="18" t="b">
        <f t="shared" si="15"/>
        <v>0</v>
      </c>
      <c r="AW117" s="18" t="b">
        <f t="shared" si="15"/>
        <v>0</v>
      </c>
      <c r="AX117" s="18" t="b">
        <f t="shared" si="15"/>
        <v>0</v>
      </c>
      <c r="AY117" s="18" t="b">
        <f t="shared" si="15"/>
        <v>0</v>
      </c>
      <c r="AZ117" s="18" t="b">
        <f t="shared" si="15"/>
        <v>0</v>
      </c>
      <c r="BA117" s="18" t="b">
        <f t="shared" si="15"/>
        <v>0</v>
      </c>
      <c r="BB117" s="18" t="b">
        <f t="shared" si="15"/>
        <v>0</v>
      </c>
      <c r="BC117" s="18" t="b">
        <f t="shared" si="15"/>
        <v>0</v>
      </c>
      <c r="BD117" s="18" t="b">
        <f t="shared" si="15"/>
        <v>0</v>
      </c>
      <c r="BE117" s="18" t="b">
        <f t="shared" si="15"/>
        <v>0</v>
      </c>
      <c r="BF117" s="18" t="b">
        <f t="shared" si="15"/>
        <v>0</v>
      </c>
      <c r="BG117" s="18" t="b">
        <f t="shared" si="15"/>
        <v>0</v>
      </c>
      <c r="BH117" s="18" t="b">
        <f t="shared" si="15"/>
        <v>0</v>
      </c>
      <c r="BI117" s="18" t="b">
        <f t="shared" si="15"/>
        <v>0</v>
      </c>
    </row>
    <row r="118" spans="1:61" x14ac:dyDescent="0.35">
      <c r="A118" s="18">
        <v>23</v>
      </c>
    </row>
    <row r="119" spans="1:61" x14ac:dyDescent="0.35">
      <c r="A119" s="18">
        <v>24</v>
      </c>
    </row>
    <row r="120" spans="1:61" x14ac:dyDescent="0.35">
      <c r="A120" s="18">
        <v>25</v>
      </c>
      <c r="B120" s="18" t="b">
        <f t="shared" ref="B120:AG120" si="16">OR(B28=B29,B28=B30,B29=B30)</f>
        <v>0</v>
      </c>
      <c r="C120" s="18" t="b">
        <f t="shared" si="16"/>
        <v>0</v>
      </c>
      <c r="D120" s="18" t="b">
        <f t="shared" si="16"/>
        <v>0</v>
      </c>
      <c r="E120" s="18" t="b">
        <f t="shared" si="16"/>
        <v>0</v>
      </c>
      <c r="F120" s="18" t="b">
        <f t="shared" si="16"/>
        <v>0</v>
      </c>
      <c r="G120" s="18" t="b">
        <f t="shared" si="16"/>
        <v>0</v>
      </c>
      <c r="H120" s="18" t="b">
        <f t="shared" si="16"/>
        <v>0</v>
      </c>
      <c r="I120" s="18" t="b">
        <f t="shared" si="16"/>
        <v>0</v>
      </c>
      <c r="J120" s="18" t="b">
        <f t="shared" si="16"/>
        <v>0</v>
      </c>
      <c r="K120" s="18" t="b">
        <f t="shared" si="16"/>
        <v>0</v>
      </c>
      <c r="L120" s="18" t="b">
        <f t="shared" si="16"/>
        <v>0</v>
      </c>
      <c r="M120" s="18" t="b">
        <f t="shared" si="16"/>
        <v>0</v>
      </c>
      <c r="N120" s="18" t="b">
        <f t="shared" si="16"/>
        <v>0</v>
      </c>
      <c r="O120" s="18" t="b">
        <f t="shared" si="16"/>
        <v>0</v>
      </c>
      <c r="P120" s="18" t="b">
        <f t="shared" si="16"/>
        <v>0</v>
      </c>
      <c r="Q120" s="18" t="b">
        <f t="shared" si="16"/>
        <v>0</v>
      </c>
      <c r="R120" s="18" t="b">
        <f t="shared" si="16"/>
        <v>0</v>
      </c>
      <c r="S120" s="18" t="b">
        <f t="shared" si="16"/>
        <v>0</v>
      </c>
      <c r="T120" s="18" t="b">
        <f t="shared" si="16"/>
        <v>0</v>
      </c>
      <c r="U120" s="18" t="b">
        <f t="shared" si="16"/>
        <v>0</v>
      </c>
      <c r="V120" s="18" t="b">
        <f t="shared" si="16"/>
        <v>0</v>
      </c>
      <c r="W120" s="18" t="b">
        <f t="shared" si="16"/>
        <v>0</v>
      </c>
      <c r="X120" s="18" t="b">
        <f t="shared" si="16"/>
        <v>0</v>
      </c>
      <c r="Y120" s="18" t="b">
        <f t="shared" si="16"/>
        <v>0</v>
      </c>
      <c r="Z120" s="18" t="b">
        <f t="shared" si="16"/>
        <v>0</v>
      </c>
      <c r="AA120" s="18" t="b">
        <f t="shared" si="16"/>
        <v>0</v>
      </c>
      <c r="AB120" s="18" t="b">
        <f t="shared" si="16"/>
        <v>0</v>
      </c>
      <c r="AC120" s="18" t="b">
        <f t="shared" si="16"/>
        <v>0</v>
      </c>
      <c r="AD120" s="18" t="b">
        <f t="shared" si="16"/>
        <v>0</v>
      </c>
      <c r="AE120" s="18" t="b">
        <f t="shared" si="16"/>
        <v>0</v>
      </c>
      <c r="AF120" s="18" t="b">
        <f t="shared" si="16"/>
        <v>0</v>
      </c>
      <c r="AG120" s="18" t="b">
        <f t="shared" si="16"/>
        <v>0</v>
      </c>
      <c r="AH120" s="18" t="b">
        <f t="shared" ref="AH120:BI120" si="17">OR(AH28=AH29,AH28=AH30,AH29=AH30)</f>
        <v>0</v>
      </c>
      <c r="AI120" s="18" t="b">
        <f t="shared" si="17"/>
        <v>0</v>
      </c>
      <c r="AJ120" s="18" t="b">
        <f t="shared" si="17"/>
        <v>0</v>
      </c>
      <c r="AK120" s="18" t="b">
        <f t="shared" si="17"/>
        <v>0</v>
      </c>
      <c r="AL120" s="18" t="b">
        <f t="shared" si="17"/>
        <v>0</v>
      </c>
      <c r="AM120" s="18" t="b">
        <f t="shared" si="17"/>
        <v>0</v>
      </c>
      <c r="AN120" s="18" t="b">
        <f t="shared" si="17"/>
        <v>0</v>
      </c>
      <c r="AO120" s="18" t="b">
        <f t="shared" si="17"/>
        <v>0</v>
      </c>
      <c r="AP120" s="18" t="b">
        <f t="shared" si="17"/>
        <v>0</v>
      </c>
      <c r="AQ120" s="18" t="b">
        <f t="shared" si="17"/>
        <v>0</v>
      </c>
      <c r="AR120" s="18" t="b">
        <f t="shared" si="17"/>
        <v>0</v>
      </c>
      <c r="AS120" s="18" t="b">
        <f t="shared" si="17"/>
        <v>0</v>
      </c>
      <c r="AT120" s="18" t="b">
        <f t="shared" si="17"/>
        <v>0</v>
      </c>
      <c r="AU120" s="18" t="b">
        <f t="shared" si="17"/>
        <v>0</v>
      </c>
      <c r="AV120" s="18" t="b">
        <f t="shared" si="17"/>
        <v>0</v>
      </c>
      <c r="AW120" s="18" t="b">
        <f t="shared" si="17"/>
        <v>0</v>
      </c>
      <c r="AX120" s="18" t="b">
        <f t="shared" si="17"/>
        <v>0</v>
      </c>
      <c r="AY120" s="18" t="b">
        <f t="shared" si="17"/>
        <v>0</v>
      </c>
      <c r="AZ120" s="18" t="b">
        <f t="shared" si="17"/>
        <v>0</v>
      </c>
      <c r="BA120" s="18" t="b">
        <f t="shared" si="17"/>
        <v>0</v>
      </c>
      <c r="BB120" s="18" t="b">
        <f t="shared" si="17"/>
        <v>0</v>
      </c>
      <c r="BC120" s="18" t="b">
        <f t="shared" si="17"/>
        <v>0</v>
      </c>
      <c r="BD120" s="18" t="b">
        <f t="shared" si="17"/>
        <v>0</v>
      </c>
      <c r="BE120" s="18" t="b">
        <f t="shared" si="17"/>
        <v>0</v>
      </c>
      <c r="BF120" s="18" t="b">
        <f t="shared" si="17"/>
        <v>0</v>
      </c>
      <c r="BG120" s="18" t="b">
        <f t="shared" si="17"/>
        <v>0</v>
      </c>
      <c r="BH120" s="18" t="b">
        <f t="shared" si="17"/>
        <v>0</v>
      </c>
      <c r="BI120" s="18" t="b">
        <f t="shared" si="17"/>
        <v>0</v>
      </c>
    </row>
    <row r="121" spans="1:61" x14ac:dyDescent="0.35">
      <c r="A121" s="18">
        <v>26</v>
      </c>
    </row>
    <row r="122" spans="1:61" x14ac:dyDescent="0.35">
      <c r="A122" s="18">
        <v>27</v>
      </c>
    </row>
    <row r="123" spans="1:61" x14ac:dyDescent="0.35">
      <c r="A123" s="18">
        <v>28</v>
      </c>
      <c r="B123" s="18" t="b">
        <f t="shared" ref="B123:AG123" si="18">OR(B31=B32,B31=B33,B32=B33)</f>
        <v>0</v>
      </c>
      <c r="C123" s="18" t="b">
        <f t="shared" si="18"/>
        <v>0</v>
      </c>
      <c r="D123" s="18" t="b">
        <f t="shared" si="18"/>
        <v>0</v>
      </c>
      <c r="E123" s="18" t="b">
        <f t="shared" si="18"/>
        <v>0</v>
      </c>
      <c r="F123" s="18" t="b">
        <f t="shared" si="18"/>
        <v>0</v>
      </c>
      <c r="G123" s="18" t="b">
        <f t="shared" si="18"/>
        <v>0</v>
      </c>
      <c r="H123" s="18" t="b">
        <f t="shared" si="18"/>
        <v>0</v>
      </c>
      <c r="I123" s="18" t="b">
        <f t="shared" si="18"/>
        <v>0</v>
      </c>
      <c r="J123" s="18" t="b">
        <f t="shared" si="18"/>
        <v>0</v>
      </c>
      <c r="K123" s="18" t="b">
        <f t="shared" si="18"/>
        <v>0</v>
      </c>
      <c r="L123" s="18" t="b">
        <f t="shared" si="18"/>
        <v>0</v>
      </c>
      <c r="M123" s="18" t="b">
        <f t="shared" si="18"/>
        <v>0</v>
      </c>
      <c r="N123" s="18" t="b">
        <f t="shared" si="18"/>
        <v>0</v>
      </c>
      <c r="O123" s="18" t="b">
        <f t="shared" si="18"/>
        <v>0</v>
      </c>
      <c r="P123" s="18" t="b">
        <f t="shared" si="18"/>
        <v>0</v>
      </c>
      <c r="Q123" s="18" t="b">
        <f t="shared" si="18"/>
        <v>0</v>
      </c>
      <c r="R123" s="18" t="b">
        <f t="shared" si="18"/>
        <v>0</v>
      </c>
      <c r="S123" s="18" t="b">
        <f t="shared" si="18"/>
        <v>0</v>
      </c>
      <c r="T123" s="18" t="b">
        <f t="shared" si="18"/>
        <v>0</v>
      </c>
      <c r="U123" s="18" t="b">
        <f t="shared" si="18"/>
        <v>0</v>
      </c>
      <c r="V123" s="18" t="b">
        <f t="shared" si="18"/>
        <v>0</v>
      </c>
      <c r="W123" s="18" t="b">
        <f t="shared" si="18"/>
        <v>0</v>
      </c>
      <c r="X123" s="18" t="b">
        <f t="shared" si="18"/>
        <v>0</v>
      </c>
      <c r="Y123" s="18" t="b">
        <f t="shared" si="18"/>
        <v>0</v>
      </c>
      <c r="Z123" s="18" t="b">
        <f t="shared" si="18"/>
        <v>0</v>
      </c>
      <c r="AA123" s="18" t="b">
        <f t="shared" si="18"/>
        <v>0</v>
      </c>
      <c r="AB123" s="18" t="b">
        <f t="shared" si="18"/>
        <v>0</v>
      </c>
      <c r="AC123" s="18" t="b">
        <f t="shared" si="18"/>
        <v>0</v>
      </c>
      <c r="AD123" s="18" t="b">
        <f t="shared" si="18"/>
        <v>0</v>
      </c>
      <c r="AE123" s="18" t="b">
        <f t="shared" si="18"/>
        <v>0</v>
      </c>
      <c r="AF123" s="18" t="b">
        <f t="shared" si="18"/>
        <v>0</v>
      </c>
      <c r="AG123" s="18" t="b">
        <f t="shared" si="18"/>
        <v>0</v>
      </c>
      <c r="AH123" s="18" t="b">
        <f t="shared" ref="AH123:BI123" si="19">OR(AH31=AH32,AH31=AH33,AH32=AH33)</f>
        <v>0</v>
      </c>
      <c r="AI123" s="18" t="b">
        <f t="shared" si="19"/>
        <v>0</v>
      </c>
      <c r="AJ123" s="18" t="b">
        <f t="shared" si="19"/>
        <v>0</v>
      </c>
      <c r="AK123" s="18" t="b">
        <f t="shared" si="19"/>
        <v>0</v>
      </c>
      <c r="AL123" s="18" t="b">
        <f t="shared" si="19"/>
        <v>0</v>
      </c>
      <c r="AM123" s="18" t="b">
        <f t="shared" si="19"/>
        <v>0</v>
      </c>
      <c r="AN123" s="18" t="b">
        <f t="shared" si="19"/>
        <v>0</v>
      </c>
      <c r="AO123" s="18" t="b">
        <f t="shared" si="19"/>
        <v>0</v>
      </c>
      <c r="AP123" s="18" t="b">
        <f t="shared" si="19"/>
        <v>0</v>
      </c>
      <c r="AQ123" s="18" t="b">
        <f t="shared" si="19"/>
        <v>0</v>
      </c>
      <c r="AR123" s="18" t="b">
        <f t="shared" si="19"/>
        <v>0</v>
      </c>
      <c r="AS123" s="18" t="b">
        <f t="shared" si="19"/>
        <v>0</v>
      </c>
      <c r="AT123" s="18" t="b">
        <f t="shared" si="19"/>
        <v>0</v>
      </c>
      <c r="AU123" s="18" t="b">
        <f t="shared" si="19"/>
        <v>0</v>
      </c>
      <c r="AV123" s="18" t="b">
        <f t="shared" si="19"/>
        <v>0</v>
      </c>
      <c r="AW123" s="18" t="b">
        <f t="shared" si="19"/>
        <v>0</v>
      </c>
      <c r="AX123" s="18" t="b">
        <f t="shared" si="19"/>
        <v>0</v>
      </c>
      <c r="AY123" s="18" t="b">
        <f t="shared" si="19"/>
        <v>0</v>
      </c>
      <c r="AZ123" s="18" t="b">
        <f t="shared" si="19"/>
        <v>0</v>
      </c>
      <c r="BA123" s="18" t="b">
        <f t="shared" si="19"/>
        <v>0</v>
      </c>
      <c r="BB123" s="18" t="b">
        <f t="shared" si="19"/>
        <v>0</v>
      </c>
      <c r="BC123" s="18" t="b">
        <f t="shared" si="19"/>
        <v>0</v>
      </c>
      <c r="BD123" s="18" t="b">
        <f t="shared" si="19"/>
        <v>0</v>
      </c>
      <c r="BE123" s="18" t="b">
        <f t="shared" si="19"/>
        <v>0</v>
      </c>
      <c r="BF123" s="18" t="b">
        <f t="shared" si="19"/>
        <v>0</v>
      </c>
      <c r="BG123" s="18" t="b">
        <f t="shared" si="19"/>
        <v>0</v>
      </c>
      <c r="BH123" s="18" t="b">
        <f t="shared" si="19"/>
        <v>0</v>
      </c>
      <c r="BI123" s="18" t="b">
        <f t="shared" si="19"/>
        <v>0</v>
      </c>
    </row>
    <row r="124" spans="1:61" x14ac:dyDescent="0.35">
      <c r="A124" s="18">
        <v>29</v>
      </c>
    </row>
    <row r="125" spans="1:61" x14ac:dyDescent="0.35">
      <c r="A125" s="18">
        <v>30</v>
      </c>
    </row>
    <row r="126" spans="1:61" x14ac:dyDescent="0.35">
      <c r="A126" s="18">
        <v>31</v>
      </c>
      <c r="B126" s="18" t="b">
        <f t="shared" ref="B126:AG126" si="20">OR(B34=B35,B34=B36,B35=B36)</f>
        <v>0</v>
      </c>
      <c r="C126" s="18" t="b">
        <f t="shared" si="20"/>
        <v>0</v>
      </c>
      <c r="D126" s="18" t="b">
        <f t="shared" si="20"/>
        <v>0</v>
      </c>
      <c r="E126" s="18" t="b">
        <f t="shared" si="20"/>
        <v>0</v>
      </c>
      <c r="F126" s="18" t="b">
        <f t="shared" si="20"/>
        <v>0</v>
      </c>
      <c r="G126" s="18" t="b">
        <f t="shared" si="20"/>
        <v>0</v>
      </c>
      <c r="H126" s="18" t="b">
        <f t="shared" si="20"/>
        <v>0</v>
      </c>
      <c r="I126" s="18" t="b">
        <f t="shared" si="20"/>
        <v>0</v>
      </c>
      <c r="J126" s="18" t="b">
        <f t="shared" si="20"/>
        <v>0</v>
      </c>
      <c r="K126" s="18" t="b">
        <f t="shared" si="20"/>
        <v>0</v>
      </c>
      <c r="L126" s="18" t="b">
        <f t="shared" si="20"/>
        <v>0</v>
      </c>
      <c r="M126" s="18" t="b">
        <f t="shared" si="20"/>
        <v>0</v>
      </c>
      <c r="N126" s="18" t="b">
        <f t="shared" si="20"/>
        <v>0</v>
      </c>
      <c r="O126" s="18" t="b">
        <f t="shared" si="20"/>
        <v>0</v>
      </c>
      <c r="P126" s="18" t="b">
        <f t="shared" si="20"/>
        <v>0</v>
      </c>
      <c r="Q126" s="18" t="b">
        <f t="shared" si="20"/>
        <v>0</v>
      </c>
      <c r="R126" s="18" t="b">
        <f t="shared" si="20"/>
        <v>0</v>
      </c>
      <c r="S126" s="18" t="b">
        <f t="shared" si="20"/>
        <v>0</v>
      </c>
      <c r="T126" s="18" t="b">
        <f t="shared" si="20"/>
        <v>0</v>
      </c>
      <c r="U126" s="18" t="b">
        <f t="shared" si="20"/>
        <v>0</v>
      </c>
      <c r="V126" s="18" t="b">
        <f t="shared" si="20"/>
        <v>0</v>
      </c>
      <c r="W126" s="18" t="b">
        <f t="shared" si="20"/>
        <v>0</v>
      </c>
      <c r="X126" s="18" t="b">
        <f t="shared" si="20"/>
        <v>0</v>
      </c>
      <c r="Y126" s="18" t="b">
        <f t="shared" si="20"/>
        <v>0</v>
      </c>
      <c r="Z126" s="18" t="b">
        <f t="shared" si="20"/>
        <v>0</v>
      </c>
      <c r="AA126" s="18" t="b">
        <f t="shared" si="20"/>
        <v>0</v>
      </c>
      <c r="AB126" s="18" t="b">
        <f t="shared" si="20"/>
        <v>0</v>
      </c>
      <c r="AC126" s="18" t="b">
        <f t="shared" si="20"/>
        <v>0</v>
      </c>
      <c r="AD126" s="18" t="b">
        <f t="shared" si="20"/>
        <v>0</v>
      </c>
      <c r="AE126" s="18" t="b">
        <f t="shared" si="20"/>
        <v>0</v>
      </c>
      <c r="AF126" s="18" t="b">
        <f t="shared" si="20"/>
        <v>0</v>
      </c>
      <c r="AG126" s="18" t="b">
        <f t="shared" si="20"/>
        <v>0</v>
      </c>
      <c r="AH126" s="18" t="b">
        <f t="shared" ref="AH126:BI126" si="21">OR(AH34=AH35,AH34=AH36,AH35=AH36)</f>
        <v>0</v>
      </c>
      <c r="AI126" s="18" t="b">
        <f t="shared" si="21"/>
        <v>0</v>
      </c>
      <c r="AJ126" s="18" t="b">
        <f t="shared" si="21"/>
        <v>0</v>
      </c>
      <c r="AK126" s="18" t="b">
        <f t="shared" si="21"/>
        <v>0</v>
      </c>
      <c r="AL126" s="18" t="b">
        <f t="shared" si="21"/>
        <v>0</v>
      </c>
      <c r="AM126" s="18" t="b">
        <f t="shared" si="21"/>
        <v>0</v>
      </c>
      <c r="AN126" s="18" t="b">
        <f t="shared" si="21"/>
        <v>0</v>
      </c>
      <c r="AO126" s="18" t="b">
        <f t="shared" si="21"/>
        <v>0</v>
      </c>
      <c r="AP126" s="18" t="b">
        <f t="shared" si="21"/>
        <v>0</v>
      </c>
      <c r="AQ126" s="18" t="b">
        <f t="shared" si="21"/>
        <v>0</v>
      </c>
      <c r="AR126" s="18" t="b">
        <f t="shared" si="21"/>
        <v>0</v>
      </c>
      <c r="AS126" s="18" t="b">
        <f t="shared" si="21"/>
        <v>0</v>
      </c>
      <c r="AT126" s="18" t="b">
        <f t="shared" si="21"/>
        <v>0</v>
      </c>
      <c r="AU126" s="18" t="b">
        <f t="shared" si="21"/>
        <v>0</v>
      </c>
      <c r="AV126" s="18" t="b">
        <f t="shared" si="21"/>
        <v>0</v>
      </c>
      <c r="AW126" s="18" t="b">
        <f t="shared" si="21"/>
        <v>0</v>
      </c>
      <c r="AX126" s="18" t="b">
        <f t="shared" si="21"/>
        <v>0</v>
      </c>
      <c r="AY126" s="18" t="b">
        <f t="shared" si="21"/>
        <v>0</v>
      </c>
      <c r="AZ126" s="18" t="b">
        <f t="shared" si="21"/>
        <v>0</v>
      </c>
      <c r="BA126" s="18" t="b">
        <f t="shared" si="21"/>
        <v>0</v>
      </c>
      <c r="BB126" s="18" t="b">
        <f t="shared" si="21"/>
        <v>0</v>
      </c>
      <c r="BC126" s="18" t="b">
        <f t="shared" si="21"/>
        <v>0</v>
      </c>
      <c r="BD126" s="18" t="b">
        <f t="shared" si="21"/>
        <v>0</v>
      </c>
      <c r="BE126" s="18" t="b">
        <f t="shared" si="21"/>
        <v>0</v>
      </c>
      <c r="BF126" s="18" t="b">
        <f t="shared" si="21"/>
        <v>0</v>
      </c>
      <c r="BG126" s="18" t="b">
        <f t="shared" si="21"/>
        <v>0</v>
      </c>
      <c r="BH126" s="18" t="b">
        <f t="shared" si="21"/>
        <v>0</v>
      </c>
      <c r="BI126" s="18" t="b">
        <f t="shared" si="21"/>
        <v>0</v>
      </c>
    </row>
    <row r="127" spans="1:61" x14ac:dyDescent="0.35">
      <c r="A127" s="18">
        <v>32</v>
      </c>
    </row>
    <row r="128" spans="1:61" x14ac:dyDescent="0.35">
      <c r="A128" s="18">
        <v>33</v>
      </c>
    </row>
    <row r="129" spans="1:61" x14ac:dyDescent="0.35">
      <c r="A129" s="18">
        <v>34</v>
      </c>
      <c r="B129" s="18" t="b">
        <f t="shared" ref="B129:AG129" si="22">OR(B37=B38,B37=B39,B38=B39)</f>
        <v>0</v>
      </c>
      <c r="C129" s="18" t="b">
        <f t="shared" si="22"/>
        <v>0</v>
      </c>
      <c r="D129" s="18" t="b">
        <f t="shared" si="22"/>
        <v>0</v>
      </c>
      <c r="E129" s="18" t="b">
        <f t="shared" si="22"/>
        <v>0</v>
      </c>
      <c r="F129" s="18" t="b">
        <f t="shared" si="22"/>
        <v>0</v>
      </c>
      <c r="G129" s="18" t="b">
        <f t="shared" si="22"/>
        <v>0</v>
      </c>
      <c r="H129" s="18" t="b">
        <f t="shared" si="22"/>
        <v>0</v>
      </c>
      <c r="I129" s="18" t="b">
        <f t="shared" si="22"/>
        <v>0</v>
      </c>
      <c r="J129" s="18" t="b">
        <f t="shared" si="22"/>
        <v>0</v>
      </c>
      <c r="K129" s="18" t="b">
        <f t="shared" si="22"/>
        <v>0</v>
      </c>
      <c r="L129" s="18" t="b">
        <f t="shared" si="22"/>
        <v>0</v>
      </c>
      <c r="M129" s="18" t="b">
        <f t="shared" si="22"/>
        <v>0</v>
      </c>
      <c r="N129" s="18" t="b">
        <f t="shared" si="22"/>
        <v>0</v>
      </c>
      <c r="O129" s="18" t="b">
        <f t="shared" si="22"/>
        <v>0</v>
      </c>
      <c r="P129" s="18" t="b">
        <f t="shared" si="22"/>
        <v>0</v>
      </c>
      <c r="Q129" s="18" t="b">
        <f t="shared" si="22"/>
        <v>0</v>
      </c>
      <c r="R129" s="18" t="b">
        <f t="shared" si="22"/>
        <v>0</v>
      </c>
      <c r="S129" s="18" t="b">
        <f t="shared" si="22"/>
        <v>0</v>
      </c>
      <c r="T129" s="18" t="b">
        <f t="shared" si="22"/>
        <v>0</v>
      </c>
      <c r="U129" s="18" t="b">
        <f t="shared" si="22"/>
        <v>0</v>
      </c>
      <c r="V129" s="18" t="b">
        <f t="shared" si="22"/>
        <v>0</v>
      </c>
      <c r="W129" s="18" t="b">
        <f t="shared" si="22"/>
        <v>0</v>
      </c>
      <c r="X129" s="18" t="b">
        <f t="shared" si="22"/>
        <v>0</v>
      </c>
      <c r="Y129" s="18" t="b">
        <f t="shared" si="22"/>
        <v>0</v>
      </c>
      <c r="Z129" s="18" t="b">
        <f t="shared" si="22"/>
        <v>0</v>
      </c>
      <c r="AA129" s="18" t="b">
        <f t="shared" si="22"/>
        <v>0</v>
      </c>
      <c r="AB129" s="18" t="b">
        <f t="shared" si="22"/>
        <v>0</v>
      </c>
      <c r="AC129" s="18" t="b">
        <f t="shared" si="22"/>
        <v>0</v>
      </c>
      <c r="AD129" s="18" t="b">
        <f t="shared" si="22"/>
        <v>0</v>
      </c>
      <c r="AE129" s="18" t="b">
        <f t="shared" si="22"/>
        <v>0</v>
      </c>
      <c r="AF129" s="18" t="b">
        <f t="shared" si="22"/>
        <v>0</v>
      </c>
      <c r="AG129" s="18" t="b">
        <f t="shared" si="22"/>
        <v>0</v>
      </c>
      <c r="AH129" s="18" t="b">
        <f t="shared" ref="AH129:BI129" si="23">OR(AH37=AH38,AH37=AH39,AH38=AH39)</f>
        <v>0</v>
      </c>
      <c r="AI129" s="18" t="b">
        <f t="shared" si="23"/>
        <v>0</v>
      </c>
      <c r="AJ129" s="18" t="b">
        <f t="shared" si="23"/>
        <v>0</v>
      </c>
      <c r="AK129" s="18" t="b">
        <f t="shared" si="23"/>
        <v>0</v>
      </c>
      <c r="AL129" s="18" t="b">
        <f t="shared" si="23"/>
        <v>0</v>
      </c>
      <c r="AM129" s="18" t="b">
        <f t="shared" si="23"/>
        <v>0</v>
      </c>
      <c r="AN129" s="18" t="b">
        <f t="shared" si="23"/>
        <v>0</v>
      </c>
      <c r="AO129" s="18" t="b">
        <f t="shared" si="23"/>
        <v>0</v>
      </c>
      <c r="AP129" s="18" t="b">
        <f t="shared" si="23"/>
        <v>0</v>
      </c>
      <c r="AQ129" s="18" t="b">
        <f t="shared" si="23"/>
        <v>0</v>
      </c>
      <c r="AR129" s="18" t="b">
        <f t="shared" si="23"/>
        <v>0</v>
      </c>
      <c r="AS129" s="18" t="b">
        <f t="shared" si="23"/>
        <v>0</v>
      </c>
      <c r="AT129" s="18" t="b">
        <f t="shared" si="23"/>
        <v>0</v>
      </c>
      <c r="AU129" s="18" t="b">
        <f t="shared" si="23"/>
        <v>0</v>
      </c>
      <c r="AV129" s="18" t="b">
        <f t="shared" si="23"/>
        <v>0</v>
      </c>
      <c r="AW129" s="18" t="b">
        <f t="shared" si="23"/>
        <v>0</v>
      </c>
      <c r="AX129" s="18" t="b">
        <f t="shared" si="23"/>
        <v>0</v>
      </c>
      <c r="AY129" s="18" t="b">
        <f t="shared" si="23"/>
        <v>0</v>
      </c>
      <c r="AZ129" s="18" t="b">
        <f t="shared" si="23"/>
        <v>0</v>
      </c>
      <c r="BA129" s="18" t="b">
        <f t="shared" si="23"/>
        <v>0</v>
      </c>
      <c r="BB129" s="18" t="b">
        <f t="shared" si="23"/>
        <v>0</v>
      </c>
      <c r="BC129" s="18" t="b">
        <f t="shared" si="23"/>
        <v>0</v>
      </c>
      <c r="BD129" s="18" t="b">
        <f t="shared" si="23"/>
        <v>0</v>
      </c>
      <c r="BE129" s="18" t="b">
        <f t="shared" si="23"/>
        <v>0</v>
      </c>
      <c r="BF129" s="18" t="b">
        <f t="shared" si="23"/>
        <v>0</v>
      </c>
      <c r="BG129" s="18" t="b">
        <f t="shared" si="23"/>
        <v>0</v>
      </c>
      <c r="BH129" s="18" t="b">
        <f t="shared" si="23"/>
        <v>0</v>
      </c>
      <c r="BI129" s="18" t="b">
        <f t="shared" si="23"/>
        <v>0</v>
      </c>
    </row>
    <row r="130" spans="1:61" x14ac:dyDescent="0.35">
      <c r="A130" s="18">
        <v>35</v>
      </c>
    </row>
    <row r="131" spans="1:61" x14ac:dyDescent="0.35">
      <c r="A131" s="18">
        <v>36</v>
      </c>
    </row>
    <row r="132" spans="1:61" x14ac:dyDescent="0.35">
      <c r="A132" s="18">
        <v>37</v>
      </c>
      <c r="B132" s="18" t="b">
        <f t="shared" ref="B132:AG132" si="24">OR(B40=B41,B40=B42,B41=B42)</f>
        <v>0</v>
      </c>
      <c r="C132" s="18" t="b">
        <f t="shared" si="24"/>
        <v>0</v>
      </c>
      <c r="D132" s="18" t="b">
        <f t="shared" si="24"/>
        <v>0</v>
      </c>
      <c r="E132" s="18" t="b">
        <f t="shared" si="24"/>
        <v>0</v>
      </c>
      <c r="F132" s="18" t="b">
        <f t="shared" si="24"/>
        <v>0</v>
      </c>
      <c r="G132" s="18" t="b">
        <f t="shared" si="24"/>
        <v>0</v>
      </c>
      <c r="H132" s="18" t="b">
        <f t="shared" si="24"/>
        <v>0</v>
      </c>
      <c r="I132" s="18" t="b">
        <f t="shared" si="24"/>
        <v>0</v>
      </c>
      <c r="J132" s="18" t="b">
        <f t="shared" si="24"/>
        <v>0</v>
      </c>
      <c r="K132" s="18" t="b">
        <f t="shared" si="24"/>
        <v>0</v>
      </c>
      <c r="L132" s="18" t="b">
        <f t="shared" si="24"/>
        <v>0</v>
      </c>
      <c r="M132" s="18" t="b">
        <f t="shared" si="24"/>
        <v>0</v>
      </c>
      <c r="N132" s="18" t="b">
        <f t="shared" si="24"/>
        <v>0</v>
      </c>
      <c r="O132" s="18" t="b">
        <f t="shared" si="24"/>
        <v>0</v>
      </c>
      <c r="P132" s="18" t="b">
        <f t="shared" si="24"/>
        <v>0</v>
      </c>
      <c r="Q132" s="18" t="b">
        <f t="shared" si="24"/>
        <v>0</v>
      </c>
      <c r="R132" s="18" t="b">
        <f t="shared" si="24"/>
        <v>0</v>
      </c>
      <c r="S132" s="18" t="b">
        <f t="shared" si="24"/>
        <v>0</v>
      </c>
      <c r="T132" s="18" t="b">
        <f t="shared" si="24"/>
        <v>0</v>
      </c>
      <c r="U132" s="18" t="b">
        <f t="shared" si="24"/>
        <v>0</v>
      </c>
      <c r="V132" s="18" t="b">
        <f t="shared" si="24"/>
        <v>0</v>
      </c>
      <c r="W132" s="18" t="b">
        <f t="shared" si="24"/>
        <v>0</v>
      </c>
      <c r="X132" s="18" t="b">
        <f t="shared" si="24"/>
        <v>0</v>
      </c>
      <c r="Y132" s="18" t="b">
        <f t="shared" si="24"/>
        <v>0</v>
      </c>
      <c r="Z132" s="18" t="b">
        <f t="shared" si="24"/>
        <v>0</v>
      </c>
      <c r="AA132" s="18" t="b">
        <f t="shared" si="24"/>
        <v>0</v>
      </c>
      <c r="AB132" s="18" t="b">
        <f t="shared" si="24"/>
        <v>0</v>
      </c>
      <c r="AC132" s="18" t="b">
        <f t="shared" si="24"/>
        <v>0</v>
      </c>
      <c r="AD132" s="18" t="b">
        <f t="shared" si="24"/>
        <v>0</v>
      </c>
      <c r="AE132" s="18" t="b">
        <f t="shared" si="24"/>
        <v>0</v>
      </c>
      <c r="AF132" s="18" t="b">
        <f t="shared" si="24"/>
        <v>0</v>
      </c>
      <c r="AG132" s="18" t="b">
        <f t="shared" si="24"/>
        <v>0</v>
      </c>
      <c r="AH132" s="18" t="b">
        <f t="shared" ref="AH132:BI132" si="25">OR(AH40=AH41,AH40=AH42,AH41=AH42)</f>
        <v>0</v>
      </c>
      <c r="AI132" s="18" t="b">
        <f t="shared" si="25"/>
        <v>0</v>
      </c>
      <c r="AJ132" s="18" t="b">
        <f t="shared" si="25"/>
        <v>0</v>
      </c>
      <c r="AK132" s="18" t="b">
        <f t="shared" si="25"/>
        <v>0</v>
      </c>
      <c r="AL132" s="18" t="b">
        <f t="shared" si="25"/>
        <v>0</v>
      </c>
      <c r="AM132" s="18" t="b">
        <f t="shared" si="25"/>
        <v>0</v>
      </c>
      <c r="AN132" s="18" t="b">
        <f t="shared" si="25"/>
        <v>0</v>
      </c>
      <c r="AO132" s="18" t="b">
        <f t="shared" si="25"/>
        <v>0</v>
      </c>
      <c r="AP132" s="18" t="b">
        <f t="shared" si="25"/>
        <v>0</v>
      </c>
      <c r="AQ132" s="18" t="b">
        <f t="shared" si="25"/>
        <v>0</v>
      </c>
      <c r="AR132" s="18" t="b">
        <f t="shared" si="25"/>
        <v>0</v>
      </c>
      <c r="AS132" s="18" t="b">
        <f t="shared" si="25"/>
        <v>0</v>
      </c>
      <c r="AT132" s="18" t="b">
        <f t="shared" si="25"/>
        <v>0</v>
      </c>
      <c r="AU132" s="18" t="b">
        <f t="shared" si="25"/>
        <v>0</v>
      </c>
      <c r="AV132" s="18" t="b">
        <f t="shared" si="25"/>
        <v>0</v>
      </c>
      <c r="AW132" s="18" t="b">
        <f t="shared" si="25"/>
        <v>0</v>
      </c>
      <c r="AX132" s="18" t="b">
        <f t="shared" si="25"/>
        <v>0</v>
      </c>
      <c r="AY132" s="18" t="b">
        <f t="shared" si="25"/>
        <v>0</v>
      </c>
      <c r="AZ132" s="18" t="b">
        <f t="shared" si="25"/>
        <v>0</v>
      </c>
      <c r="BA132" s="18" t="b">
        <f t="shared" si="25"/>
        <v>0</v>
      </c>
      <c r="BB132" s="18" t="b">
        <f t="shared" si="25"/>
        <v>0</v>
      </c>
      <c r="BC132" s="18" t="b">
        <f t="shared" si="25"/>
        <v>0</v>
      </c>
      <c r="BD132" s="18" t="b">
        <f t="shared" si="25"/>
        <v>0</v>
      </c>
      <c r="BE132" s="18" t="b">
        <f t="shared" si="25"/>
        <v>0</v>
      </c>
      <c r="BF132" s="18" t="b">
        <f t="shared" si="25"/>
        <v>0</v>
      </c>
      <c r="BG132" s="18" t="b">
        <f t="shared" si="25"/>
        <v>0</v>
      </c>
      <c r="BH132" s="18" t="b">
        <f t="shared" si="25"/>
        <v>0</v>
      </c>
      <c r="BI132" s="18" t="b">
        <f t="shared" si="25"/>
        <v>0</v>
      </c>
    </row>
    <row r="133" spans="1:61" x14ac:dyDescent="0.35">
      <c r="A133" s="18">
        <v>38</v>
      </c>
    </row>
    <row r="134" spans="1:61" x14ac:dyDescent="0.35">
      <c r="A134" s="18">
        <v>39</v>
      </c>
    </row>
    <row r="135" spans="1:61" x14ac:dyDescent="0.35">
      <c r="A135" s="18">
        <v>40</v>
      </c>
      <c r="B135" s="18" t="b">
        <f t="shared" ref="B135:AG135" si="26">OR(B43=B44,B43=B45,B44=B45)</f>
        <v>0</v>
      </c>
      <c r="C135" s="18" t="b">
        <f t="shared" si="26"/>
        <v>0</v>
      </c>
      <c r="D135" s="18" t="b">
        <f t="shared" si="26"/>
        <v>0</v>
      </c>
      <c r="E135" s="18" t="b">
        <f t="shared" si="26"/>
        <v>0</v>
      </c>
      <c r="F135" s="18" t="b">
        <f t="shared" si="26"/>
        <v>0</v>
      </c>
      <c r="G135" s="18" t="b">
        <f t="shared" si="26"/>
        <v>0</v>
      </c>
      <c r="H135" s="18" t="b">
        <f t="shared" si="26"/>
        <v>0</v>
      </c>
      <c r="I135" s="18" t="b">
        <f t="shared" si="26"/>
        <v>0</v>
      </c>
      <c r="J135" s="18" t="b">
        <f t="shared" si="26"/>
        <v>0</v>
      </c>
      <c r="K135" s="18" t="b">
        <f t="shared" si="26"/>
        <v>0</v>
      </c>
      <c r="L135" s="18" t="b">
        <f t="shared" si="26"/>
        <v>0</v>
      </c>
      <c r="M135" s="18" t="b">
        <f t="shared" si="26"/>
        <v>0</v>
      </c>
      <c r="N135" s="18" t="b">
        <f t="shared" si="26"/>
        <v>0</v>
      </c>
      <c r="O135" s="18" t="b">
        <f t="shared" si="26"/>
        <v>0</v>
      </c>
      <c r="P135" s="18" t="b">
        <f t="shared" si="26"/>
        <v>0</v>
      </c>
      <c r="Q135" s="18" t="b">
        <f t="shared" si="26"/>
        <v>0</v>
      </c>
      <c r="R135" s="18" t="b">
        <f t="shared" si="26"/>
        <v>0</v>
      </c>
      <c r="S135" s="18" t="b">
        <f t="shared" si="26"/>
        <v>0</v>
      </c>
      <c r="T135" s="18" t="b">
        <f t="shared" si="26"/>
        <v>0</v>
      </c>
      <c r="U135" s="18" t="b">
        <f t="shared" si="26"/>
        <v>0</v>
      </c>
      <c r="V135" s="18" t="b">
        <f t="shared" si="26"/>
        <v>0</v>
      </c>
      <c r="W135" s="18" t="b">
        <f t="shared" si="26"/>
        <v>0</v>
      </c>
      <c r="X135" s="18" t="b">
        <f t="shared" si="26"/>
        <v>0</v>
      </c>
      <c r="Y135" s="18" t="b">
        <f t="shared" si="26"/>
        <v>0</v>
      </c>
      <c r="Z135" s="18" t="b">
        <f t="shared" si="26"/>
        <v>0</v>
      </c>
      <c r="AA135" s="18" t="b">
        <f t="shared" si="26"/>
        <v>0</v>
      </c>
      <c r="AB135" s="18" t="b">
        <f t="shared" si="26"/>
        <v>0</v>
      </c>
      <c r="AC135" s="18" t="b">
        <f t="shared" si="26"/>
        <v>0</v>
      </c>
      <c r="AD135" s="18" t="b">
        <f t="shared" si="26"/>
        <v>0</v>
      </c>
      <c r="AE135" s="18" t="b">
        <f t="shared" si="26"/>
        <v>0</v>
      </c>
      <c r="AF135" s="18" t="b">
        <f t="shared" si="26"/>
        <v>0</v>
      </c>
      <c r="AG135" s="18" t="b">
        <f t="shared" si="26"/>
        <v>0</v>
      </c>
      <c r="AH135" s="18" t="b">
        <f t="shared" ref="AH135:BI135" si="27">OR(AH43=AH44,AH43=AH45,AH44=AH45)</f>
        <v>0</v>
      </c>
      <c r="AI135" s="18" t="b">
        <f t="shared" si="27"/>
        <v>0</v>
      </c>
      <c r="AJ135" s="18" t="b">
        <f t="shared" si="27"/>
        <v>0</v>
      </c>
      <c r="AK135" s="18" t="b">
        <f t="shared" si="27"/>
        <v>0</v>
      </c>
      <c r="AL135" s="18" t="b">
        <f t="shared" si="27"/>
        <v>0</v>
      </c>
      <c r="AM135" s="18" t="b">
        <f t="shared" si="27"/>
        <v>0</v>
      </c>
      <c r="AN135" s="18" t="b">
        <f t="shared" si="27"/>
        <v>0</v>
      </c>
      <c r="AO135" s="18" t="b">
        <f t="shared" si="27"/>
        <v>0</v>
      </c>
      <c r="AP135" s="18" t="b">
        <f t="shared" si="27"/>
        <v>0</v>
      </c>
      <c r="AQ135" s="18" t="b">
        <f t="shared" si="27"/>
        <v>0</v>
      </c>
      <c r="AR135" s="18" t="b">
        <f t="shared" si="27"/>
        <v>0</v>
      </c>
      <c r="AS135" s="18" t="b">
        <f t="shared" si="27"/>
        <v>0</v>
      </c>
      <c r="AT135" s="18" t="b">
        <f t="shared" si="27"/>
        <v>0</v>
      </c>
      <c r="AU135" s="18" t="b">
        <f t="shared" si="27"/>
        <v>0</v>
      </c>
      <c r="AV135" s="18" t="b">
        <f t="shared" si="27"/>
        <v>0</v>
      </c>
      <c r="AW135" s="18" t="b">
        <f t="shared" si="27"/>
        <v>0</v>
      </c>
      <c r="AX135" s="18" t="b">
        <f t="shared" si="27"/>
        <v>0</v>
      </c>
      <c r="AY135" s="18" t="b">
        <f t="shared" si="27"/>
        <v>0</v>
      </c>
      <c r="AZ135" s="18" t="b">
        <f t="shared" si="27"/>
        <v>0</v>
      </c>
      <c r="BA135" s="18" t="b">
        <f t="shared" si="27"/>
        <v>0</v>
      </c>
      <c r="BB135" s="18" t="b">
        <f t="shared" si="27"/>
        <v>0</v>
      </c>
      <c r="BC135" s="18" t="b">
        <f t="shared" si="27"/>
        <v>0</v>
      </c>
      <c r="BD135" s="18" t="b">
        <f t="shared" si="27"/>
        <v>0</v>
      </c>
      <c r="BE135" s="18" t="b">
        <f t="shared" si="27"/>
        <v>0</v>
      </c>
      <c r="BF135" s="18" t="b">
        <f t="shared" si="27"/>
        <v>0</v>
      </c>
      <c r="BG135" s="18" t="b">
        <f t="shared" si="27"/>
        <v>0</v>
      </c>
      <c r="BH135" s="18" t="b">
        <f t="shared" si="27"/>
        <v>0</v>
      </c>
      <c r="BI135" s="18" t="b">
        <f t="shared" si="27"/>
        <v>0</v>
      </c>
    </row>
    <row r="136" spans="1:61" x14ac:dyDescent="0.35">
      <c r="A136" s="18">
        <v>41</v>
      </c>
    </row>
    <row r="137" spans="1:61" x14ac:dyDescent="0.35">
      <c r="A137" s="18">
        <v>42</v>
      </c>
    </row>
    <row r="138" spans="1:61" x14ac:dyDescent="0.35">
      <c r="A138" s="18">
        <v>43</v>
      </c>
      <c r="B138" s="18" t="b">
        <f t="shared" ref="B138:AG138" si="28">OR(B46=B47,B46=B48,B47=B48)</f>
        <v>0</v>
      </c>
      <c r="C138" s="18" t="b">
        <f t="shared" si="28"/>
        <v>0</v>
      </c>
      <c r="D138" s="18" t="b">
        <f t="shared" si="28"/>
        <v>0</v>
      </c>
      <c r="E138" s="18" t="b">
        <f t="shared" si="28"/>
        <v>0</v>
      </c>
      <c r="F138" s="18" t="b">
        <f t="shared" si="28"/>
        <v>0</v>
      </c>
      <c r="G138" s="18" t="b">
        <f t="shared" si="28"/>
        <v>0</v>
      </c>
      <c r="H138" s="18" t="b">
        <f t="shared" si="28"/>
        <v>0</v>
      </c>
      <c r="I138" s="18" t="b">
        <f t="shared" si="28"/>
        <v>0</v>
      </c>
      <c r="J138" s="18" t="b">
        <f t="shared" si="28"/>
        <v>0</v>
      </c>
      <c r="K138" s="18" t="b">
        <f t="shared" si="28"/>
        <v>0</v>
      </c>
      <c r="L138" s="18" t="b">
        <f t="shared" si="28"/>
        <v>0</v>
      </c>
      <c r="M138" s="18" t="b">
        <f t="shared" si="28"/>
        <v>0</v>
      </c>
      <c r="N138" s="18" t="b">
        <f t="shared" si="28"/>
        <v>0</v>
      </c>
      <c r="O138" s="18" t="b">
        <f t="shared" si="28"/>
        <v>0</v>
      </c>
      <c r="P138" s="18" t="b">
        <f t="shared" si="28"/>
        <v>0</v>
      </c>
      <c r="Q138" s="18" t="b">
        <f t="shared" si="28"/>
        <v>0</v>
      </c>
      <c r="R138" s="18" t="b">
        <f t="shared" si="28"/>
        <v>0</v>
      </c>
      <c r="S138" s="18" t="b">
        <f t="shared" si="28"/>
        <v>0</v>
      </c>
      <c r="T138" s="18" t="b">
        <f t="shared" si="28"/>
        <v>0</v>
      </c>
      <c r="U138" s="18" t="b">
        <f t="shared" si="28"/>
        <v>0</v>
      </c>
      <c r="V138" s="18" t="b">
        <f t="shared" si="28"/>
        <v>0</v>
      </c>
      <c r="W138" s="18" t="b">
        <f t="shared" si="28"/>
        <v>0</v>
      </c>
      <c r="X138" s="18" t="b">
        <f t="shared" si="28"/>
        <v>0</v>
      </c>
      <c r="Y138" s="18" t="b">
        <f t="shared" si="28"/>
        <v>0</v>
      </c>
      <c r="Z138" s="18" t="b">
        <f t="shared" si="28"/>
        <v>0</v>
      </c>
      <c r="AA138" s="18" t="b">
        <f t="shared" si="28"/>
        <v>0</v>
      </c>
      <c r="AB138" s="18" t="b">
        <f t="shared" si="28"/>
        <v>0</v>
      </c>
      <c r="AC138" s="18" t="b">
        <f t="shared" si="28"/>
        <v>0</v>
      </c>
      <c r="AD138" s="18" t="b">
        <f t="shared" si="28"/>
        <v>0</v>
      </c>
      <c r="AE138" s="18" t="b">
        <f t="shared" si="28"/>
        <v>0</v>
      </c>
      <c r="AF138" s="18" t="b">
        <f t="shared" si="28"/>
        <v>0</v>
      </c>
      <c r="AG138" s="18" t="b">
        <f t="shared" si="28"/>
        <v>0</v>
      </c>
      <c r="AH138" s="18" t="b">
        <f t="shared" ref="AH138:BI138" si="29">OR(AH46=AH47,AH46=AH48,AH47=AH48)</f>
        <v>0</v>
      </c>
      <c r="AI138" s="18" t="b">
        <f t="shared" si="29"/>
        <v>0</v>
      </c>
      <c r="AJ138" s="18" t="b">
        <f t="shared" si="29"/>
        <v>0</v>
      </c>
      <c r="AK138" s="18" t="b">
        <f t="shared" si="29"/>
        <v>0</v>
      </c>
      <c r="AL138" s="18" t="b">
        <f t="shared" si="29"/>
        <v>0</v>
      </c>
      <c r="AM138" s="18" t="b">
        <f t="shared" si="29"/>
        <v>0</v>
      </c>
      <c r="AN138" s="18" t="b">
        <f t="shared" si="29"/>
        <v>0</v>
      </c>
      <c r="AO138" s="18" t="b">
        <f t="shared" si="29"/>
        <v>0</v>
      </c>
      <c r="AP138" s="18" t="b">
        <f t="shared" si="29"/>
        <v>0</v>
      </c>
      <c r="AQ138" s="18" t="b">
        <f t="shared" si="29"/>
        <v>0</v>
      </c>
      <c r="AR138" s="18" t="b">
        <f t="shared" si="29"/>
        <v>0</v>
      </c>
      <c r="AS138" s="18" t="b">
        <f t="shared" si="29"/>
        <v>0</v>
      </c>
      <c r="AT138" s="18" t="b">
        <f t="shared" si="29"/>
        <v>0</v>
      </c>
      <c r="AU138" s="18" t="b">
        <f t="shared" si="29"/>
        <v>0</v>
      </c>
      <c r="AV138" s="18" t="b">
        <f t="shared" si="29"/>
        <v>0</v>
      </c>
      <c r="AW138" s="18" t="b">
        <f t="shared" si="29"/>
        <v>0</v>
      </c>
      <c r="AX138" s="18" t="b">
        <f t="shared" si="29"/>
        <v>0</v>
      </c>
      <c r="AY138" s="18" t="b">
        <f t="shared" si="29"/>
        <v>0</v>
      </c>
      <c r="AZ138" s="18" t="b">
        <f t="shared" si="29"/>
        <v>0</v>
      </c>
      <c r="BA138" s="18" t="b">
        <f t="shared" si="29"/>
        <v>0</v>
      </c>
      <c r="BB138" s="18" t="b">
        <f t="shared" si="29"/>
        <v>0</v>
      </c>
      <c r="BC138" s="18" t="b">
        <f t="shared" si="29"/>
        <v>0</v>
      </c>
      <c r="BD138" s="18" t="b">
        <f t="shared" si="29"/>
        <v>0</v>
      </c>
      <c r="BE138" s="18" t="b">
        <f t="shared" si="29"/>
        <v>0</v>
      </c>
      <c r="BF138" s="18" t="b">
        <f t="shared" si="29"/>
        <v>0</v>
      </c>
      <c r="BG138" s="18" t="b">
        <f t="shared" si="29"/>
        <v>0</v>
      </c>
      <c r="BH138" s="18" t="b">
        <f t="shared" si="29"/>
        <v>0</v>
      </c>
      <c r="BI138" s="18" t="b">
        <f t="shared" si="29"/>
        <v>0</v>
      </c>
    </row>
    <row r="139" spans="1:61" x14ac:dyDescent="0.35">
      <c r="A139" s="18">
        <v>44</v>
      </c>
    </row>
    <row r="140" spans="1:61" x14ac:dyDescent="0.35">
      <c r="A140" s="18">
        <v>45</v>
      </c>
    </row>
    <row r="141" spans="1:61" x14ac:dyDescent="0.35">
      <c r="A141" s="18">
        <v>46</v>
      </c>
      <c r="B141" s="18" t="b">
        <f t="shared" ref="B141:AG141" si="30">OR(B49=B50,B49=B51,B50=B51)</f>
        <v>0</v>
      </c>
      <c r="C141" s="18" t="b">
        <f t="shared" si="30"/>
        <v>0</v>
      </c>
      <c r="D141" s="18" t="b">
        <f t="shared" si="30"/>
        <v>0</v>
      </c>
      <c r="E141" s="18" t="b">
        <f t="shared" si="30"/>
        <v>0</v>
      </c>
      <c r="F141" s="18" t="b">
        <f t="shared" si="30"/>
        <v>0</v>
      </c>
      <c r="G141" s="18" t="b">
        <f t="shared" si="30"/>
        <v>0</v>
      </c>
      <c r="H141" s="18" t="b">
        <f t="shared" si="30"/>
        <v>0</v>
      </c>
      <c r="I141" s="18" t="b">
        <f t="shared" si="30"/>
        <v>0</v>
      </c>
      <c r="J141" s="18" t="b">
        <f t="shared" si="30"/>
        <v>0</v>
      </c>
      <c r="K141" s="18" t="b">
        <f t="shared" si="30"/>
        <v>0</v>
      </c>
      <c r="L141" s="18" t="b">
        <f t="shared" si="30"/>
        <v>0</v>
      </c>
      <c r="M141" s="18" t="b">
        <f t="shared" si="30"/>
        <v>0</v>
      </c>
      <c r="N141" s="18" t="b">
        <f t="shared" si="30"/>
        <v>0</v>
      </c>
      <c r="O141" s="18" t="b">
        <f t="shared" si="30"/>
        <v>0</v>
      </c>
      <c r="P141" s="18" t="b">
        <f t="shared" si="30"/>
        <v>0</v>
      </c>
      <c r="Q141" s="18" t="b">
        <f t="shared" si="30"/>
        <v>0</v>
      </c>
      <c r="R141" s="18" t="b">
        <f t="shared" si="30"/>
        <v>0</v>
      </c>
      <c r="S141" s="18" t="b">
        <f t="shared" si="30"/>
        <v>0</v>
      </c>
      <c r="T141" s="18" t="b">
        <f t="shared" si="30"/>
        <v>0</v>
      </c>
      <c r="U141" s="18" t="b">
        <f t="shared" si="30"/>
        <v>0</v>
      </c>
      <c r="V141" s="18" t="b">
        <f t="shared" si="30"/>
        <v>0</v>
      </c>
      <c r="W141" s="18" t="b">
        <f t="shared" si="30"/>
        <v>0</v>
      </c>
      <c r="X141" s="18" t="b">
        <f t="shared" si="30"/>
        <v>0</v>
      </c>
      <c r="Y141" s="18" t="b">
        <f t="shared" si="30"/>
        <v>0</v>
      </c>
      <c r="Z141" s="18" t="b">
        <f t="shared" si="30"/>
        <v>0</v>
      </c>
      <c r="AA141" s="18" t="b">
        <f t="shared" si="30"/>
        <v>0</v>
      </c>
      <c r="AB141" s="18" t="b">
        <f t="shared" si="30"/>
        <v>0</v>
      </c>
      <c r="AC141" s="18" t="b">
        <f t="shared" si="30"/>
        <v>0</v>
      </c>
      <c r="AD141" s="18" t="b">
        <f t="shared" si="30"/>
        <v>0</v>
      </c>
      <c r="AE141" s="18" t="b">
        <f t="shared" si="30"/>
        <v>0</v>
      </c>
      <c r="AF141" s="18" t="b">
        <f t="shared" si="30"/>
        <v>0</v>
      </c>
      <c r="AG141" s="18" t="b">
        <f t="shared" si="30"/>
        <v>0</v>
      </c>
      <c r="AH141" s="18" t="b">
        <f t="shared" ref="AH141:BI141" si="31">OR(AH49=AH50,AH49=AH51,AH50=AH51)</f>
        <v>0</v>
      </c>
      <c r="AI141" s="18" t="b">
        <f t="shared" si="31"/>
        <v>0</v>
      </c>
      <c r="AJ141" s="18" t="b">
        <f t="shared" si="31"/>
        <v>0</v>
      </c>
      <c r="AK141" s="18" t="b">
        <f t="shared" si="31"/>
        <v>0</v>
      </c>
      <c r="AL141" s="18" t="b">
        <f t="shared" si="31"/>
        <v>0</v>
      </c>
      <c r="AM141" s="18" t="b">
        <f t="shared" si="31"/>
        <v>0</v>
      </c>
      <c r="AN141" s="18" t="b">
        <f t="shared" si="31"/>
        <v>0</v>
      </c>
      <c r="AO141" s="18" t="b">
        <f t="shared" si="31"/>
        <v>0</v>
      </c>
      <c r="AP141" s="18" t="b">
        <f t="shared" si="31"/>
        <v>0</v>
      </c>
      <c r="AQ141" s="18" t="b">
        <f t="shared" si="31"/>
        <v>0</v>
      </c>
      <c r="AR141" s="18" t="b">
        <f t="shared" si="31"/>
        <v>0</v>
      </c>
      <c r="AS141" s="18" t="b">
        <f t="shared" si="31"/>
        <v>0</v>
      </c>
      <c r="AT141" s="18" t="b">
        <f t="shared" si="31"/>
        <v>0</v>
      </c>
      <c r="AU141" s="18" t="b">
        <f t="shared" si="31"/>
        <v>0</v>
      </c>
      <c r="AV141" s="18" t="b">
        <f t="shared" si="31"/>
        <v>0</v>
      </c>
      <c r="AW141" s="18" t="b">
        <f t="shared" si="31"/>
        <v>0</v>
      </c>
      <c r="AX141" s="18" t="b">
        <f t="shared" si="31"/>
        <v>0</v>
      </c>
      <c r="AY141" s="18" t="b">
        <f t="shared" si="31"/>
        <v>0</v>
      </c>
      <c r="AZ141" s="18" t="b">
        <f t="shared" si="31"/>
        <v>0</v>
      </c>
      <c r="BA141" s="18" t="b">
        <f t="shared" si="31"/>
        <v>0</v>
      </c>
      <c r="BB141" s="18" t="b">
        <f t="shared" si="31"/>
        <v>0</v>
      </c>
      <c r="BC141" s="18" t="b">
        <f t="shared" si="31"/>
        <v>0</v>
      </c>
      <c r="BD141" s="18" t="b">
        <f t="shared" si="31"/>
        <v>0</v>
      </c>
      <c r="BE141" s="18" t="b">
        <f t="shared" si="31"/>
        <v>0</v>
      </c>
      <c r="BF141" s="18" t="b">
        <f t="shared" si="31"/>
        <v>0</v>
      </c>
      <c r="BG141" s="18" t="b">
        <f t="shared" si="31"/>
        <v>0</v>
      </c>
      <c r="BH141" s="18" t="b">
        <f t="shared" si="31"/>
        <v>0</v>
      </c>
      <c r="BI141" s="18" t="b">
        <f t="shared" si="31"/>
        <v>0</v>
      </c>
    </row>
    <row r="142" spans="1:61" x14ac:dyDescent="0.35">
      <c r="A142" s="18">
        <v>47</v>
      </c>
    </row>
    <row r="143" spans="1:61" x14ac:dyDescent="0.35">
      <c r="A143" s="18">
        <v>48</v>
      </c>
    </row>
    <row r="144" spans="1:61" x14ac:dyDescent="0.35">
      <c r="A144" s="18">
        <v>49</v>
      </c>
      <c r="B144" s="18" t="b">
        <f t="shared" ref="B144:AG144" si="32">OR(B52=B53,B52=B54,B53=B54)</f>
        <v>0</v>
      </c>
      <c r="C144" s="18" t="b">
        <f t="shared" si="32"/>
        <v>0</v>
      </c>
      <c r="D144" s="18" t="b">
        <f t="shared" si="32"/>
        <v>0</v>
      </c>
      <c r="E144" s="18" t="b">
        <f t="shared" si="32"/>
        <v>0</v>
      </c>
      <c r="F144" s="18" t="b">
        <f t="shared" si="32"/>
        <v>0</v>
      </c>
      <c r="G144" s="18" t="b">
        <f t="shared" si="32"/>
        <v>0</v>
      </c>
      <c r="H144" s="18" t="b">
        <f t="shared" si="32"/>
        <v>0</v>
      </c>
      <c r="I144" s="18" t="b">
        <f t="shared" si="32"/>
        <v>0</v>
      </c>
      <c r="J144" s="18" t="b">
        <f t="shared" si="32"/>
        <v>0</v>
      </c>
      <c r="K144" s="18" t="b">
        <f t="shared" si="32"/>
        <v>0</v>
      </c>
      <c r="L144" s="18" t="b">
        <f t="shared" si="32"/>
        <v>0</v>
      </c>
      <c r="M144" s="18" t="b">
        <f t="shared" si="32"/>
        <v>0</v>
      </c>
      <c r="N144" s="18" t="b">
        <f t="shared" si="32"/>
        <v>0</v>
      </c>
      <c r="O144" s="18" t="b">
        <f t="shared" si="32"/>
        <v>0</v>
      </c>
      <c r="P144" s="18" t="b">
        <f t="shared" si="32"/>
        <v>0</v>
      </c>
      <c r="Q144" s="18" t="b">
        <f t="shared" si="32"/>
        <v>0</v>
      </c>
      <c r="R144" s="18" t="b">
        <f t="shared" si="32"/>
        <v>0</v>
      </c>
      <c r="S144" s="18" t="b">
        <f t="shared" si="32"/>
        <v>0</v>
      </c>
      <c r="T144" s="18" t="b">
        <f t="shared" si="32"/>
        <v>0</v>
      </c>
      <c r="U144" s="18" t="b">
        <f t="shared" si="32"/>
        <v>0</v>
      </c>
      <c r="V144" s="18" t="b">
        <f t="shared" si="32"/>
        <v>0</v>
      </c>
      <c r="W144" s="18" t="b">
        <f t="shared" si="32"/>
        <v>0</v>
      </c>
      <c r="X144" s="18" t="b">
        <f t="shared" si="32"/>
        <v>0</v>
      </c>
      <c r="Y144" s="18" t="b">
        <f t="shared" si="32"/>
        <v>0</v>
      </c>
      <c r="Z144" s="18" t="b">
        <f t="shared" si="32"/>
        <v>0</v>
      </c>
      <c r="AA144" s="18" t="b">
        <f t="shared" si="32"/>
        <v>0</v>
      </c>
      <c r="AB144" s="18" t="b">
        <f t="shared" si="32"/>
        <v>0</v>
      </c>
      <c r="AC144" s="18" t="b">
        <f t="shared" si="32"/>
        <v>0</v>
      </c>
      <c r="AD144" s="18" t="b">
        <f t="shared" si="32"/>
        <v>0</v>
      </c>
      <c r="AE144" s="18" t="b">
        <f t="shared" si="32"/>
        <v>0</v>
      </c>
      <c r="AF144" s="18" t="b">
        <f t="shared" si="32"/>
        <v>0</v>
      </c>
      <c r="AG144" s="18" t="b">
        <f t="shared" si="32"/>
        <v>0</v>
      </c>
      <c r="AH144" s="18" t="b">
        <f t="shared" ref="AH144:BI144" si="33">OR(AH52=AH53,AH52=AH54,AH53=AH54)</f>
        <v>0</v>
      </c>
      <c r="AI144" s="18" t="b">
        <f t="shared" si="33"/>
        <v>0</v>
      </c>
      <c r="AJ144" s="18" t="b">
        <f t="shared" si="33"/>
        <v>0</v>
      </c>
      <c r="AK144" s="18" t="b">
        <f t="shared" si="33"/>
        <v>0</v>
      </c>
      <c r="AL144" s="18" t="b">
        <f t="shared" si="33"/>
        <v>0</v>
      </c>
      <c r="AM144" s="18" t="b">
        <f t="shared" si="33"/>
        <v>0</v>
      </c>
      <c r="AN144" s="18" t="b">
        <f t="shared" si="33"/>
        <v>0</v>
      </c>
      <c r="AO144" s="18" t="b">
        <f t="shared" si="33"/>
        <v>0</v>
      </c>
      <c r="AP144" s="18" t="b">
        <f t="shared" si="33"/>
        <v>0</v>
      </c>
      <c r="AQ144" s="18" t="b">
        <f t="shared" si="33"/>
        <v>0</v>
      </c>
      <c r="AR144" s="18" t="b">
        <f t="shared" si="33"/>
        <v>0</v>
      </c>
      <c r="AS144" s="18" t="b">
        <f t="shared" si="33"/>
        <v>0</v>
      </c>
      <c r="AT144" s="18" t="b">
        <f t="shared" si="33"/>
        <v>0</v>
      </c>
      <c r="AU144" s="18" t="b">
        <f t="shared" si="33"/>
        <v>0</v>
      </c>
      <c r="AV144" s="18" t="b">
        <f t="shared" si="33"/>
        <v>0</v>
      </c>
      <c r="AW144" s="18" t="b">
        <f t="shared" si="33"/>
        <v>0</v>
      </c>
      <c r="AX144" s="18" t="b">
        <f t="shared" si="33"/>
        <v>0</v>
      </c>
      <c r="AY144" s="18" t="b">
        <f t="shared" si="33"/>
        <v>0</v>
      </c>
      <c r="AZ144" s="18" t="b">
        <f t="shared" si="33"/>
        <v>0</v>
      </c>
      <c r="BA144" s="18" t="b">
        <f t="shared" si="33"/>
        <v>0</v>
      </c>
      <c r="BB144" s="18" t="b">
        <f t="shared" si="33"/>
        <v>0</v>
      </c>
      <c r="BC144" s="18" t="b">
        <f t="shared" si="33"/>
        <v>0</v>
      </c>
      <c r="BD144" s="18" t="b">
        <f t="shared" si="33"/>
        <v>0</v>
      </c>
      <c r="BE144" s="18" t="b">
        <f t="shared" si="33"/>
        <v>0</v>
      </c>
      <c r="BF144" s="18" t="b">
        <f t="shared" si="33"/>
        <v>0</v>
      </c>
      <c r="BG144" s="18" t="b">
        <f t="shared" si="33"/>
        <v>0</v>
      </c>
      <c r="BH144" s="18" t="b">
        <f t="shared" si="33"/>
        <v>0</v>
      </c>
      <c r="BI144" s="18" t="b">
        <f t="shared" si="33"/>
        <v>0</v>
      </c>
    </row>
    <row r="145" spans="1:61" x14ac:dyDescent="0.35">
      <c r="A145" s="18">
        <v>50</v>
      </c>
    </row>
    <row r="146" spans="1:61" x14ac:dyDescent="0.35">
      <c r="A146" s="18">
        <v>51</v>
      </c>
    </row>
    <row r="147" spans="1:61" x14ac:dyDescent="0.35">
      <c r="A147" s="18">
        <v>52</v>
      </c>
      <c r="B147" s="18" t="b">
        <f t="shared" ref="B147:AG147" si="34">OR(B55=B56,B55=B57,B56=B57)</f>
        <v>0</v>
      </c>
      <c r="C147" s="18" t="b">
        <f t="shared" si="34"/>
        <v>0</v>
      </c>
      <c r="D147" s="18" t="b">
        <f t="shared" si="34"/>
        <v>0</v>
      </c>
      <c r="E147" s="18" t="b">
        <f t="shared" si="34"/>
        <v>0</v>
      </c>
      <c r="F147" s="18" t="b">
        <f t="shared" si="34"/>
        <v>0</v>
      </c>
      <c r="G147" s="18" t="b">
        <f t="shared" si="34"/>
        <v>0</v>
      </c>
      <c r="H147" s="18" t="b">
        <f t="shared" si="34"/>
        <v>0</v>
      </c>
      <c r="I147" s="18" t="b">
        <f t="shared" si="34"/>
        <v>0</v>
      </c>
      <c r="J147" s="18" t="b">
        <f t="shared" si="34"/>
        <v>0</v>
      </c>
      <c r="K147" s="18" t="b">
        <f t="shared" si="34"/>
        <v>0</v>
      </c>
      <c r="L147" s="18" t="b">
        <f t="shared" si="34"/>
        <v>0</v>
      </c>
      <c r="M147" s="18" t="b">
        <f t="shared" si="34"/>
        <v>0</v>
      </c>
      <c r="N147" s="18" t="b">
        <f t="shared" si="34"/>
        <v>0</v>
      </c>
      <c r="O147" s="18" t="b">
        <f t="shared" si="34"/>
        <v>0</v>
      </c>
      <c r="P147" s="18" t="b">
        <f t="shared" si="34"/>
        <v>0</v>
      </c>
      <c r="Q147" s="18" t="b">
        <f t="shared" si="34"/>
        <v>0</v>
      </c>
      <c r="R147" s="18" t="b">
        <f t="shared" si="34"/>
        <v>0</v>
      </c>
      <c r="S147" s="18" t="b">
        <f t="shared" si="34"/>
        <v>0</v>
      </c>
      <c r="T147" s="18" t="b">
        <f t="shared" si="34"/>
        <v>0</v>
      </c>
      <c r="U147" s="18" t="b">
        <f t="shared" si="34"/>
        <v>0</v>
      </c>
      <c r="V147" s="18" t="b">
        <f t="shared" si="34"/>
        <v>0</v>
      </c>
      <c r="W147" s="18" t="b">
        <f t="shared" si="34"/>
        <v>0</v>
      </c>
      <c r="X147" s="18" t="b">
        <f t="shared" si="34"/>
        <v>0</v>
      </c>
      <c r="Y147" s="18" t="b">
        <f t="shared" si="34"/>
        <v>0</v>
      </c>
      <c r="Z147" s="18" t="b">
        <f t="shared" si="34"/>
        <v>0</v>
      </c>
      <c r="AA147" s="18" t="b">
        <f t="shared" si="34"/>
        <v>0</v>
      </c>
      <c r="AB147" s="18" t="b">
        <f t="shared" si="34"/>
        <v>0</v>
      </c>
      <c r="AC147" s="18" t="b">
        <f t="shared" si="34"/>
        <v>0</v>
      </c>
      <c r="AD147" s="18" t="b">
        <f t="shared" si="34"/>
        <v>0</v>
      </c>
      <c r="AE147" s="18" t="b">
        <f t="shared" si="34"/>
        <v>0</v>
      </c>
      <c r="AF147" s="18" t="b">
        <f t="shared" si="34"/>
        <v>0</v>
      </c>
      <c r="AG147" s="18" t="b">
        <f t="shared" si="34"/>
        <v>0</v>
      </c>
      <c r="AH147" s="18" t="b">
        <f t="shared" ref="AH147:BI147" si="35">OR(AH55=AH56,AH55=AH57,AH56=AH57)</f>
        <v>0</v>
      </c>
      <c r="AI147" s="18" t="b">
        <f t="shared" si="35"/>
        <v>0</v>
      </c>
      <c r="AJ147" s="18" t="b">
        <f t="shared" si="35"/>
        <v>0</v>
      </c>
      <c r="AK147" s="18" t="b">
        <f t="shared" si="35"/>
        <v>0</v>
      </c>
      <c r="AL147" s="18" t="b">
        <f t="shared" si="35"/>
        <v>0</v>
      </c>
      <c r="AM147" s="18" t="b">
        <f t="shared" si="35"/>
        <v>0</v>
      </c>
      <c r="AN147" s="18" t="b">
        <f t="shared" si="35"/>
        <v>0</v>
      </c>
      <c r="AO147" s="18" t="b">
        <f t="shared" si="35"/>
        <v>0</v>
      </c>
      <c r="AP147" s="18" t="b">
        <f t="shared" si="35"/>
        <v>0</v>
      </c>
      <c r="AQ147" s="18" t="b">
        <f t="shared" si="35"/>
        <v>0</v>
      </c>
      <c r="AR147" s="18" t="b">
        <f t="shared" si="35"/>
        <v>0</v>
      </c>
      <c r="AS147" s="18" t="b">
        <f t="shared" si="35"/>
        <v>0</v>
      </c>
      <c r="AT147" s="18" t="b">
        <f t="shared" si="35"/>
        <v>0</v>
      </c>
      <c r="AU147" s="18" t="b">
        <f t="shared" si="35"/>
        <v>0</v>
      </c>
      <c r="AV147" s="18" t="b">
        <f t="shared" si="35"/>
        <v>0</v>
      </c>
      <c r="AW147" s="18" t="b">
        <f t="shared" si="35"/>
        <v>0</v>
      </c>
      <c r="AX147" s="18" t="b">
        <f t="shared" si="35"/>
        <v>0</v>
      </c>
      <c r="AY147" s="18" t="b">
        <f t="shared" si="35"/>
        <v>0</v>
      </c>
      <c r="AZ147" s="18" t="b">
        <f t="shared" si="35"/>
        <v>0</v>
      </c>
      <c r="BA147" s="18" t="b">
        <f t="shared" si="35"/>
        <v>0</v>
      </c>
      <c r="BB147" s="18" t="b">
        <f t="shared" si="35"/>
        <v>0</v>
      </c>
      <c r="BC147" s="18" t="b">
        <f t="shared" si="35"/>
        <v>0</v>
      </c>
      <c r="BD147" s="18" t="b">
        <f t="shared" si="35"/>
        <v>0</v>
      </c>
      <c r="BE147" s="18" t="b">
        <f t="shared" si="35"/>
        <v>0</v>
      </c>
      <c r="BF147" s="18" t="b">
        <f t="shared" si="35"/>
        <v>0</v>
      </c>
      <c r="BG147" s="18" t="b">
        <f t="shared" si="35"/>
        <v>0</v>
      </c>
      <c r="BH147" s="18" t="b">
        <f t="shared" si="35"/>
        <v>0</v>
      </c>
      <c r="BI147" s="18" t="b">
        <f t="shared" si="35"/>
        <v>0</v>
      </c>
    </row>
    <row r="148" spans="1:61" x14ac:dyDescent="0.35">
      <c r="A148" s="18">
        <v>53</v>
      </c>
    </row>
    <row r="149" spans="1:61" x14ac:dyDescent="0.35">
      <c r="A149" s="18">
        <v>54</v>
      </c>
    </row>
    <row r="150" spans="1:61" x14ac:dyDescent="0.35">
      <c r="A150" s="18">
        <v>55</v>
      </c>
      <c r="B150" s="18" t="b">
        <f t="shared" ref="B150:AG150" si="36">OR(B58=B59,B58=B60,B59=B60)</f>
        <v>0</v>
      </c>
      <c r="C150" s="18" t="b">
        <f t="shared" si="36"/>
        <v>0</v>
      </c>
      <c r="D150" s="18" t="b">
        <f t="shared" si="36"/>
        <v>0</v>
      </c>
      <c r="E150" s="18" t="b">
        <f t="shared" si="36"/>
        <v>0</v>
      </c>
      <c r="F150" s="18" t="b">
        <f t="shared" si="36"/>
        <v>0</v>
      </c>
      <c r="G150" s="18" t="b">
        <f t="shared" si="36"/>
        <v>0</v>
      </c>
      <c r="H150" s="18" t="b">
        <f t="shared" si="36"/>
        <v>0</v>
      </c>
      <c r="I150" s="18" t="b">
        <f t="shared" si="36"/>
        <v>0</v>
      </c>
      <c r="J150" s="18" t="b">
        <f t="shared" si="36"/>
        <v>0</v>
      </c>
      <c r="K150" s="18" t="b">
        <f t="shared" si="36"/>
        <v>0</v>
      </c>
      <c r="L150" s="18" t="b">
        <f t="shared" si="36"/>
        <v>0</v>
      </c>
      <c r="M150" s="18" t="b">
        <f t="shared" si="36"/>
        <v>0</v>
      </c>
      <c r="N150" s="18" t="b">
        <f t="shared" si="36"/>
        <v>0</v>
      </c>
      <c r="O150" s="18" t="b">
        <f t="shared" si="36"/>
        <v>0</v>
      </c>
      <c r="P150" s="18" t="b">
        <f t="shared" si="36"/>
        <v>0</v>
      </c>
      <c r="Q150" s="18" t="b">
        <f t="shared" si="36"/>
        <v>0</v>
      </c>
      <c r="R150" s="18" t="b">
        <f t="shared" si="36"/>
        <v>0</v>
      </c>
      <c r="S150" s="18" t="b">
        <f t="shared" si="36"/>
        <v>0</v>
      </c>
      <c r="T150" s="18" t="b">
        <f t="shared" si="36"/>
        <v>0</v>
      </c>
      <c r="U150" s="18" t="b">
        <f t="shared" si="36"/>
        <v>0</v>
      </c>
      <c r="V150" s="18" t="b">
        <f t="shared" si="36"/>
        <v>0</v>
      </c>
      <c r="W150" s="18" t="b">
        <f t="shared" si="36"/>
        <v>0</v>
      </c>
      <c r="X150" s="18" t="b">
        <f t="shared" si="36"/>
        <v>0</v>
      </c>
      <c r="Y150" s="18" t="b">
        <f t="shared" si="36"/>
        <v>0</v>
      </c>
      <c r="Z150" s="18" t="b">
        <f t="shared" si="36"/>
        <v>0</v>
      </c>
      <c r="AA150" s="18" t="b">
        <f t="shared" si="36"/>
        <v>0</v>
      </c>
      <c r="AB150" s="18" t="b">
        <f t="shared" si="36"/>
        <v>0</v>
      </c>
      <c r="AC150" s="18" t="b">
        <f t="shared" si="36"/>
        <v>0</v>
      </c>
      <c r="AD150" s="18" t="b">
        <f t="shared" si="36"/>
        <v>0</v>
      </c>
      <c r="AE150" s="18" t="b">
        <f t="shared" si="36"/>
        <v>0</v>
      </c>
      <c r="AF150" s="18" t="b">
        <f t="shared" si="36"/>
        <v>0</v>
      </c>
      <c r="AG150" s="18" t="b">
        <f t="shared" si="36"/>
        <v>0</v>
      </c>
      <c r="AH150" s="18" t="b">
        <f t="shared" ref="AH150:BI150" si="37">OR(AH58=AH59,AH58=AH60,AH59=AH60)</f>
        <v>0</v>
      </c>
      <c r="AI150" s="18" t="b">
        <f t="shared" si="37"/>
        <v>0</v>
      </c>
      <c r="AJ150" s="18" t="b">
        <f t="shared" si="37"/>
        <v>0</v>
      </c>
      <c r="AK150" s="18" t="b">
        <f t="shared" si="37"/>
        <v>0</v>
      </c>
      <c r="AL150" s="18" t="b">
        <f t="shared" si="37"/>
        <v>0</v>
      </c>
      <c r="AM150" s="18" t="b">
        <f t="shared" si="37"/>
        <v>0</v>
      </c>
      <c r="AN150" s="18" t="b">
        <f t="shared" si="37"/>
        <v>0</v>
      </c>
      <c r="AO150" s="18" t="b">
        <f t="shared" si="37"/>
        <v>0</v>
      </c>
      <c r="AP150" s="18" t="b">
        <f t="shared" si="37"/>
        <v>0</v>
      </c>
      <c r="AQ150" s="18" t="b">
        <f t="shared" si="37"/>
        <v>0</v>
      </c>
      <c r="AR150" s="18" t="b">
        <f t="shared" si="37"/>
        <v>0</v>
      </c>
      <c r="AS150" s="18" t="b">
        <f t="shared" si="37"/>
        <v>0</v>
      </c>
      <c r="AT150" s="18" t="b">
        <f t="shared" si="37"/>
        <v>0</v>
      </c>
      <c r="AU150" s="18" t="b">
        <f t="shared" si="37"/>
        <v>0</v>
      </c>
      <c r="AV150" s="18" t="b">
        <f t="shared" si="37"/>
        <v>0</v>
      </c>
      <c r="AW150" s="18" t="b">
        <f t="shared" si="37"/>
        <v>0</v>
      </c>
      <c r="AX150" s="18" t="b">
        <f t="shared" si="37"/>
        <v>0</v>
      </c>
      <c r="AY150" s="18" t="b">
        <f t="shared" si="37"/>
        <v>0</v>
      </c>
      <c r="AZ150" s="18" t="b">
        <f t="shared" si="37"/>
        <v>0</v>
      </c>
      <c r="BA150" s="18" t="b">
        <f t="shared" si="37"/>
        <v>0</v>
      </c>
      <c r="BB150" s="18" t="b">
        <f t="shared" si="37"/>
        <v>0</v>
      </c>
      <c r="BC150" s="18" t="b">
        <f t="shared" si="37"/>
        <v>0</v>
      </c>
      <c r="BD150" s="18" t="b">
        <f t="shared" si="37"/>
        <v>0</v>
      </c>
      <c r="BE150" s="18" t="b">
        <f t="shared" si="37"/>
        <v>0</v>
      </c>
      <c r="BF150" s="18" t="b">
        <f t="shared" si="37"/>
        <v>0</v>
      </c>
      <c r="BG150" s="18" t="b">
        <f t="shared" si="37"/>
        <v>0</v>
      </c>
      <c r="BH150" s="18" t="b">
        <f t="shared" si="37"/>
        <v>0</v>
      </c>
      <c r="BI150" s="18" t="b">
        <f t="shared" si="37"/>
        <v>0</v>
      </c>
    </row>
    <row r="151" spans="1:61" x14ac:dyDescent="0.35">
      <c r="A151" s="18">
        <v>56</v>
      </c>
    </row>
    <row r="152" spans="1:61" x14ac:dyDescent="0.35">
      <c r="A152" s="18">
        <v>57</v>
      </c>
    </row>
    <row r="153" spans="1:61" x14ac:dyDescent="0.35">
      <c r="A153" s="18">
        <v>58</v>
      </c>
      <c r="B153" s="18" t="b">
        <f t="shared" ref="B153:AG153" si="38">OR(B61=B62,B61=B63,B62=B63)</f>
        <v>0</v>
      </c>
      <c r="C153" s="18" t="b">
        <f t="shared" si="38"/>
        <v>0</v>
      </c>
      <c r="D153" s="18" t="b">
        <f t="shared" si="38"/>
        <v>0</v>
      </c>
      <c r="E153" s="18" t="b">
        <f t="shared" si="38"/>
        <v>0</v>
      </c>
      <c r="F153" s="18" t="b">
        <f t="shared" si="38"/>
        <v>0</v>
      </c>
      <c r="G153" s="18" t="b">
        <f t="shared" si="38"/>
        <v>0</v>
      </c>
      <c r="H153" s="18" t="b">
        <f t="shared" si="38"/>
        <v>0</v>
      </c>
      <c r="I153" s="18" t="b">
        <f t="shared" si="38"/>
        <v>0</v>
      </c>
      <c r="J153" s="18" t="b">
        <f t="shared" si="38"/>
        <v>0</v>
      </c>
      <c r="K153" s="18" t="b">
        <f t="shared" si="38"/>
        <v>0</v>
      </c>
      <c r="L153" s="18" t="b">
        <f t="shared" si="38"/>
        <v>0</v>
      </c>
      <c r="M153" s="18" t="b">
        <f t="shared" si="38"/>
        <v>0</v>
      </c>
      <c r="N153" s="18" t="b">
        <f t="shared" si="38"/>
        <v>0</v>
      </c>
      <c r="O153" s="18" t="b">
        <f t="shared" si="38"/>
        <v>0</v>
      </c>
      <c r="P153" s="18" t="b">
        <f t="shared" si="38"/>
        <v>0</v>
      </c>
      <c r="Q153" s="18" t="b">
        <f t="shared" si="38"/>
        <v>0</v>
      </c>
      <c r="R153" s="18" t="b">
        <f t="shared" si="38"/>
        <v>0</v>
      </c>
      <c r="S153" s="18" t="b">
        <f t="shared" si="38"/>
        <v>0</v>
      </c>
      <c r="T153" s="18" t="b">
        <f t="shared" si="38"/>
        <v>0</v>
      </c>
      <c r="U153" s="18" t="b">
        <f t="shared" si="38"/>
        <v>0</v>
      </c>
      <c r="V153" s="18" t="b">
        <f t="shared" si="38"/>
        <v>0</v>
      </c>
      <c r="W153" s="18" t="b">
        <f t="shared" si="38"/>
        <v>0</v>
      </c>
      <c r="X153" s="18" t="b">
        <f t="shared" si="38"/>
        <v>0</v>
      </c>
      <c r="Y153" s="18" t="b">
        <f t="shared" si="38"/>
        <v>0</v>
      </c>
      <c r="Z153" s="18" t="b">
        <f t="shared" si="38"/>
        <v>0</v>
      </c>
      <c r="AA153" s="18" t="b">
        <f t="shared" si="38"/>
        <v>0</v>
      </c>
      <c r="AB153" s="18" t="b">
        <f t="shared" si="38"/>
        <v>0</v>
      </c>
      <c r="AC153" s="18" t="b">
        <f t="shared" si="38"/>
        <v>0</v>
      </c>
      <c r="AD153" s="18" t="b">
        <f t="shared" si="38"/>
        <v>0</v>
      </c>
      <c r="AE153" s="18" t="b">
        <f t="shared" si="38"/>
        <v>0</v>
      </c>
      <c r="AF153" s="18" t="b">
        <f t="shared" si="38"/>
        <v>0</v>
      </c>
      <c r="AG153" s="18" t="b">
        <f t="shared" si="38"/>
        <v>0</v>
      </c>
      <c r="AH153" s="18" t="b">
        <f t="shared" ref="AH153:BI153" si="39">OR(AH61=AH62,AH61=AH63,AH62=AH63)</f>
        <v>0</v>
      </c>
      <c r="AI153" s="18" t="b">
        <f t="shared" si="39"/>
        <v>0</v>
      </c>
      <c r="AJ153" s="18" t="b">
        <f t="shared" si="39"/>
        <v>0</v>
      </c>
      <c r="AK153" s="18" t="b">
        <f t="shared" si="39"/>
        <v>0</v>
      </c>
      <c r="AL153" s="18" t="b">
        <f t="shared" si="39"/>
        <v>0</v>
      </c>
      <c r="AM153" s="18" t="b">
        <f t="shared" si="39"/>
        <v>0</v>
      </c>
      <c r="AN153" s="18" t="b">
        <f t="shared" si="39"/>
        <v>0</v>
      </c>
      <c r="AO153" s="18" t="b">
        <f t="shared" si="39"/>
        <v>0</v>
      </c>
      <c r="AP153" s="18" t="b">
        <f t="shared" si="39"/>
        <v>0</v>
      </c>
      <c r="AQ153" s="18" t="b">
        <f t="shared" si="39"/>
        <v>0</v>
      </c>
      <c r="AR153" s="18" t="b">
        <f t="shared" si="39"/>
        <v>0</v>
      </c>
      <c r="AS153" s="18" t="b">
        <f t="shared" si="39"/>
        <v>0</v>
      </c>
      <c r="AT153" s="18" t="b">
        <f t="shared" si="39"/>
        <v>0</v>
      </c>
      <c r="AU153" s="18" t="b">
        <f t="shared" si="39"/>
        <v>0</v>
      </c>
      <c r="AV153" s="18" t="b">
        <f t="shared" si="39"/>
        <v>0</v>
      </c>
      <c r="AW153" s="18" t="b">
        <f t="shared" si="39"/>
        <v>0</v>
      </c>
      <c r="AX153" s="18" t="b">
        <f t="shared" si="39"/>
        <v>0</v>
      </c>
      <c r="AY153" s="18" t="b">
        <f t="shared" si="39"/>
        <v>0</v>
      </c>
      <c r="AZ153" s="18" t="b">
        <f t="shared" si="39"/>
        <v>0</v>
      </c>
      <c r="BA153" s="18" t="b">
        <f t="shared" si="39"/>
        <v>0</v>
      </c>
      <c r="BB153" s="18" t="b">
        <f t="shared" si="39"/>
        <v>0</v>
      </c>
      <c r="BC153" s="18" t="b">
        <f t="shared" si="39"/>
        <v>0</v>
      </c>
      <c r="BD153" s="18" t="b">
        <f t="shared" si="39"/>
        <v>0</v>
      </c>
      <c r="BE153" s="18" t="b">
        <f t="shared" si="39"/>
        <v>0</v>
      </c>
      <c r="BF153" s="18" t="b">
        <f t="shared" si="39"/>
        <v>0</v>
      </c>
      <c r="BG153" s="18" t="b">
        <f t="shared" si="39"/>
        <v>0</v>
      </c>
      <c r="BH153" s="18" t="b">
        <f t="shared" si="39"/>
        <v>0</v>
      </c>
      <c r="BI153" s="18" t="b">
        <f t="shared" si="39"/>
        <v>0</v>
      </c>
    </row>
    <row r="154" spans="1:61" x14ac:dyDescent="0.35">
      <c r="A154" s="18">
        <v>59</v>
      </c>
    </row>
    <row r="155" spans="1:61" x14ac:dyDescent="0.35">
      <c r="A155" s="18">
        <v>60</v>
      </c>
    </row>
    <row r="156" spans="1:61" x14ac:dyDescent="0.35">
      <c r="A156" s="18">
        <v>61</v>
      </c>
      <c r="B156" s="18" t="b">
        <f t="shared" ref="B156:AG156" si="40">OR(B64=B65,B64=B66,B65=B66)</f>
        <v>0</v>
      </c>
      <c r="C156" s="18" t="b">
        <f t="shared" si="40"/>
        <v>0</v>
      </c>
      <c r="D156" s="18" t="b">
        <f t="shared" si="40"/>
        <v>0</v>
      </c>
      <c r="E156" s="18" t="b">
        <f t="shared" si="40"/>
        <v>0</v>
      </c>
      <c r="F156" s="18" t="b">
        <f t="shared" si="40"/>
        <v>0</v>
      </c>
      <c r="G156" s="18" t="b">
        <f t="shared" si="40"/>
        <v>0</v>
      </c>
      <c r="H156" s="18" t="b">
        <f t="shared" si="40"/>
        <v>0</v>
      </c>
      <c r="I156" s="18" t="b">
        <f t="shared" si="40"/>
        <v>0</v>
      </c>
      <c r="J156" s="18" t="b">
        <f t="shared" si="40"/>
        <v>0</v>
      </c>
      <c r="K156" s="18" t="b">
        <f t="shared" si="40"/>
        <v>0</v>
      </c>
      <c r="L156" s="18" t="b">
        <f t="shared" si="40"/>
        <v>0</v>
      </c>
      <c r="M156" s="18" t="b">
        <f t="shared" si="40"/>
        <v>0</v>
      </c>
      <c r="N156" s="18" t="b">
        <f t="shared" si="40"/>
        <v>0</v>
      </c>
      <c r="O156" s="18" t="b">
        <f t="shared" si="40"/>
        <v>0</v>
      </c>
      <c r="P156" s="18" t="b">
        <f t="shared" si="40"/>
        <v>0</v>
      </c>
      <c r="Q156" s="18" t="b">
        <f t="shared" si="40"/>
        <v>0</v>
      </c>
      <c r="R156" s="18" t="b">
        <f t="shared" si="40"/>
        <v>0</v>
      </c>
      <c r="S156" s="18" t="b">
        <f t="shared" si="40"/>
        <v>0</v>
      </c>
      <c r="T156" s="18" t="b">
        <f t="shared" si="40"/>
        <v>0</v>
      </c>
      <c r="U156" s="18" t="b">
        <f t="shared" si="40"/>
        <v>0</v>
      </c>
      <c r="V156" s="18" t="b">
        <f t="shared" si="40"/>
        <v>0</v>
      </c>
      <c r="W156" s="18" t="b">
        <f t="shared" si="40"/>
        <v>0</v>
      </c>
      <c r="X156" s="18" t="b">
        <f t="shared" si="40"/>
        <v>0</v>
      </c>
      <c r="Y156" s="18" t="b">
        <f t="shared" si="40"/>
        <v>0</v>
      </c>
      <c r="Z156" s="18" t="b">
        <f t="shared" si="40"/>
        <v>0</v>
      </c>
      <c r="AA156" s="18" t="b">
        <f t="shared" si="40"/>
        <v>0</v>
      </c>
      <c r="AB156" s="18" t="b">
        <f t="shared" si="40"/>
        <v>0</v>
      </c>
      <c r="AC156" s="18" t="b">
        <f t="shared" si="40"/>
        <v>0</v>
      </c>
      <c r="AD156" s="18" t="b">
        <f t="shared" si="40"/>
        <v>0</v>
      </c>
      <c r="AE156" s="18" t="b">
        <f t="shared" si="40"/>
        <v>0</v>
      </c>
      <c r="AF156" s="18" t="b">
        <f t="shared" si="40"/>
        <v>0</v>
      </c>
      <c r="AG156" s="18" t="b">
        <f t="shared" si="40"/>
        <v>0</v>
      </c>
      <c r="AH156" s="18" t="b">
        <f t="shared" ref="AH156:BI156" si="41">OR(AH64=AH65,AH64=AH66,AH65=AH66)</f>
        <v>0</v>
      </c>
      <c r="AI156" s="18" t="b">
        <f t="shared" si="41"/>
        <v>0</v>
      </c>
      <c r="AJ156" s="18" t="b">
        <f t="shared" si="41"/>
        <v>0</v>
      </c>
      <c r="AK156" s="18" t="b">
        <f t="shared" si="41"/>
        <v>0</v>
      </c>
      <c r="AL156" s="18" t="b">
        <f t="shared" si="41"/>
        <v>0</v>
      </c>
      <c r="AM156" s="18" t="b">
        <f t="shared" si="41"/>
        <v>0</v>
      </c>
      <c r="AN156" s="18" t="b">
        <f t="shared" si="41"/>
        <v>0</v>
      </c>
      <c r="AO156" s="18" t="b">
        <f t="shared" si="41"/>
        <v>0</v>
      </c>
      <c r="AP156" s="18" t="b">
        <f t="shared" si="41"/>
        <v>0</v>
      </c>
      <c r="AQ156" s="18" t="b">
        <f t="shared" si="41"/>
        <v>0</v>
      </c>
      <c r="AR156" s="18" t="b">
        <f t="shared" si="41"/>
        <v>0</v>
      </c>
      <c r="AS156" s="18" t="b">
        <f t="shared" si="41"/>
        <v>0</v>
      </c>
      <c r="AT156" s="18" t="b">
        <f t="shared" si="41"/>
        <v>0</v>
      </c>
      <c r="AU156" s="18" t="b">
        <f t="shared" si="41"/>
        <v>0</v>
      </c>
      <c r="AV156" s="18" t="b">
        <f t="shared" si="41"/>
        <v>0</v>
      </c>
      <c r="AW156" s="18" t="b">
        <f t="shared" si="41"/>
        <v>0</v>
      </c>
      <c r="AX156" s="18" t="b">
        <f t="shared" si="41"/>
        <v>0</v>
      </c>
      <c r="AY156" s="18" t="b">
        <f t="shared" si="41"/>
        <v>0</v>
      </c>
      <c r="AZ156" s="18" t="b">
        <f t="shared" si="41"/>
        <v>0</v>
      </c>
      <c r="BA156" s="18" t="b">
        <f t="shared" si="41"/>
        <v>0</v>
      </c>
      <c r="BB156" s="18" t="b">
        <f t="shared" si="41"/>
        <v>0</v>
      </c>
      <c r="BC156" s="18" t="b">
        <f t="shared" si="41"/>
        <v>0</v>
      </c>
      <c r="BD156" s="18" t="b">
        <f t="shared" si="41"/>
        <v>0</v>
      </c>
      <c r="BE156" s="18" t="b">
        <f t="shared" si="41"/>
        <v>0</v>
      </c>
      <c r="BF156" s="18" t="b">
        <f t="shared" si="41"/>
        <v>0</v>
      </c>
      <c r="BG156" s="18" t="b">
        <f t="shared" si="41"/>
        <v>0</v>
      </c>
      <c r="BH156" s="18" t="b">
        <f t="shared" si="41"/>
        <v>0</v>
      </c>
      <c r="BI156" s="18" t="b">
        <f t="shared" si="41"/>
        <v>0</v>
      </c>
    </row>
    <row r="157" spans="1:61" x14ac:dyDescent="0.35">
      <c r="A157" s="18">
        <v>62</v>
      </c>
    </row>
    <row r="158" spans="1:61" x14ac:dyDescent="0.35">
      <c r="A158" s="18">
        <v>63</v>
      </c>
    </row>
    <row r="159" spans="1:61" x14ac:dyDescent="0.35">
      <c r="A159" s="18">
        <v>64</v>
      </c>
      <c r="B159" s="18" t="b">
        <f t="shared" ref="B159:AG159" si="42">OR(B67=B68,B67=B69,B68=B69)</f>
        <v>0</v>
      </c>
      <c r="C159" s="18" t="b">
        <f t="shared" si="42"/>
        <v>0</v>
      </c>
      <c r="D159" s="18" t="b">
        <f t="shared" si="42"/>
        <v>0</v>
      </c>
      <c r="E159" s="18" t="b">
        <f t="shared" si="42"/>
        <v>0</v>
      </c>
      <c r="F159" s="18" t="b">
        <f t="shared" si="42"/>
        <v>0</v>
      </c>
      <c r="G159" s="18" t="b">
        <f t="shared" si="42"/>
        <v>0</v>
      </c>
      <c r="H159" s="18" t="b">
        <f t="shared" si="42"/>
        <v>0</v>
      </c>
      <c r="I159" s="18" t="b">
        <f t="shared" si="42"/>
        <v>0</v>
      </c>
      <c r="J159" s="18" t="b">
        <f t="shared" si="42"/>
        <v>0</v>
      </c>
      <c r="K159" s="18" t="b">
        <f t="shared" si="42"/>
        <v>0</v>
      </c>
      <c r="L159" s="18" t="b">
        <f t="shared" si="42"/>
        <v>0</v>
      </c>
      <c r="M159" s="18" t="b">
        <f t="shared" si="42"/>
        <v>0</v>
      </c>
      <c r="N159" s="18" t="b">
        <f t="shared" si="42"/>
        <v>0</v>
      </c>
      <c r="O159" s="18" t="b">
        <f t="shared" si="42"/>
        <v>0</v>
      </c>
      <c r="P159" s="18" t="b">
        <f t="shared" si="42"/>
        <v>0</v>
      </c>
      <c r="Q159" s="18" t="b">
        <f t="shared" si="42"/>
        <v>0</v>
      </c>
      <c r="R159" s="18" t="b">
        <f t="shared" si="42"/>
        <v>0</v>
      </c>
      <c r="S159" s="18" t="b">
        <f t="shared" si="42"/>
        <v>0</v>
      </c>
      <c r="T159" s="18" t="b">
        <f t="shared" si="42"/>
        <v>0</v>
      </c>
      <c r="U159" s="18" t="b">
        <f t="shared" si="42"/>
        <v>0</v>
      </c>
      <c r="V159" s="18" t="b">
        <f t="shared" si="42"/>
        <v>0</v>
      </c>
      <c r="W159" s="18" t="b">
        <f t="shared" si="42"/>
        <v>0</v>
      </c>
      <c r="X159" s="18" t="b">
        <f t="shared" si="42"/>
        <v>0</v>
      </c>
      <c r="Y159" s="18" t="b">
        <f t="shared" si="42"/>
        <v>0</v>
      </c>
      <c r="Z159" s="18" t="b">
        <f t="shared" si="42"/>
        <v>0</v>
      </c>
      <c r="AA159" s="18" t="b">
        <f t="shared" si="42"/>
        <v>0</v>
      </c>
      <c r="AB159" s="18" t="b">
        <f t="shared" si="42"/>
        <v>0</v>
      </c>
      <c r="AC159" s="18" t="b">
        <f t="shared" si="42"/>
        <v>0</v>
      </c>
      <c r="AD159" s="18" t="b">
        <f t="shared" si="42"/>
        <v>0</v>
      </c>
      <c r="AE159" s="18" t="b">
        <f t="shared" si="42"/>
        <v>0</v>
      </c>
      <c r="AF159" s="18" t="b">
        <f t="shared" si="42"/>
        <v>0</v>
      </c>
      <c r="AG159" s="18" t="b">
        <f t="shared" si="42"/>
        <v>0</v>
      </c>
      <c r="AH159" s="18" t="b">
        <f t="shared" ref="AH159:BI159" si="43">OR(AH67=AH68,AH67=AH69,AH68=AH69)</f>
        <v>0</v>
      </c>
      <c r="AI159" s="18" t="b">
        <f t="shared" si="43"/>
        <v>0</v>
      </c>
      <c r="AJ159" s="18" t="b">
        <f t="shared" si="43"/>
        <v>0</v>
      </c>
      <c r="AK159" s="18" t="b">
        <f t="shared" si="43"/>
        <v>0</v>
      </c>
      <c r="AL159" s="18" t="b">
        <f t="shared" si="43"/>
        <v>0</v>
      </c>
      <c r="AM159" s="18" t="b">
        <f t="shared" si="43"/>
        <v>0</v>
      </c>
      <c r="AN159" s="18" t="b">
        <f t="shared" si="43"/>
        <v>0</v>
      </c>
      <c r="AO159" s="18" t="b">
        <f t="shared" si="43"/>
        <v>0</v>
      </c>
      <c r="AP159" s="18" t="b">
        <f t="shared" si="43"/>
        <v>0</v>
      </c>
      <c r="AQ159" s="18" t="b">
        <f t="shared" si="43"/>
        <v>0</v>
      </c>
      <c r="AR159" s="18" t="b">
        <f t="shared" si="43"/>
        <v>0</v>
      </c>
      <c r="AS159" s="18" t="b">
        <f t="shared" si="43"/>
        <v>0</v>
      </c>
      <c r="AT159" s="18" t="b">
        <f t="shared" si="43"/>
        <v>0</v>
      </c>
      <c r="AU159" s="18" t="b">
        <f t="shared" si="43"/>
        <v>0</v>
      </c>
      <c r="AV159" s="18" t="b">
        <f t="shared" si="43"/>
        <v>0</v>
      </c>
      <c r="AW159" s="18" t="b">
        <f t="shared" si="43"/>
        <v>0</v>
      </c>
      <c r="AX159" s="18" t="b">
        <f t="shared" si="43"/>
        <v>0</v>
      </c>
      <c r="AY159" s="18" t="b">
        <f t="shared" si="43"/>
        <v>0</v>
      </c>
      <c r="AZ159" s="18" t="b">
        <f t="shared" si="43"/>
        <v>0</v>
      </c>
      <c r="BA159" s="18" t="b">
        <f t="shared" si="43"/>
        <v>0</v>
      </c>
      <c r="BB159" s="18" t="b">
        <f t="shared" si="43"/>
        <v>0</v>
      </c>
      <c r="BC159" s="18" t="b">
        <f t="shared" si="43"/>
        <v>0</v>
      </c>
      <c r="BD159" s="18" t="b">
        <f t="shared" si="43"/>
        <v>0</v>
      </c>
      <c r="BE159" s="18" t="b">
        <f t="shared" si="43"/>
        <v>0</v>
      </c>
      <c r="BF159" s="18" t="b">
        <f t="shared" si="43"/>
        <v>0</v>
      </c>
      <c r="BG159" s="18" t="b">
        <f t="shared" si="43"/>
        <v>0</v>
      </c>
      <c r="BH159" s="18" t="b">
        <f t="shared" si="43"/>
        <v>0</v>
      </c>
      <c r="BI159" s="18" t="b">
        <f t="shared" si="43"/>
        <v>0</v>
      </c>
    </row>
    <row r="160" spans="1:61" x14ac:dyDescent="0.35">
      <c r="A160" s="18">
        <v>65</v>
      </c>
    </row>
    <row r="161" spans="1:61" x14ac:dyDescent="0.35">
      <c r="A161" s="18">
        <v>66</v>
      </c>
    </row>
    <row r="162" spans="1:61" x14ac:dyDescent="0.35">
      <c r="A162" s="18">
        <v>67</v>
      </c>
      <c r="B162" s="18" t="b">
        <f t="shared" ref="B162:AG162" si="44">OR(B70=B71,B70=B72,B71=B72)</f>
        <v>0</v>
      </c>
      <c r="C162" s="18" t="b">
        <f t="shared" si="44"/>
        <v>0</v>
      </c>
      <c r="D162" s="18" t="b">
        <f t="shared" si="44"/>
        <v>0</v>
      </c>
      <c r="E162" s="18" t="b">
        <f t="shared" si="44"/>
        <v>0</v>
      </c>
      <c r="F162" s="18" t="b">
        <f t="shared" si="44"/>
        <v>0</v>
      </c>
      <c r="G162" s="18" t="b">
        <f t="shared" si="44"/>
        <v>0</v>
      </c>
      <c r="H162" s="18" t="b">
        <f t="shared" si="44"/>
        <v>0</v>
      </c>
      <c r="I162" s="18" t="b">
        <f t="shared" si="44"/>
        <v>0</v>
      </c>
      <c r="J162" s="18" t="b">
        <f t="shared" si="44"/>
        <v>0</v>
      </c>
      <c r="K162" s="18" t="b">
        <f t="shared" si="44"/>
        <v>0</v>
      </c>
      <c r="L162" s="18" t="b">
        <f t="shared" si="44"/>
        <v>0</v>
      </c>
      <c r="M162" s="18" t="b">
        <f t="shared" si="44"/>
        <v>0</v>
      </c>
      <c r="N162" s="18" t="b">
        <f t="shared" si="44"/>
        <v>0</v>
      </c>
      <c r="O162" s="18" t="b">
        <f t="shared" si="44"/>
        <v>0</v>
      </c>
      <c r="P162" s="18" t="b">
        <f t="shared" si="44"/>
        <v>0</v>
      </c>
      <c r="Q162" s="18" t="b">
        <f t="shared" si="44"/>
        <v>0</v>
      </c>
      <c r="R162" s="18" t="b">
        <f t="shared" si="44"/>
        <v>0</v>
      </c>
      <c r="S162" s="18" t="b">
        <f t="shared" si="44"/>
        <v>0</v>
      </c>
      <c r="T162" s="18" t="b">
        <f t="shared" si="44"/>
        <v>0</v>
      </c>
      <c r="U162" s="18" t="b">
        <f t="shared" si="44"/>
        <v>0</v>
      </c>
      <c r="V162" s="18" t="b">
        <f t="shared" si="44"/>
        <v>0</v>
      </c>
      <c r="W162" s="18" t="b">
        <f t="shared" si="44"/>
        <v>0</v>
      </c>
      <c r="X162" s="18" t="b">
        <f t="shared" si="44"/>
        <v>0</v>
      </c>
      <c r="Y162" s="18" t="b">
        <f t="shared" si="44"/>
        <v>0</v>
      </c>
      <c r="Z162" s="18" t="b">
        <f t="shared" si="44"/>
        <v>0</v>
      </c>
      <c r="AA162" s="18" t="b">
        <f t="shared" si="44"/>
        <v>0</v>
      </c>
      <c r="AB162" s="18" t="b">
        <f t="shared" si="44"/>
        <v>0</v>
      </c>
      <c r="AC162" s="18" t="b">
        <f t="shared" si="44"/>
        <v>0</v>
      </c>
      <c r="AD162" s="18" t="b">
        <f t="shared" si="44"/>
        <v>0</v>
      </c>
      <c r="AE162" s="18" t="b">
        <f t="shared" si="44"/>
        <v>0</v>
      </c>
      <c r="AF162" s="18" t="b">
        <f t="shared" si="44"/>
        <v>0</v>
      </c>
      <c r="AG162" s="18" t="b">
        <f t="shared" si="44"/>
        <v>0</v>
      </c>
      <c r="AH162" s="18" t="b">
        <f t="shared" ref="AH162:BI162" si="45">OR(AH70=AH71,AH70=AH72,AH71=AH72)</f>
        <v>0</v>
      </c>
      <c r="AI162" s="18" t="b">
        <f t="shared" si="45"/>
        <v>0</v>
      </c>
      <c r="AJ162" s="18" t="b">
        <f t="shared" si="45"/>
        <v>0</v>
      </c>
      <c r="AK162" s="18" t="b">
        <f t="shared" si="45"/>
        <v>0</v>
      </c>
      <c r="AL162" s="18" t="b">
        <f t="shared" si="45"/>
        <v>0</v>
      </c>
      <c r="AM162" s="18" t="b">
        <f t="shared" si="45"/>
        <v>0</v>
      </c>
      <c r="AN162" s="18" t="b">
        <f t="shared" si="45"/>
        <v>0</v>
      </c>
      <c r="AO162" s="18" t="b">
        <f t="shared" si="45"/>
        <v>0</v>
      </c>
      <c r="AP162" s="18" t="b">
        <f t="shared" si="45"/>
        <v>0</v>
      </c>
      <c r="AQ162" s="18" t="b">
        <f t="shared" si="45"/>
        <v>0</v>
      </c>
      <c r="AR162" s="18" t="b">
        <f t="shared" si="45"/>
        <v>0</v>
      </c>
      <c r="AS162" s="18" t="b">
        <f t="shared" si="45"/>
        <v>0</v>
      </c>
      <c r="AT162" s="18" t="b">
        <f t="shared" si="45"/>
        <v>0</v>
      </c>
      <c r="AU162" s="18" t="b">
        <f t="shared" si="45"/>
        <v>0</v>
      </c>
      <c r="AV162" s="18" t="b">
        <f t="shared" si="45"/>
        <v>0</v>
      </c>
      <c r="AW162" s="18" t="b">
        <f t="shared" si="45"/>
        <v>0</v>
      </c>
      <c r="AX162" s="18" t="b">
        <f t="shared" si="45"/>
        <v>0</v>
      </c>
      <c r="AY162" s="18" t="b">
        <f t="shared" si="45"/>
        <v>0</v>
      </c>
      <c r="AZ162" s="18" t="b">
        <f t="shared" si="45"/>
        <v>0</v>
      </c>
      <c r="BA162" s="18" t="b">
        <f t="shared" si="45"/>
        <v>0</v>
      </c>
      <c r="BB162" s="18" t="b">
        <f t="shared" si="45"/>
        <v>0</v>
      </c>
      <c r="BC162" s="18" t="b">
        <f t="shared" si="45"/>
        <v>0</v>
      </c>
      <c r="BD162" s="18" t="b">
        <f t="shared" si="45"/>
        <v>0</v>
      </c>
      <c r="BE162" s="18" t="b">
        <f t="shared" si="45"/>
        <v>0</v>
      </c>
      <c r="BF162" s="18" t="b">
        <f t="shared" si="45"/>
        <v>0</v>
      </c>
      <c r="BG162" s="18" t="b">
        <f t="shared" si="45"/>
        <v>0</v>
      </c>
      <c r="BH162" s="18" t="b">
        <f t="shared" si="45"/>
        <v>0</v>
      </c>
      <c r="BI162" s="18" t="b">
        <f t="shared" si="45"/>
        <v>0</v>
      </c>
    </row>
    <row r="163" spans="1:61" x14ac:dyDescent="0.35">
      <c r="A163" s="18">
        <v>68</v>
      </c>
    </row>
    <row r="164" spans="1:61" x14ac:dyDescent="0.35">
      <c r="A164" s="18">
        <v>69</v>
      </c>
    </row>
    <row r="165" spans="1:61" x14ac:dyDescent="0.35">
      <c r="A165" s="18">
        <v>70</v>
      </c>
      <c r="B165" s="18" t="b">
        <f t="shared" ref="B165:AG165" si="46">OR(B73=B74,B73=B75,B74=B75)</f>
        <v>0</v>
      </c>
      <c r="C165" s="18" t="b">
        <f t="shared" si="46"/>
        <v>0</v>
      </c>
      <c r="D165" s="18" t="b">
        <f t="shared" si="46"/>
        <v>0</v>
      </c>
      <c r="E165" s="18" t="b">
        <f t="shared" si="46"/>
        <v>0</v>
      </c>
      <c r="F165" s="18" t="b">
        <f t="shared" si="46"/>
        <v>0</v>
      </c>
      <c r="G165" s="18" t="b">
        <f t="shared" si="46"/>
        <v>0</v>
      </c>
      <c r="H165" s="18" t="b">
        <f t="shared" si="46"/>
        <v>0</v>
      </c>
      <c r="I165" s="18" t="b">
        <f t="shared" si="46"/>
        <v>0</v>
      </c>
      <c r="J165" s="18" t="b">
        <f t="shared" si="46"/>
        <v>0</v>
      </c>
      <c r="K165" s="18" t="b">
        <f t="shared" si="46"/>
        <v>0</v>
      </c>
      <c r="L165" s="18" t="b">
        <f t="shared" si="46"/>
        <v>0</v>
      </c>
      <c r="M165" s="18" t="b">
        <f t="shared" si="46"/>
        <v>0</v>
      </c>
      <c r="N165" s="18" t="b">
        <f t="shared" si="46"/>
        <v>0</v>
      </c>
      <c r="O165" s="18" t="b">
        <f t="shared" si="46"/>
        <v>0</v>
      </c>
      <c r="P165" s="18" t="b">
        <f t="shared" si="46"/>
        <v>0</v>
      </c>
      <c r="Q165" s="18" t="b">
        <f t="shared" si="46"/>
        <v>0</v>
      </c>
      <c r="R165" s="18" t="b">
        <f t="shared" si="46"/>
        <v>0</v>
      </c>
      <c r="S165" s="18" t="b">
        <f t="shared" si="46"/>
        <v>0</v>
      </c>
      <c r="T165" s="18" t="b">
        <f t="shared" si="46"/>
        <v>0</v>
      </c>
      <c r="U165" s="18" t="b">
        <f t="shared" si="46"/>
        <v>0</v>
      </c>
      <c r="V165" s="18" t="b">
        <f t="shared" si="46"/>
        <v>0</v>
      </c>
      <c r="W165" s="18" t="b">
        <f t="shared" si="46"/>
        <v>0</v>
      </c>
      <c r="X165" s="18" t="b">
        <f t="shared" si="46"/>
        <v>0</v>
      </c>
      <c r="Y165" s="18" t="b">
        <f t="shared" si="46"/>
        <v>0</v>
      </c>
      <c r="Z165" s="18" t="b">
        <f t="shared" si="46"/>
        <v>0</v>
      </c>
      <c r="AA165" s="18" t="b">
        <f t="shared" si="46"/>
        <v>0</v>
      </c>
      <c r="AB165" s="18" t="b">
        <f t="shared" si="46"/>
        <v>0</v>
      </c>
      <c r="AC165" s="18" t="b">
        <f t="shared" si="46"/>
        <v>0</v>
      </c>
      <c r="AD165" s="18" t="b">
        <f t="shared" si="46"/>
        <v>0</v>
      </c>
      <c r="AE165" s="18" t="b">
        <f t="shared" si="46"/>
        <v>0</v>
      </c>
      <c r="AF165" s="18" t="b">
        <f t="shared" si="46"/>
        <v>0</v>
      </c>
      <c r="AG165" s="18" t="b">
        <f t="shared" si="46"/>
        <v>0</v>
      </c>
      <c r="AH165" s="18" t="b">
        <f t="shared" ref="AH165:BI165" si="47">OR(AH73=AH74,AH73=AH75,AH74=AH75)</f>
        <v>0</v>
      </c>
      <c r="AI165" s="18" t="b">
        <f t="shared" si="47"/>
        <v>0</v>
      </c>
      <c r="AJ165" s="18" t="b">
        <f t="shared" si="47"/>
        <v>0</v>
      </c>
      <c r="AK165" s="18" t="b">
        <f t="shared" si="47"/>
        <v>0</v>
      </c>
      <c r="AL165" s="18" t="b">
        <f t="shared" si="47"/>
        <v>0</v>
      </c>
      <c r="AM165" s="18" t="b">
        <f t="shared" si="47"/>
        <v>0</v>
      </c>
      <c r="AN165" s="18" t="b">
        <f t="shared" si="47"/>
        <v>0</v>
      </c>
      <c r="AO165" s="18" t="b">
        <f t="shared" si="47"/>
        <v>0</v>
      </c>
      <c r="AP165" s="18" t="b">
        <f t="shared" si="47"/>
        <v>0</v>
      </c>
      <c r="AQ165" s="18" t="b">
        <f t="shared" si="47"/>
        <v>0</v>
      </c>
      <c r="AR165" s="18" t="b">
        <f t="shared" si="47"/>
        <v>0</v>
      </c>
      <c r="AS165" s="18" t="b">
        <f t="shared" si="47"/>
        <v>0</v>
      </c>
      <c r="AT165" s="18" t="b">
        <f t="shared" si="47"/>
        <v>0</v>
      </c>
      <c r="AU165" s="18" t="b">
        <f t="shared" si="47"/>
        <v>0</v>
      </c>
      <c r="AV165" s="18" t="b">
        <f t="shared" si="47"/>
        <v>0</v>
      </c>
      <c r="AW165" s="18" t="b">
        <f t="shared" si="47"/>
        <v>0</v>
      </c>
      <c r="AX165" s="18" t="b">
        <f t="shared" si="47"/>
        <v>0</v>
      </c>
      <c r="AY165" s="18" t="b">
        <f t="shared" si="47"/>
        <v>0</v>
      </c>
      <c r="AZ165" s="18" t="b">
        <f t="shared" si="47"/>
        <v>0</v>
      </c>
      <c r="BA165" s="18" t="b">
        <f t="shared" si="47"/>
        <v>0</v>
      </c>
      <c r="BB165" s="18" t="b">
        <f t="shared" si="47"/>
        <v>0</v>
      </c>
      <c r="BC165" s="18" t="b">
        <f t="shared" si="47"/>
        <v>0</v>
      </c>
      <c r="BD165" s="18" t="b">
        <f t="shared" si="47"/>
        <v>0</v>
      </c>
      <c r="BE165" s="18" t="b">
        <f t="shared" si="47"/>
        <v>0</v>
      </c>
      <c r="BF165" s="18" t="b">
        <f t="shared" si="47"/>
        <v>0</v>
      </c>
      <c r="BG165" s="18" t="b">
        <f t="shared" si="47"/>
        <v>0</v>
      </c>
      <c r="BH165" s="18" t="b">
        <f t="shared" si="47"/>
        <v>0</v>
      </c>
      <c r="BI165" s="18" t="b">
        <f t="shared" si="47"/>
        <v>0</v>
      </c>
    </row>
    <row r="166" spans="1:61" x14ac:dyDescent="0.35">
      <c r="A166" s="18">
        <v>71</v>
      </c>
    </row>
    <row r="167" spans="1:61" x14ac:dyDescent="0.35">
      <c r="A167" s="18">
        <v>72</v>
      </c>
    </row>
    <row r="168" spans="1:61" x14ac:dyDescent="0.35">
      <c r="A168" s="18">
        <v>73</v>
      </c>
      <c r="B168" s="18" t="b">
        <f t="shared" ref="B168:AG168" si="48">OR(B76=B77,B76=B78,B77=B78)</f>
        <v>0</v>
      </c>
      <c r="C168" s="18" t="b">
        <f t="shared" si="48"/>
        <v>0</v>
      </c>
      <c r="D168" s="18" t="b">
        <f t="shared" si="48"/>
        <v>0</v>
      </c>
      <c r="E168" s="18" t="b">
        <f t="shared" si="48"/>
        <v>0</v>
      </c>
      <c r="F168" s="18" t="b">
        <f t="shared" si="48"/>
        <v>0</v>
      </c>
      <c r="G168" s="18" t="b">
        <f t="shared" si="48"/>
        <v>0</v>
      </c>
      <c r="H168" s="18" t="b">
        <f t="shared" si="48"/>
        <v>0</v>
      </c>
      <c r="I168" s="18" t="b">
        <f t="shared" si="48"/>
        <v>0</v>
      </c>
      <c r="J168" s="18" t="b">
        <f t="shared" si="48"/>
        <v>0</v>
      </c>
      <c r="K168" s="18" t="b">
        <f t="shared" si="48"/>
        <v>0</v>
      </c>
      <c r="L168" s="18" t="b">
        <f t="shared" si="48"/>
        <v>0</v>
      </c>
      <c r="M168" s="18" t="b">
        <f t="shared" si="48"/>
        <v>0</v>
      </c>
      <c r="N168" s="18" t="b">
        <f t="shared" si="48"/>
        <v>0</v>
      </c>
      <c r="O168" s="18" t="b">
        <f t="shared" si="48"/>
        <v>0</v>
      </c>
      <c r="P168" s="18" t="b">
        <f t="shared" si="48"/>
        <v>0</v>
      </c>
      <c r="Q168" s="18" t="b">
        <f t="shared" si="48"/>
        <v>0</v>
      </c>
      <c r="R168" s="18" t="b">
        <f t="shared" si="48"/>
        <v>0</v>
      </c>
      <c r="S168" s="18" t="b">
        <f t="shared" si="48"/>
        <v>0</v>
      </c>
      <c r="T168" s="18" t="b">
        <f t="shared" si="48"/>
        <v>0</v>
      </c>
      <c r="U168" s="18" t="b">
        <f t="shared" si="48"/>
        <v>0</v>
      </c>
      <c r="V168" s="18" t="b">
        <f t="shared" si="48"/>
        <v>0</v>
      </c>
      <c r="W168" s="18" t="b">
        <f t="shared" si="48"/>
        <v>0</v>
      </c>
      <c r="X168" s="18" t="b">
        <f t="shared" si="48"/>
        <v>0</v>
      </c>
      <c r="Y168" s="18" t="b">
        <f t="shared" si="48"/>
        <v>0</v>
      </c>
      <c r="Z168" s="18" t="b">
        <f t="shared" si="48"/>
        <v>0</v>
      </c>
      <c r="AA168" s="18" t="b">
        <f t="shared" si="48"/>
        <v>0</v>
      </c>
      <c r="AB168" s="18" t="b">
        <f t="shared" si="48"/>
        <v>0</v>
      </c>
      <c r="AC168" s="18" t="b">
        <f t="shared" si="48"/>
        <v>0</v>
      </c>
      <c r="AD168" s="18" t="b">
        <f t="shared" si="48"/>
        <v>0</v>
      </c>
      <c r="AE168" s="18" t="b">
        <f t="shared" si="48"/>
        <v>0</v>
      </c>
      <c r="AF168" s="18" t="b">
        <f t="shared" si="48"/>
        <v>0</v>
      </c>
      <c r="AG168" s="18" t="b">
        <f t="shared" si="48"/>
        <v>0</v>
      </c>
      <c r="AH168" s="18" t="b">
        <f t="shared" ref="AH168:BI168" si="49">OR(AH76=AH77,AH76=AH78,AH77=AH78)</f>
        <v>0</v>
      </c>
      <c r="AI168" s="18" t="b">
        <f t="shared" si="49"/>
        <v>0</v>
      </c>
      <c r="AJ168" s="18" t="b">
        <f t="shared" si="49"/>
        <v>0</v>
      </c>
      <c r="AK168" s="18" t="b">
        <f t="shared" si="49"/>
        <v>0</v>
      </c>
      <c r="AL168" s="18" t="b">
        <f t="shared" si="49"/>
        <v>0</v>
      </c>
      <c r="AM168" s="18" t="b">
        <f t="shared" si="49"/>
        <v>0</v>
      </c>
      <c r="AN168" s="18" t="b">
        <f t="shared" si="49"/>
        <v>0</v>
      </c>
      <c r="AO168" s="18" t="b">
        <f t="shared" si="49"/>
        <v>0</v>
      </c>
      <c r="AP168" s="18" t="b">
        <f t="shared" si="49"/>
        <v>0</v>
      </c>
      <c r="AQ168" s="18" t="b">
        <f t="shared" si="49"/>
        <v>0</v>
      </c>
      <c r="AR168" s="18" t="b">
        <f t="shared" si="49"/>
        <v>0</v>
      </c>
      <c r="AS168" s="18" t="b">
        <f t="shared" si="49"/>
        <v>0</v>
      </c>
      <c r="AT168" s="18" t="b">
        <f t="shared" si="49"/>
        <v>0</v>
      </c>
      <c r="AU168" s="18" t="b">
        <f t="shared" si="49"/>
        <v>0</v>
      </c>
      <c r="AV168" s="18" t="b">
        <f t="shared" si="49"/>
        <v>0</v>
      </c>
      <c r="AW168" s="18" t="b">
        <f t="shared" si="49"/>
        <v>0</v>
      </c>
      <c r="AX168" s="18" t="b">
        <f t="shared" si="49"/>
        <v>0</v>
      </c>
      <c r="AY168" s="18" t="b">
        <f t="shared" si="49"/>
        <v>0</v>
      </c>
      <c r="AZ168" s="18" t="b">
        <f t="shared" si="49"/>
        <v>0</v>
      </c>
      <c r="BA168" s="18" t="b">
        <f t="shared" si="49"/>
        <v>0</v>
      </c>
      <c r="BB168" s="18" t="b">
        <f t="shared" si="49"/>
        <v>0</v>
      </c>
      <c r="BC168" s="18" t="b">
        <f t="shared" si="49"/>
        <v>0</v>
      </c>
      <c r="BD168" s="18" t="b">
        <f t="shared" si="49"/>
        <v>0</v>
      </c>
      <c r="BE168" s="18" t="b">
        <f t="shared" si="49"/>
        <v>0</v>
      </c>
      <c r="BF168" s="18" t="b">
        <f t="shared" si="49"/>
        <v>0</v>
      </c>
      <c r="BG168" s="18" t="b">
        <f t="shared" si="49"/>
        <v>0</v>
      </c>
      <c r="BH168" s="18" t="b">
        <f t="shared" si="49"/>
        <v>0</v>
      </c>
      <c r="BI168" s="18" t="b">
        <f t="shared" si="49"/>
        <v>0</v>
      </c>
    </row>
    <row r="169" spans="1:61" x14ac:dyDescent="0.35">
      <c r="A169" s="18">
        <v>74</v>
      </c>
    </row>
    <row r="170" spans="1:61" x14ac:dyDescent="0.35">
      <c r="A170" s="18">
        <v>75</v>
      </c>
    </row>
    <row r="171" spans="1:61" x14ac:dyDescent="0.35">
      <c r="A171" s="18">
        <v>76</v>
      </c>
      <c r="B171" s="18" t="b">
        <f t="shared" ref="B171:AG171" si="50">OR(B79=B80,B79=B81,B80=B81)</f>
        <v>0</v>
      </c>
      <c r="C171" s="18" t="b">
        <f t="shared" si="50"/>
        <v>0</v>
      </c>
      <c r="D171" s="18" t="b">
        <f t="shared" si="50"/>
        <v>0</v>
      </c>
      <c r="E171" s="18" t="b">
        <f t="shared" si="50"/>
        <v>0</v>
      </c>
      <c r="F171" s="18" t="b">
        <f t="shared" si="50"/>
        <v>0</v>
      </c>
      <c r="G171" s="18" t="b">
        <f t="shared" si="50"/>
        <v>0</v>
      </c>
      <c r="H171" s="18" t="b">
        <f t="shared" si="50"/>
        <v>0</v>
      </c>
      <c r="I171" s="18" t="b">
        <f t="shared" si="50"/>
        <v>0</v>
      </c>
      <c r="J171" s="18" t="b">
        <f t="shared" si="50"/>
        <v>0</v>
      </c>
      <c r="K171" s="18" t="b">
        <f t="shared" si="50"/>
        <v>0</v>
      </c>
      <c r="L171" s="18" t="b">
        <f t="shared" si="50"/>
        <v>0</v>
      </c>
      <c r="M171" s="18" t="b">
        <f t="shared" si="50"/>
        <v>0</v>
      </c>
      <c r="N171" s="18" t="b">
        <f t="shared" si="50"/>
        <v>0</v>
      </c>
      <c r="O171" s="18" t="b">
        <f t="shared" si="50"/>
        <v>0</v>
      </c>
      <c r="P171" s="18" t="b">
        <f t="shared" si="50"/>
        <v>0</v>
      </c>
      <c r="Q171" s="18" t="b">
        <f t="shared" si="50"/>
        <v>0</v>
      </c>
      <c r="R171" s="18" t="b">
        <f t="shared" si="50"/>
        <v>0</v>
      </c>
      <c r="S171" s="18" t="b">
        <f t="shared" si="50"/>
        <v>0</v>
      </c>
      <c r="T171" s="18" t="b">
        <f t="shared" si="50"/>
        <v>0</v>
      </c>
      <c r="U171" s="18" t="b">
        <f t="shared" si="50"/>
        <v>0</v>
      </c>
      <c r="V171" s="18" t="b">
        <f t="shared" si="50"/>
        <v>0</v>
      </c>
      <c r="W171" s="18" t="b">
        <f t="shared" si="50"/>
        <v>0</v>
      </c>
      <c r="X171" s="18" t="b">
        <f t="shared" si="50"/>
        <v>0</v>
      </c>
      <c r="Y171" s="18" t="b">
        <f t="shared" si="50"/>
        <v>0</v>
      </c>
      <c r="Z171" s="18" t="b">
        <f t="shared" si="50"/>
        <v>0</v>
      </c>
      <c r="AA171" s="18" t="b">
        <f t="shared" si="50"/>
        <v>0</v>
      </c>
      <c r="AB171" s="18" t="b">
        <f t="shared" si="50"/>
        <v>0</v>
      </c>
      <c r="AC171" s="18" t="b">
        <f t="shared" si="50"/>
        <v>0</v>
      </c>
      <c r="AD171" s="18" t="b">
        <f t="shared" si="50"/>
        <v>0</v>
      </c>
      <c r="AE171" s="18" t="b">
        <f t="shared" si="50"/>
        <v>0</v>
      </c>
      <c r="AF171" s="18" t="b">
        <f t="shared" si="50"/>
        <v>0</v>
      </c>
      <c r="AG171" s="18" t="b">
        <f t="shared" si="50"/>
        <v>0</v>
      </c>
      <c r="AH171" s="18" t="b">
        <f t="shared" ref="AH171:BI171" si="51">OR(AH79=AH80,AH79=AH81,AH80=AH81)</f>
        <v>0</v>
      </c>
      <c r="AI171" s="18" t="b">
        <f t="shared" si="51"/>
        <v>0</v>
      </c>
      <c r="AJ171" s="18" t="b">
        <f t="shared" si="51"/>
        <v>0</v>
      </c>
      <c r="AK171" s="18" t="b">
        <f t="shared" si="51"/>
        <v>0</v>
      </c>
      <c r="AL171" s="18" t="b">
        <f t="shared" si="51"/>
        <v>0</v>
      </c>
      <c r="AM171" s="18" t="b">
        <f t="shared" si="51"/>
        <v>0</v>
      </c>
      <c r="AN171" s="18" t="b">
        <f t="shared" si="51"/>
        <v>0</v>
      </c>
      <c r="AO171" s="18" t="b">
        <f t="shared" si="51"/>
        <v>0</v>
      </c>
      <c r="AP171" s="18" t="b">
        <f t="shared" si="51"/>
        <v>0</v>
      </c>
      <c r="AQ171" s="18" t="b">
        <f t="shared" si="51"/>
        <v>0</v>
      </c>
      <c r="AR171" s="18" t="b">
        <f t="shared" si="51"/>
        <v>0</v>
      </c>
      <c r="AS171" s="18" t="b">
        <f t="shared" si="51"/>
        <v>0</v>
      </c>
      <c r="AT171" s="18" t="b">
        <f t="shared" si="51"/>
        <v>0</v>
      </c>
      <c r="AU171" s="18" t="b">
        <f t="shared" si="51"/>
        <v>0</v>
      </c>
      <c r="AV171" s="18" t="b">
        <f t="shared" si="51"/>
        <v>0</v>
      </c>
      <c r="AW171" s="18" t="b">
        <f t="shared" si="51"/>
        <v>0</v>
      </c>
      <c r="AX171" s="18" t="b">
        <f t="shared" si="51"/>
        <v>0</v>
      </c>
      <c r="AY171" s="18" t="b">
        <f t="shared" si="51"/>
        <v>0</v>
      </c>
      <c r="AZ171" s="18" t="b">
        <f t="shared" si="51"/>
        <v>0</v>
      </c>
      <c r="BA171" s="18" t="b">
        <f t="shared" si="51"/>
        <v>0</v>
      </c>
      <c r="BB171" s="18" t="b">
        <f t="shared" si="51"/>
        <v>0</v>
      </c>
      <c r="BC171" s="18" t="b">
        <f t="shared" si="51"/>
        <v>0</v>
      </c>
      <c r="BD171" s="18" t="b">
        <f t="shared" si="51"/>
        <v>0</v>
      </c>
      <c r="BE171" s="18" t="b">
        <f t="shared" si="51"/>
        <v>0</v>
      </c>
      <c r="BF171" s="18" t="b">
        <f t="shared" si="51"/>
        <v>0</v>
      </c>
      <c r="BG171" s="18" t="b">
        <f t="shared" si="51"/>
        <v>0</v>
      </c>
      <c r="BH171" s="18" t="b">
        <f t="shared" si="51"/>
        <v>0</v>
      </c>
      <c r="BI171" s="18" t="b">
        <f t="shared" si="51"/>
        <v>0</v>
      </c>
    </row>
    <row r="172" spans="1:61" x14ac:dyDescent="0.35">
      <c r="A172" s="18">
        <v>77</v>
      </c>
    </row>
    <row r="173" spans="1:61" x14ac:dyDescent="0.35">
      <c r="A173" s="18">
        <v>78</v>
      </c>
    </row>
    <row r="174" spans="1:61" x14ac:dyDescent="0.35">
      <c r="A174" s="18">
        <v>79</v>
      </c>
      <c r="B174" s="18" t="b">
        <f t="shared" ref="B174:AG174" si="52">OR(B82=B83,B82=B84,B83=B84)</f>
        <v>0</v>
      </c>
      <c r="C174" s="18" t="b">
        <f t="shared" si="52"/>
        <v>0</v>
      </c>
      <c r="D174" s="18" t="b">
        <f t="shared" si="52"/>
        <v>0</v>
      </c>
      <c r="E174" s="18" t="b">
        <f t="shared" si="52"/>
        <v>0</v>
      </c>
      <c r="F174" s="18" t="b">
        <f t="shared" si="52"/>
        <v>0</v>
      </c>
      <c r="G174" s="18" t="b">
        <f t="shared" si="52"/>
        <v>0</v>
      </c>
      <c r="H174" s="18" t="b">
        <f t="shared" si="52"/>
        <v>0</v>
      </c>
      <c r="I174" s="18" t="b">
        <f t="shared" si="52"/>
        <v>0</v>
      </c>
      <c r="J174" s="18" t="b">
        <f t="shared" si="52"/>
        <v>0</v>
      </c>
      <c r="K174" s="18" t="b">
        <f t="shared" si="52"/>
        <v>0</v>
      </c>
      <c r="L174" s="18" t="b">
        <f t="shared" si="52"/>
        <v>0</v>
      </c>
      <c r="M174" s="18" t="b">
        <f t="shared" si="52"/>
        <v>0</v>
      </c>
      <c r="N174" s="18" t="b">
        <f t="shared" si="52"/>
        <v>0</v>
      </c>
      <c r="O174" s="18" t="b">
        <f t="shared" si="52"/>
        <v>0</v>
      </c>
      <c r="P174" s="18" t="b">
        <f t="shared" si="52"/>
        <v>0</v>
      </c>
      <c r="Q174" s="18" t="b">
        <f t="shared" si="52"/>
        <v>0</v>
      </c>
      <c r="R174" s="18" t="b">
        <f t="shared" si="52"/>
        <v>0</v>
      </c>
      <c r="S174" s="18" t="b">
        <f t="shared" si="52"/>
        <v>0</v>
      </c>
      <c r="T174" s="18" t="b">
        <f t="shared" si="52"/>
        <v>0</v>
      </c>
      <c r="U174" s="18" t="b">
        <f t="shared" si="52"/>
        <v>0</v>
      </c>
      <c r="V174" s="18" t="b">
        <f t="shared" si="52"/>
        <v>0</v>
      </c>
      <c r="W174" s="18" t="b">
        <f t="shared" si="52"/>
        <v>0</v>
      </c>
      <c r="X174" s="18" t="b">
        <f t="shared" si="52"/>
        <v>0</v>
      </c>
      <c r="Y174" s="18" t="b">
        <f t="shared" si="52"/>
        <v>0</v>
      </c>
      <c r="Z174" s="18" t="b">
        <f t="shared" si="52"/>
        <v>0</v>
      </c>
      <c r="AA174" s="18" t="b">
        <f t="shared" si="52"/>
        <v>0</v>
      </c>
      <c r="AB174" s="18" t="b">
        <f t="shared" si="52"/>
        <v>0</v>
      </c>
      <c r="AC174" s="18" t="b">
        <f t="shared" si="52"/>
        <v>0</v>
      </c>
      <c r="AD174" s="18" t="b">
        <f t="shared" si="52"/>
        <v>0</v>
      </c>
      <c r="AE174" s="18" t="b">
        <f t="shared" si="52"/>
        <v>0</v>
      </c>
      <c r="AF174" s="18" t="b">
        <f t="shared" si="52"/>
        <v>0</v>
      </c>
      <c r="AG174" s="18" t="b">
        <f t="shared" si="52"/>
        <v>0</v>
      </c>
      <c r="AH174" s="18" t="b">
        <f t="shared" ref="AH174:BI174" si="53">OR(AH82=AH83,AH82=AH84,AH83=AH84)</f>
        <v>0</v>
      </c>
      <c r="AI174" s="18" t="b">
        <f t="shared" si="53"/>
        <v>0</v>
      </c>
      <c r="AJ174" s="18" t="b">
        <f t="shared" si="53"/>
        <v>0</v>
      </c>
      <c r="AK174" s="18" t="b">
        <f t="shared" si="53"/>
        <v>0</v>
      </c>
      <c r="AL174" s="18" t="b">
        <f t="shared" si="53"/>
        <v>0</v>
      </c>
      <c r="AM174" s="18" t="b">
        <f t="shared" si="53"/>
        <v>0</v>
      </c>
      <c r="AN174" s="18" t="b">
        <f t="shared" si="53"/>
        <v>0</v>
      </c>
      <c r="AO174" s="18" t="b">
        <f t="shared" si="53"/>
        <v>0</v>
      </c>
      <c r="AP174" s="18" t="b">
        <f t="shared" si="53"/>
        <v>0</v>
      </c>
      <c r="AQ174" s="18" t="b">
        <f t="shared" si="53"/>
        <v>0</v>
      </c>
      <c r="AR174" s="18" t="b">
        <f t="shared" si="53"/>
        <v>0</v>
      </c>
      <c r="AS174" s="18" t="b">
        <f t="shared" si="53"/>
        <v>0</v>
      </c>
      <c r="AT174" s="18" t="b">
        <f t="shared" si="53"/>
        <v>0</v>
      </c>
      <c r="AU174" s="18" t="b">
        <f t="shared" si="53"/>
        <v>0</v>
      </c>
      <c r="AV174" s="18" t="b">
        <f t="shared" si="53"/>
        <v>0</v>
      </c>
      <c r="AW174" s="18" t="b">
        <f t="shared" si="53"/>
        <v>0</v>
      </c>
      <c r="AX174" s="18" t="b">
        <f t="shared" si="53"/>
        <v>0</v>
      </c>
      <c r="AY174" s="18" t="b">
        <f t="shared" si="53"/>
        <v>0</v>
      </c>
      <c r="AZ174" s="18" t="b">
        <f t="shared" si="53"/>
        <v>0</v>
      </c>
      <c r="BA174" s="18" t="b">
        <f t="shared" si="53"/>
        <v>0</v>
      </c>
      <c r="BB174" s="18" t="b">
        <f t="shared" si="53"/>
        <v>0</v>
      </c>
      <c r="BC174" s="18" t="b">
        <f t="shared" si="53"/>
        <v>0</v>
      </c>
      <c r="BD174" s="18" t="b">
        <f t="shared" si="53"/>
        <v>0</v>
      </c>
      <c r="BE174" s="18" t="b">
        <f t="shared" si="53"/>
        <v>0</v>
      </c>
      <c r="BF174" s="18" t="b">
        <f t="shared" si="53"/>
        <v>0</v>
      </c>
      <c r="BG174" s="18" t="b">
        <f t="shared" si="53"/>
        <v>0</v>
      </c>
      <c r="BH174" s="18" t="b">
        <f t="shared" si="53"/>
        <v>0</v>
      </c>
      <c r="BI174" s="18" t="b">
        <f t="shared" si="53"/>
        <v>0</v>
      </c>
    </row>
    <row r="175" spans="1:61" x14ac:dyDescent="0.35">
      <c r="A175" s="18">
        <v>80</v>
      </c>
    </row>
    <row r="176" spans="1:61" x14ac:dyDescent="0.35">
      <c r="A176" s="18">
        <v>81</v>
      </c>
    </row>
    <row r="177" spans="1:61" x14ac:dyDescent="0.35">
      <c r="A177" s="18">
        <v>82</v>
      </c>
      <c r="B177" s="18" t="b">
        <f t="shared" ref="B177:AG177" si="54">OR(B85=B86,B85=B87,B86=B87)</f>
        <v>0</v>
      </c>
      <c r="C177" s="18" t="b">
        <f t="shared" si="54"/>
        <v>0</v>
      </c>
      <c r="D177" s="18" t="b">
        <f t="shared" si="54"/>
        <v>0</v>
      </c>
      <c r="E177" s="18" t="b">
        <f t="shared" si="54"/>
        <v>0</v>
      </c>
      <c r="F177" s="18" t="b">
        <f t="shared" si="54"/>
        <v>0</v>
      </c>
      <c r="G177" s="18" t="b">
        <f t="shared" si="54"/>
        <v>0</v>
      </c>
      <c r="H177" s="18" t="b">
        <f t="shared" si="54"/>
        <v>0</v>
      </c>
      <c r="I177" s="18" t="b">
        <f t="shared" si="54"/>
        <v>0</v>
      </c>
      <c r="J177" s="18" t="b">
        <f t="shared" si="54"/>
        <v>0</v>
      </c>
      <c r="K177" s="18" t="b">
        <f t="shared" si="54"/>
        <v>0</v>
      </c>
      <c r="L177" s="18" t="b">
        <f t="shared" si="54"/>
        <v>0</v>
      </c>
      <c r="M177" s="18" t="b">
        <f t="shared" si="54"/>
        <v>0</v>
      </c>
      <c r="N177" s="18" t="b">
        <f t="shared" si="54"/>
        <v>0</v>
      </c>
      <c r="O177" s="18" t="b">
        <f t="shared" si="54"/>
        <v>0</v>
      </c>
      <c r="P177" s="18" t="b">
        <f t="shared" si="54"/>
        <v>0</v>
      </c>
      <c r="Q177" s="18" t="b">
        <f t="shared" si="54"/>
        <v>0</v>
      </c>
      <c r="R177" s="18" t="b">
        <f t="shared" si="54"/>
        <v>0</v>
      </c>
      <c r="S177" s="18" t="b">
        <f t="shared" si="54"/>
        <v>0</v>
      </c>
      <c r="T177" s="18" t="b">
        <f t="shared" si="54"/>
        <v>0</v>
      </c>
      <c r="U177" s="18" t="b">
        <f t="shared" si="54"/>
        <v>0</v>
      </c>
      <c r="V177" s="18" t="b">
        <f t="shared" si="54"/>
        <v>0</v>
      </c>
      <c r="W177" s="18" t="b">
        <f t="shared" si="54"/>
        <v>0</v>
      </c>
      <c r="X177" s="18" t="b">
        <f t="shared" si="54"/>
        <v>0</v>
      </c>
      <c r="Y177" s="18" t="b">
        <f t="shared" si="54"/>
        <v>0</v>
      </c>
      <c r="Z177" s="18" t="b">
        <f t="shared" si="54"/>
        <v>0</v>
      </c>
      <c r="AA177" s="18" t="b">
        <f t="shared" si="54"/>
        <v>0</v>
      </c>
      <c r="AB177" s="18" t="b">
        <f t="shared" si="54"/>
        <v>0</v>
      </c>
      <c r="AC177" s="18" t="b">
        <f t="shared" si="54"/>
        <v>0</v>
      </c>
      <c r="AD177" s="18" t="b">
        <f t="shared" si="54"/>
        <v>0</v>
      </c>
      <c r="AE177" s="18" t="b">
        <f t="shared" si="54"/>
        <v>0</v>
      </c>
      <c r="AF177" s="18" t="b">
        <f t="shared" si="54"/>
        <v>0</v>
      </c>
      <c r="AG177" s="18" t="b">
        <f t="shared" si="54"/>
        <v>0</v>
      </c>
      <c r="AH177" s="18" t="b">
        <f t="shared" ref="AH177:BI177" si="55">OR(AH85=AH86,AH85=AH87,AH86=AH87)</f>
        <v>0</v>
      </c>
      <c r="AI177" s="18" t="b">
        <f t="shared" si="55"/>
        <v>0</v>
      </c>
      <c r="AJ177" s="18" t="b">
        <f t="shared" si="55"/>
        <v>0</v>
      </c>
      <c r="AK177" s="18" t="b">
        <f t="shared" si="55"/>
        <v>0</v>
      </c>
      <c r="AL177" s="18" t="b">
        <f t="shared" si="55"/>
        <v>0</v>
      </c>
      <c r="AM177" s="18" t="b">
        <f t="shared" si="55"/>
        <v>0</v>
      </c>
      <c r="AN177" s="18" t="b">
        <f t="shared" si="55"/>
        <v>0</v>
      </c>
      <c r="AO177" s="18" t="b">
        <f t="shared" si="55"/>
        <v>0</v>
      </c>
      <c r="AP177" s="18" t="b">
        <f t="shared" si="55"/>
        <v>0</v>
      </c>
      <c r="AQ177" s="18" t="b">
        <f t="shared" si="55"/>
        <v>0</v>
      </c>
      <c r="AR177" s="18" t="b">
        <f t="shared" si="55"/>
        <v>0</v>
      </c>
      <c r="AS177" s="18" t="b">
        <f t="shared" si="55"/>
        <v>0</v>
      </c>
      <c r="AT177" s="18" t="b">
        <f t="shared" si="55"/>
        <v>0</v>
      </c>
      <c r="AU177" s="18" t="b">
        <f t="shared" si="55"/>
        <v>0</v>
      </c>
      <c r="AV177" s="18" t="b">
        <f t="shared" si="55"/>
        <v>0</v>
      </c>
      <c r="AW177" s="18" t="b">
        <f t="shared" si="55"/>
        <v>0</v>
      </c>
      <c r="AX177" s="18" t="b">
        <f t="shared" si="55"/>
        <v>0</v>
      </c>
      <c r="AY177" s="18" t="b">
        <f t="shared" si="55"/>
        <v>0</v>
      </c>
      <c r="AZ177" s="18" t="b">
        <f t="shared" si="55"/>
        <v>0</v>
      </c>
      <c r="BA177" s="18" t="b">
        <f t="shared" si="55"/>
        <v>0</v>
      </c>
      <c r="BB177" s="18" t="b">
        <f t="shared" si="55"/>
        <v>0</v>
      </c>
      <c r="BC177" s="18" t="b">
        <f t="shared" si="55"/>
        <v>0</v>
      </c>
      <c r="BD177" s="18" t="b">
        <f t="shared" si="55"/>
        <v>0</v>
      </c>
      <c r="BE177" s="18" t="b">
        <f t="shared" si="55"/>
        <v>0</v>
      </c>
      <c r="BF177" s="18" t="b">
        <f t="shared" si="55"/>
        <v>0</v>
      </c>
      <c r="BG177" s="18" t="b">
        <f t="shared" si="55"/>
        <v>0</v>
      </c>
      <c r="BH177" s="18" t="b">
        <f t="shared" si="55"/>
        <v>0</v>
      </c>
      <c r="BI177" s="18" t="b">
        <f t="shared" si="55"/>
        <v>0</v>
      </c>
    </row>
    <row r="178" spans="1:61" x14ac:dyDescent="0.35">
      <c r="A178" s="18">
        <v>83</v>
      </c>
    </row>
    <row r="179" spans="1:61" x14ac:dyDescent="0.35">
      <c r="A179" s="18">
        <v>84</v>
      </c>
    </row>
    <row r="180" spans="1:61" x14ac:dyDescent="0.35">
      <c r="A180" s="18">
        <v>85</v>
      </c>
      <c r="B180" s="18" t="b">
        <f t="shared" ref="B180:AG180" si="56">OR(B88=B89,B88=B90,B89=B90)</f>
        <v>0</v>
      </c>
      <c r="C180" s="18" t="b">
        <f t="shared" si="56"/>
        <v>0</v>
      </c>
      <c r="D180" s="18" t="b">
        <f t="shared" si="56"/>
        <v>0</v>
      </c>
      <c r="E180" s="18" t="b">
        <f t="shared" si="56"/>
        <v>0</v>
      </c>
      <c r="F180" s="18" t="b">
        <f t="shared" si="56"/>
        <v>0</v>
      </c>
      <c r="G180" s="18" t="b">
        <f t="shared" si="56"/>
        <v>0</v>
      </c>
      <c r="H180" s="18" t="b">
        <f t="shared" si="56"/>
        <v>0</v>
      </c>
      <c r="I180" s="18" t="b">
        <f t="shared" si="56"/>
        <v>0</v>
      </c>
      <c r="J180" s="18" t="b">
        <f t="shared" si="56"/>
        <v>0</v>
      </c>
      <c r="K180" s="18" t="b">
        <f t="shared" si="56"/>
        <v>0</v>
      </c>
      <c r="L180" s="18" t="b">
        <f t="shared" si="56"/>
        <v>0</v>
      </c>
      <c r="M180" s="18" t="b">
        <f t="shared" si="56"/>
        <v>0</v>
      </c>
      <c r="N180" s="18" t="b">
        <f t="shared" si="56"/>
        <v>0</v>
      </c>
      <c r="O180" s="18" t="b">
        <f t="shared" si="56"/>
        <v>0</v>
      </c>
      <c r="P180" s="18" t="b">
        <f t="shared" si="56"/>
        <v>0</v>
      </c>
      <c r="Q180" s="18" t="b">
        <f t="shared" si="56"/>
        <v>0</v>
      </c>
      <c r="R180" s="18" t="b">
        <f t="shared" si="56"/>
        <v>0</v>
      </c>
      <c r="S180" s="18" t="b">
        <f t="shared" si="56"/>
        <v>0</v>
      </c>
      <c r="T180" s="18" t="b">
        <f t="shared" si="56"/>
        <v>0</v>
      </c>
      <c r="U180" s="18" t="b">
        <f t="shared" si="56"/>
        <v>0</v>
      </c>
      <c r="V180" s="18" t="b">
        <f t="shared" si="56"/>
        <v>0</v>
      </c>
      <c r="W180" s="18" t="b">
        <f t="shared" si="56"/>
        <v>0</v>
      </c>
      <c r="X180" s="18" t="b">
        <f t="shared" si="56"/>
        <v>0</v>
      </c>
      <c r="Y180" s="18" t="b">
        <f t="shared" si="56"/>
        <v>0</v>
      </c>
      <c r="Z180" s="18" t="b">
        <f t="shared" si="56"/>
        <v>0</v>
      </c>
      <c r="AA180" s="18" t="b">
        <f t="shared" si="56"/>
        <v>0</v>
      </c>
      <c r="AB180" s="18" t="b">
        <f t="shared" si="56"/>
        <v>0</v>
      </c>
      <c r="AC180" s="18" t="b">
        <f t="shared" si="56"/>
        <v>0</v>
      </c>
      <c r="AD180" s="18" t="b">
        <f t="shared" si="56"/>
        <v>0</v>
      </c>
      <c r="AE180" s="18" t="b">
        <f t="shared" si="56"/>
        <v>0</v>
      </c>
      <c r="AF180" s="18" t="b">
        <f t="shared" si="56"/>
        <v>0</v>
      </c>
      <c r="AG180" s="18" t="b">
        <f t="shared" si="56"/>
        <v>0</v>
      </c>
      <c r="AH180" s="18" t="b">
        <f t="shared" ref="AH180:BI180" si="57">OR(AH88=AH89,AH88=AH90,AH89=AH90)</f>
        <v>0</v>
      </c>
      <c r="AI180" s="18" t="b">
        <f t="shared" si="57"/>
        <v>0</v>
      </c>
      <c r="AJ180" s="18" t="b">
        <f t="shared" si="57"/>
        <v>0</v>
      </c>
      <c r="AK180" s="18" t="b">
        <f t="shared" si="57"/>
        <v>0</v>
      </c>
      <c r="AL180" s="18" t="b">
        <f t="shared" si="57"/>
        <v>0</v>
      </c>
      <c r="AM180" s="18" t="b">
        <f t="shared" si="57"/>
        <v>0</v>
      </c>
      <c r="AN180" s="18" t="b">
        <f t="shared" si="57"/>
        <v>0</v>
      </c>
      <c r="AO180" s="18" t="b">
        <f t="shared" si="57"/>
        <v>0</v>
      </c>
      <c r="AP180" s="18" t="b">
        <f t="shared" si="57"/>
        <v>0</v>
      </c>
      <c r="AQ180" s="18" t="b">
        <f t="shared" si="57"/>
        <v>0</v>
      </c>
      <c r="AR180" s="18" t="b">
        <f t="shared" si="57"/>
        <v>0</v>
      </c>
      <c r="AS180" s="18" t="b">
        <f t="shared" si="57"/>
        <v>0</v>
      </c>
      <c r="AT180" s="18" t="b">
        <f t="shared" si="57"/>
        <v>0</v>
      </c>
      <c r="AU180" s="18" t="b">
        <f t="shared" si="57"/>
        <v>0</v>
      </c>
      <c r="AV180" s="18" t="b">
        <f t="shared" si="57"/>
        <v>0</v>
      </c>
      <c r="AW180" s="18" t="b">
        <f t="shared" si="57"/>
        <v>0</v>
      </c>
      <c r="AX180" s="18" t="b">
        <f t="shared" si="57"/>
        <v>0</v>
      </c>
      <c r="AY180" s="18" t="b">
        <f t="shared" si="57"/>
        <v>0</v>
      </c>
      <c r="AZ180" s="18" t="b">
        <f t="shared" si="57"/>
        <v>0</v>
      </c>
      <c r="BA180" s="18" t="b">
        <f t="shared" si="57"/>
        <v>0</v>
      </c>
      <c r="BB180" s="18" t="b">
        <f t="shared" si="57"/>
        <v>0</v>
      </c>
      <c r="BC180" s="18" t="b">
        <f t="shared" si="57"/>
        <v>0</v>
      </c>
      <c r="BD180" s="18" t="b">
        <f t="shared" si="57"/>
        <v>0</v>
      </c>
      <c r="BE180" s="18" t="b">
        <f t="shared" si="57"/>
        <v>0</v>
      </c>
      <c r="BF180" s="18" t="b">
        <f t="shared" si="57"/>
        <v>0</v>
      </c>
      <c r="BG180" s="18" t="b">
        <f t="shared" si="57"/>
        <v>0</v>
      </c>
      <c r="BH180" s="18" t="b">
        <f t="shared" si="57"/>
        <v>0</v>
      </c>
      <c r="BI180" s="18" t="b">
        <f t="shared" si="57"/>
        <v>0</v>
      </c>
    </row>
    <row r="181" spans="1:61" x14ac:dyDescent="0.35">
      <c r="A181" s="18">
        <v>86</v>
      </c>
    </row>
    <row r="182" spans="1:61" x14ac:dyDescent="0.35">
      <c r="A182" s="18">
        <v>87</v>
      </c>
    </row>
    <row r="183" spans="1:61" x14ac:dyDescent="0.35">
      <c r="A183" s="18">
        <v>88</v>
      </c>
      <c r="B183" s="18" t="b">
        <f t="shared" ref="B183:AG183" si="58">OR(B91=B92,B91=B93,B92=B93)</f>
        <v>0</v>
      </c>
      <c r="C183" s="18" t="b">
        <f t="shared" si="58"/>
        <v>0</v>
      </c>
      <c r="D183" s="18" t="b">
        <f t="shared" si="58"/>
        <v>0</v>
      </c>
      <c r="E183" s="18" t="b">
        <f t="shared" si="58"/>
        <v>0</v>
      </c>
      <c r="F183" s="18" t="b">
        <f t="shared" si="58"/>
        <v>0</v>
      </c>
      <c r="G183" s="18" t="b">
        <f t="shared" si="58"/>
        <v>0</v>
      </c>
      <c r="H183" s="18" t="b">
        <f t="shared" si="58"/>
        <v>0</v>
      </c>
      <c r="I183" s="18" t="b">
        <f t="shared" si="58"/>
        <v>0</v>
      </c>
      <c r="J183" s="18" t="b">
        <f t="shared" si="58"/>
        <v>0</v>
      </c>
      <c r="K183" s="18" t="b">
        <f t="shared" si="58"/>
        <v>0</v>
      </c>
      <c r="L183" s="18" t="b">
        <f t="shared" si="58"/>
        <v>0</v>
      </c>
      <c r="M183" s="18" t="b">
        <f t="shared" si="58"/>
        <v>0</v>
      </c>
      <c r="N183" s="18" t="b">
        <f t="shared" si="58"/>
        <v>0</v>
      </c>
      <c r="O183" s="18" t="b">
        <f t="shared" si="58"/>
        <v>0</v>
      </c>
      <c r="P183" s="18" t="b">
        <f t="shared" si="58"/>
        <v>0</v>
      </c>
      <c r="Q183" s="18" t="b">
        <f t="shared" si="58"/>
        <v>0</v>
      </c>
      <c r="R183" s="18" t="b">
        <f t="shared" si="58"/>
        <v>0</v>
      </c>
      <c r="S183" s="18" t="b">
        <f t="shared" si="58"/>
        <v>0</v>
      </c>
      <c r="T183" s="18" t="b">
        <f t="shared" si="58"/>
        <v>0</v>
      </c>
      <c r="U183" s="18" t="b">
        <f t="shared" si="58"/>
        <v>0</v>
      </c>
      <c r="V183" s="18" t="b">
        <f t="shared" si="58"/>
        <v>0</v>
      </c>
      <c r="W183" s="18" t="b">
        <f t="shared" si="58"/>
        <v>0</v>
      </c>
      <c r="X183" s="18" t="b">
        <f t="shared" si="58"/>
        <v>0</v>
      </c>
      <c r="Y183" s="18" t="b">
        <f t="shared" si="58"/>
        <v>0</v>
      </c>
      <c r="Z183" s="18" t="b">
        <f t="shared" si="58"/>
        <v>0</v>
      </c>
      <c r="AA183" s="18" t="b">
        <f t="shared" si="58"/>
        <v>0</v>
      </c>
      <c r="AB183" s="18" t="b">
        <f t="shared" si="58"/>
        <v>0</v>
      </c>
      <c r="AC183" s="18" t="b">
        <f t="shared" si="58"/>
        <v>0</v>
      </c>
      <c r="AD183" s="18" t="b">
        <f t="shared" si="58"/>
        <v>0</v>
      </c>
      <c r="AE183" s="18" t="b">
        <f t="shared" si="58"/>
        <v>0</v>
      </c>
      <c r="AF183" s="18" t="b">
        <f t="shared" si="58"/>
        <v>0</v>
      </c>
      <c r="AG183" s="18" t="b">
        <f t="shared" si="58"/>
        <v>0</v>
      </c>
      <c r="AH183" s="18" t="b">
        <f t="shared" ref="AH183:BI183" si="59">OR(AH91=AH92,AH91=AH93,AH92=AH93)</f>
        <v>0</v>
      </c>
      <c r="AI183" s="18" t="b">
        <f t="shared" si="59"/>
        <v>0</v>
      </c>
      <c r="AJ183" s="18" t="b">
        <f t="shared" si="59"/>
        <v>0</v>
      </c>
      <c r="AK183" s="18" t="b">
        <f t="shared" si="59"/>
        <v>0</v>
      </c>
      <c r="AL183" s="18" t="b">
        <f t="shared" si="59"/>
        <v>0</v>
      </c>
      <c r="AM183" s="18" t="b">
        <f t="shared" si="59"/>
        <v>0</v>
      </c>
      <c r="AN183" s="18" t="b">
        <f t="shared" si="59"/>
        <v>0</v>
      </c>
      <c r="AO183" s="18" t="b">
        <f t="shared" si="59"/>
        <v>0</v>
      </c>
      <c r="AP183" s="18" t="b">
        <f t="shared" si="59"/>
        <v>0</v>
      </c>
      <c r="AQ183" s="18" t="b">
        <f t="shared" si="59"/>
        <v>0</v>
      </c>
      <c r="AR183" s="18" t="b">
        <f t="shared" si="59"/>
        <v>0</v>
      </c>
      <c r="AS183" s="18" t="b">
        <f t="shared" si="59"/>
        <v>0</v>
      </c>
      <c r="AT183" s="18" t="b">
        <f t="shared" si="59"/>
        <v>0</v>
      </c>
      <c r="AU183" s="18" t="b">
        <f t="shared" si="59"/>
        <v>0</v>
      </c>
      <c r="AV183" s="18" t="b">
        <f t="shared" si="59"/>
        <v>0</v>
      </c>
      <c r="AW183" s="18" t="b">
        <f t="shared" si="59"/>
        <v>0</v>
      </c>
      <c r="AX183" s="18" t="b">
        <f t="shared" si="59"/>
        <v>0</v>
      </c>
      <c r="AY183" s="18" t="b">
        <f t="shared" si="59"/>
        <v>0</v>
      </c>
      <c r="AZ183" s="18" t="b">
        <f t="shared" si="59"/>
        <v>0</v>
      </c>
      <c r="BA183" s="18" t="b">
        <f t="shared" si="59"/>
        <v>0</v>
      </c>
      <c r="BB183" s="18" t="b">
        <f t="shared" si="59"/>
        <v>0</v>
      </c>
      <c r="BC183" s="18" t="b">
        <f t="shared" si="59"/>
        <v>0</v>
      </c>
      <c r="BD183" s="18" t="b">
        <f t="shared" si="59"/>
        <v>0</v>
      </c>
      <c r="BE183" s="18" t="b">
        <f t="shared" si="59"/>
        <v>0</v>
      </c>
      <c r="BF183" s="18" t="b">
        <f t="shared" si="59"/>
        <v>0</v>
      </c>
      <c r="BG183" s="18" t="b">
        <f t="shared" si="59"/>
        <v>0</v>
      </c>
      <c r="BH183" s="18" t="b">
        <f t="shared" si="59"/>
        <v>0</v>
      </c>
      <c r="BI183" s="18" t="b">
        <f t="shared" si="59"/>
        <v>0</v>
      </c>
    </row>
    <row r="184" spans="1:61" x14ac:dyDescent="0.35">
      <c r="A184" s="18">
        <v>89</v>
      </c>
    </row>
    <row r="185" spans="1:61" x14ac:dyDescent="0.35">
      <c r="A185" s="18">
        <v>90</v>
      </c>
    </row>
  </sheetData>
  <sheetProtection sheet="1" objects="1" scenarios="1"/>
  <mergeCells count="1">
    <mergeCell ref="B2:C2"/>
  </mergeCells>
  <conditionalFormatting sqref="B94:BI99">
    <cfRule type="cellIs" dxfId="25" priority="29" operator="equal">
      <formula>TRUE</formula>
    </cfRule>
  </conditionalFormatting>
  <conditionalFormatting sqref="B102:BI102">
    <cfRule type="cellIs" dxfId="24" priority="28" operator="equal">
      <formula>TRUE</formula>
    </cfRule>
  </conditionalFormatting>
  <conditionalFormatting sqref="B105:BI105">
    <cfRule type="cellIs" dxfId="23" priority="27" operator="equal">
      <formula>TRUE</formula>
    </cfRule>
  </conditionalFormatting>
  <conditionalFormatting sqref="B108:BI108">
    <cfRule type="cellIs" dxfId="22" priority="26" operator="equal">
      <formula>TRUE</formula>
    </cfRule>
  </conditionalFormatting>
  <conditionalFormatting sqref="B111:BI111">
    <cfRule type="cellIs" dxfId="21" priority="25" operator="equal">
      <formula>TRUE</formula>
    </cfRule>
  </conditionalFormatting>
  <conditionalFormatting sqref="B114:BI114">
    <cfRule type="cellIs" dxfId="20" priority="24" operator="equal">
      <formula>TRUE</formula>
    </cfRule>
  </conditionalFormatting>
  <conditionalFormatting sqref="B117:BI117">
    <cfRule type="cellIs" dxfId="19" priority="23" operator="equal">
      <formula>TRUE</formula>
    </cfRule>
  </conditionalFormatting>
  <conditionalFormatting sqref="B120:BI120">
    <cfRule type="cellIs" dxfId="18" priority="22" operator="equal">
      <formula>TRUE</formula>
    </cfRule>
  </conditionalFormatting>
  <conditionalFormatting sqref="B123:BI126">
    <cfRule type="cellIs" dxfId="17" priority="20" operator="equal">
      <formula>TRUE</formula>
    </cfRule>
  </conditionalFormatting>
  <conditionalFormatting sqref="B129:BI129">
    <cfRule type="cellIs" dxfId="16" priority="19" operator="equal">
      <formula>TRUE</formula>
    </cfRule>
  </conditionalFormatting>
  <conditionalFormatting sqref="B132:BI132">
    <cfRule type="cellIs" dxfId="15" priority="18" operator="equal">
      <formula>TRUE</formula>
    </cfRule>
  </conditionalFormatting>
  <conditionalFormatting sqref="B135:BI135">
    <cfRule type="cellIs" dxfId="14" priority="17" operator="equal">
      <formula>TRUE</formula>
    </cfRule>
  </conditionalFormatting>
  <conditionalFormatting sqref="B138:BI138">
    <cfRule type="cellIs" dxfId="13" priority="16" operator="equal">
      <formula>TRUE</formula>
    </cfRule>
  </conditionalFormatting>
  <conditionalFormatting sqref="B141:BI141">
    <cfRule type="cellIs" dxfId="12" priority="15" operator="equal">
      <formula>TRUE</formula>
    </cfRule>
  </conditionalFormatting>
  <conditionalFormatting sqref="B144:BI144">
    <cfRule type="cellIs" dxfId="11" priority="14" operator="equal">
      <formula>TRUE</formula>
    </cfRule>
  </conditionalFormatting>
  <conditionalFormatting sqref="B147:BI147">
    <cfRule type="cellIs" dxfId="10" priority="13" operator="equal">
      <formula>TRUE</formula>
    </cfRule>
  </conditionalFormatting>
  <conditionalFormatting sqref="B150:BI153">
    <cfRule type="cellIs" dxfId="9" priority="11" operator="equal">
      <formula>TRUE</formula>
    </cfRule>
  </conditionalFormatting>
  <conditionalFormatting sqref="B156:BI156">
    <cfRule type="cellIs" dxfId="8" priority="10" operator="equal">
      <formula>TRUE</formula>
    </cfRule>
  </conditionalFormatting>
  <conditionalFormatting sqref="B159:BI159">
    <cfRule type="cellIs" dxfId="7" priority="9" operator="equal">
      <formula>TRUE</formula>
    </cfRule>
  </conditionalFormatting>
  <conditionalFormatting sqref="B162:BI162">
    <cfRule type="cellIs" dxfId="6" priority="8" operator="equal">
      <formula>TRUE</formula>
    </cfRule>
  </conditionalFormatting>
  <conditionalFormatting sqref="B165:BI165">
    <cfRule type="cellIs" dxfId="5" priority="7" operator="equal">
      <formula>TRUE</formula>
    </cfRule>
  </conditionalFormatting>
  <conditionalFormatting sqref="B168:BI168">
    <cfRule type="cellIs" dxfId="4" priority="6" operator="equal">
      <formula>TRUE</formula>
    </cfRule>
  </conditionalFormatting>
  <conditionalFormatting sqref="B171:BI171">
    <cfRule type="cellIs" dxfId="3" priority="5" operator="equal">
      <formula>TRUE</formula>
    </cfRule>
  </conditionalFormatting>
  <conditionalFormatting sqref="B174:BI174">
    <cfRule type="cellIs" dxfId="2" priority="4" operator="equal">
      <formula>TRUE</formula>
    </cfRule>
  </conditionalFormatting>
  <conditionalFormatting sqref="B177:BI180">
    <cfRule type="cellIs" dxfId="1" priority="2" operator="equal">
      <formula>TRUE</formula>
    </cfRule>
  </conditionalFormatting>
  <conditionalFormatting sqref="B183:BI183">
    <cfRule type="cellIs" dxfId="0" priority="1" operator="equal">
      <formula>TRUE</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tabColor rgb="FFFF9999"/>
  </sheetPr>
  <dimension ref="A1:BI190"/>
  <sheetViews>
    <sheetView workbookViewId="0">
      <selection activeCell="F1" sqref="F1"/>
    </sheetView>
  </sheetViews>
  <sheetFormatPr defaultColWidth="8.796875" defaultRowHeight="12.75" x14ac:dyDescent="0.35"/>
  <cols>
    <col min="1" max="61" width="5" style="18" customWidth="1"/>
    <col min="62" max="16384" width="8.796875" style="18"/>
  </cols>
  <sheetData>
    <row r="1" spans="1:61" x14ac:dyDescent="0.35">
      <c r="A1" s="18" t="s">
        <v>520</v>
      </c>
      <c r="B1" s="19"/>
      <c r="C1" s="19"/>
      <c r="D1" s="19"/>
      <c r="E1" s="19"/>
      <c r="F1" s="19"/>
      <c r="G1" s="19"/>
      <c r="H1" s="19"/>
      <c r="I1" s="19"/>
      <c r="J1" s="19"/>
      <c r="K1" s="19"/>
      <c r="L1" s="19"/>
      <c r="M1" s="19"/>
      <c r="N1" s="19"/>
      <c r="O1" s="19" t="s">
        <v>521</v>
      </c>
      <c r="P1" s="18">
        <f>COUNT(DOE!$A$4:$A$84)</f>
        <v>81</v>
      </c>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row>
    <row r="2" spans="1:61" ht="13.5" thickBot="1" x14ac:dyDescent="0.4">
      <c r="B2" s="20" t="s">
        <v>517</v>
      </c>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row>
    <row r="3" spans="1:61" ht="13.5" thickBot="1" x14ac:dyDescent="0.45">
      <c r="A3" s="111" t="s">
        <v>518</v>
      </c>
      <c r="B3" s="112" t="s">
        <v>114</v>
      </c>
      <c r="C3" s="112" t="s">
        <v>245</v>
      </c>
      <c r="D3" s="112" t="s">
        <v>246</v>
      </c>
      <c r="E3" s="112" t="s">
        <v>247</v>
      </c>
      <c r="F3" s="112" t="s">
        <v>248</v>
      </c>
      <c r="G3" s="112" t="s">
        <v>249</v>
      </c>
      <c r="H3" s="112" t="s">
        <v>250</v>
      </c>
      <c r="I3" s="112" t="s">
        <v>251</v>
      </c>
      <c r="J3" s="112" t="s">
        <v>252</v>
      </c>
      <c r="K3" s="112" t="s">
        <v>253</v>
      </c>
      <c r="L3" s="112" t="s">
        <v>254</v>
      </c>
      <c r="M3" s="112" t="s">
        <v>255</v>
      </c>
      <c r="N3" s="112" t="s">
        <v>256</v>
      </c>
      <c r="O3" s="112" t="s">
        <v>257</v>
      </c>
      <c r="P3" s="112" t="s">
        <v>258</v>
      </c>
      <c r="Q3" s="112" t="s">
        <v>259</v>
      </c>
      <c r="R3" s="112" t="s">
        <v>260</v>
      </c>
      <c r="S3" s="112" t="s">
        <v>261</v>
      </c>
      <c r="T3" s="112" t="s">
        <v>262</v>
      </c>
      <c r="U3" s="112" t="s">
        <v>263</v>
      </c>
      <c r="V3" s="112" t="s">
        <v>264</v>
      </c>
      <c r="W3" s="112" t="s">
        <v>265</v>
      </c>
      <c r="X3" s="112" t="s">
        <v>266</v>
      </c>
      <c r="Y3" s="112" t="s">
        <v>267</v>
      </c>
      <c r="Z3" s="112" t="s">
        <v>268</v>
      </c>
      <c r="AA3" s="112" t="s">
        <v>269</v>
      </c>
      <c r="AB3" s="112" t="s">
        <v>270</v>
      </c>
      <c r="AC3" s="112" t="s">
        <v>271</v>
      </c>
      <c r="AD3" s="112" t="s">
        <v>272</v>
      </c>
      <c r="AE3" s="112" t="s">
        <v>273</v>
      </c>
      <c r="AF3" s="112" t="s">
        <v>274</v>
      </c>
      <c r="AG3" s="112" t="s">
        <v>275</v>
      </c>
      <c r="AH3" s="112" t="s">
        <v>276</v>
      </c>
      <c r="AI3" s="112" t="s">
        <v>277</v>
      </c>
      <c r="AJ3" s="112" t="s">
        <v>278</v>
      </c>
      <c r="AK3" s="112" t="s">
        <v>279</v>
      </c>
      <c r="AL3" s="112" t="s">
        <v>280</v>
      </c>
      <c r="AM3" s="112" t="s">
        <v>281</v>
      </c>
      <c r="AN3" s="112" t="s">
        <v>282</v>
      </c>
      <c r="AO3" s="112" t="s">
        <v>283</v>
      </c>
      <c r="AP3" s="112" t="s">
        <v>284</v>
      </c>
      <c r="AQ3" s="112" t="s">
        <v>285</v>
      </c>
      <c r="AR3" s="112" t="s">
        <v>286</v>
      </c>
      <c r="AS3" s="112" t="s">
        <v>287</v>
      </c>
      <c r="AT3" s="112" t="s">
        <v>288</v>
      </c>
      <c r="AU3" s="112" t="s">
        <v>289</v>
      </c>
      <c r="AV3" s="112" t="s">
        <v>290</v>
      </c>
      <c r="AW3" s="112" t="s">
        <v>291</v>
      </c>
      <c r="AX3" s="112" t="s">
        <v>292</v>
      </c>
      <c r="AY3" s="112" t="s">
        <v>293</v>
      </c>
      <c r="AZ3" s="112" t="s">
        <v>294</v>
      </c>
      <c r="BA3" s="112" t="s">
        <v>295</v>
      </c>
      <c r="BB3" s="112" t="s">
        <v>296</v>
      </c>
      <c r="BC3" s="112" t="s">
        <v>297</v>
      </c>
      <c r="BD3" s="112" t="s">
        <v>298</v>
      </c>
      <c r="BE3" s="112" t="s">
        <v>299</v>
      </c>
      <c r="BF3" s="112" t="s">
        <v>300</v>
      </c>
      <c r="BG3" s="112" t="s">
        <v>301</v>
      </c>
      <c r="BH3" s="112" t="s">
        <v>302</v>
      </c>
      <c r="BI3" s="113" t="s">
        <v>303</v>
      </c>
    </row>
    <row r="4" spans="1:61" ht="13.15" x14ac:dyDescent="0.4">
      <c r="A4" s="111">
        <v>1</v>
      </c>
      <c r="B4" s="114">
        <f t="shared" ref="B4:AG4" ca="1" si="0">B101</f>
        <v>76</v>
      </c>
      <c r="C4" s="114">
        <f t="shared" ca="1" si="0"/>
        <v>15</v>
      </c>
      <c r="D4" s="114">
        <f t="shared" ca="1" si="0"/>
        <v>72</v>
      </c>
      <c r="E4" s="114">
        <f t="shared" ca="1" si="0"/>
        <v>49</v>
      </c>
      <c r="F4" s="114">
        <f t="shared" ca="1" si="0"/>
        <v>10</v>
      </c>
      <c r="G4" s="114">
        <f t="shared" ca="1" si="0"/>
        <v>28</v>
      </c>
      <c r="H4" s="114">
        <f t="shared" ca="1" si="0"/>
        <v>40</v>
      </c>
      <c r="I4" s="114">
        <f t="shared" ca="1" si="0"/>
        <v>68</v>
      </c>
      <c r="J4" s="114">
        <f t="shared" ca="1" si="0"/>
        <v>63</v>
      </c>
      <c r="K4" s="114">
        <f t="shared" ca="1" si="0"/>
        <v>9</v>
      </c>
      <c r="L4" s="114">
        <f t="shared" ca="1" si="0"/>
        <v>4</v>
      </c>
      <c r="M4" s="114">
        <f t="shared" ca="1" si="0"/>
        <v>44</v>
      </c>
      <c r="N4" s="114">
        <f t="shared" ca="1" si="0"/>
        <v>13</v>
      </c>
      <c r="O4" s="114">
        <f t="shared" ca="1" si="0"/>
        <v>51</v>
      </c>
      <c r="P4" s="114">
        <f t="shared" ca="1" si="0"/>
        <v>44</v>
      </c>
      <c r="Q4" s="114">
        <f t="shared" ca="1" si="0"/>
        <v>27</v>
      </c>
      <c r="R4" s="114">
        <f t="shared" ca="1" si="0"/>
        <v>62</v>
      </c>
      <c r="S4" s="114">
        <f t="shared" ca="1" si="0"/>
        <v>20</v>
      </c>
      <c r="T4" s="114">
        <f t="shared" ca="1" si="0"/>
        <v>37</v>
      </c>
      <c r="U4" s="114">
        <f t="shared" ca="1" si="0"/>
        <v>60</v>
      </c>
      <c r="V4" s="114">
        <f t="shared" ca="1" si="0"/>
        <v>34</v>
      </c>
      <c r="W4" s="114">
        <f t="shared" ca="1" si="0"/>
        <v>65</v>
      </c>
      <c r="X4" s="114">
        <f t="shared" ca="1" si="0"/>
        <v>35</v>
      </c>
      <c r="Y4" s="114">
        <f t="shared" ca="1" si="0"/>
        <v>45</v>
      </c>
      <c r="Z4" s="114">
        <f t="shared" ca="1" si="0"/>
        <v>46</v>
      </c>
      <c r="AA4" s="114">
        <f t="shared" ca="1" si="0"/>
        <v>9</v>
      </c>
      <c r="AB4" s="114">
        <f t="shared" ca="1" si="0"/>
        <v>31</v>
      </c>
      <c r="AC4" s="114">
        <f t="shared" ca="1" si="0"/>
        <v>35</v>
      </c>
      <c r="AD4" s="114">
        <f t="shared" ca="1" si="0"/>
        <v>80</v>
      </c>
      <c r="AE4" s="114">
        <f t="shared" ca="1" si="0"/>
        <v>17</v>
      </c>
      <c r="AF4" s="114">
        <f t="shared" ca="1" si="0"/>
        <v>18</v>
      </c>
      <c r="AG4" s="114">
        <f t="shared" ca="1" si="0"/>
        <v>73</v>
      </c>
      <c r="AH4" s="114">
        <f t="shared" ref="AH4:BI4" ca="1" si="1">AH101</f>
        <v>48</v>
      </c>
      <c r="AI4" s="114">
        <f t="shared" ca="1" si="1"/>
        <v>71</v>
      </c>
      <c r="AJ4" s="114">
        <f t="shared" ca="1" si="1"/>
        <v>77</v>
      </c>
      <c r="AK4" s="114">
        <f t="shared" ca="1" si="1"/>
        <v>45</v>
      </c>
      <c r="AL4" s="114">
        <f t="shared" ca="1" si="1"/>
        <v>10</v>
      </c>
      <c r="AM4" s="114">
        <f t="shared" ca="1" si="1"/>
        <v>20</v>
      </c>
      <c r="AN4" s="114">
        <f t="shared" ca="1" si="1"/>
        <v>12</v>
      </c>
      <c r="AO4" s="114">
        <f t="shared" ca="1" si="1"/>
        <v>30</v>
      </c>
      <c r="AP4" s="114">
        <f t="shared" ca="1" si="1"/>
        <v>64</v>
      </c>
      <c r="AQ4" s="114">
        <f t="shared" ca="1" si="1"/>
        <v>71</v>
      </c>
      <c r="AR4" s="114">
        <f t="shared" ca="1" si="1"/>
        <v>33</v>
      </c>
      <c r="AS4" s="114">
        <f t="shared" ca="1" si="1"/>
        <v>24</v>
      </c>
      <c r="AT4" s="114">
        <f t="shared" ca="1" si="1"/>
        <v>56</v>
      </c>
      <c r="AU4" s="114">
        <f t="shared" ca="1" si="1"/>
        <v>28</v>
      </c>
      <c r="AV4" s="114">
        <f t="shared" ca="1" si="1"/>
        <v>16</v>
      </c>
      <c r="AW4" s="114">
        <f t="shared" ca="1" si="1"/>
        <v>56</v>
      </c>
      <c r="AX4" s="114">
        <f t="shared" ca="1" si="1"/>
        <v>17</v>
      </c>
      <c r="AY4" s="114">
        <f t="shared" ca="1" si="1"/>
        <v>43</v>
      </c>
      <c r="AZ4" s="114">
        <f t="shared" ca="1" si="1"/>
        <v>71</v>
      </c>
      <c r="BA4" s="114">
        <f t="shared" ca="1" si="1"/>
        <v>68</v>
      </c>
      <c r="BB4" s="114">
        <f t="shared" ca="1" si="1"/>
        <v>78</v>
      </c>
      <c r="BC4" s="114">
        <f t="shared" ca="1" si="1"/>
        <v>43</v>
      </c>
      <c r="BD4" s="114">
        <f t="shared" ca="1" si="1"/>
        <v>74</v>
      </c>
      <c r="BE4" s="114">
        <f t="shared" ca="1" si="1"/>
        <v>68</v>
      </c>
      <c r="BF4" s="114">
        <f t="shared" ca="1" si="1"/>
        <v>30</v>
      </c>
      <c r="BG4" s="114">
        <f t="shared" ca="1" si="1"/>
        <v>77</v>
      </c>
      <c r="BH4" s="114">
        <f t="shared" ca="1" si="1"/>
        <v>46</v>
      </c>
      <c r="BI4" s="115">
        <f t="shared" ca="1" si="1"/>
        <v>79</v>
      </c>
    </row>
    <row r="5" spans="1:61" ht="13.15" x14ac:dyDescent="0.4">
      <c r="A5" s="116">
        <v>2</v>
      </c>
      <c r="B5" s="117">
        <f t="shared" ref="B5:AG5" ca="1" si="2">IF(B102&gt;=B101,B102+1,B102)</f>
        <v>79</v>
      </c>
      <c r="C5" s="117">
        <f t="shared" ca="1" si="2"/>
        <v>72</v>
      </c>
      <c r="D5" s="117">
        <f t="shared" ca="1" si="2"/>
        <v>60</v>
      </c>
      <c r="E5" s="117">
        <f t="shared" ca="1" si="2"/>
        <v>29</v>
      </c>
      <c r="F5" s="117">
        <f t="shared" ca="1" si="2"/>
        <v>42</v>
      </c>
      <c r="G5" s="117">
        <f t="shared" ca="1" si="2"/>
        <v>55</v>
      </c>
      <c r="H5" s="117">
        <f t="shared" ca="1" si="2"/>
        <v>1</v>
      </c>
      <c r="I5" s="117">
        <f t="shared" ca="1" si="2"/>
        <v>60</v>
      </c>
      <c r="J5" s="117">
        <f t="shared" ca="1" si="2"/>
        <v>36</v>
      </c>
      <c r="K5" s="117">
        <f t="shared" ca="1" si="2"/>
        <v>72</v>
      </c>
      <c r="L5" s="117">
        <f t="shared" ca="1" si="2"/>
        <v>22</v>
      </c>
      <c r="M5" s="117">
        <f t="shared" ca="1" si="2"/>
        <v>9</v>
      </c>
      <c r="N5" s="117">
        <f t="shared" ca="1" si="2"/>
        <v>39</v>
      </c>
      <c r="O5" s="117">
        <f t="shared" ca="1" si="2"/>
        <v>16</v>
      </c>
      <c r="P5" s="117">
        <f t="shared" ca="1" si="2"/>
        <v>76</v>
      </c>
      <c r="Q5" s="117">
        <f t="shared" ca="1" si="2"/>
        <v>47</v>
      </c>
      <c r="R5" s="117">
        <f t="shared" ca="1" si="2"/>
        <v>7</v>
      </c>
      <c r="S5" s="117">
        <f t="shared" ca="1" si="2"/>
        <v>54</v>
      </c>
      <c r="T5" s="117">
        <f t="shared" ca="1" si="2"/>
        <v>19</v>
      </c>
      <c r="U5" s="117">
        <f t="shared" ca="1" si="2"/>
        <v>36</v>
      </c>
      <c r="V5" s="117">
        <f t="shared" ca="1" si="2"/>
        <v>37</v>
      </c>
      <c r="W5" s="117">
        <f t="shared" ca="1" si="2"/>
        <v>47</v>
      </c>
      <c r="X5" s="117">
        <f t="shared" ca="1" si="2"/>
        <v>49</v>
      </c>
      <c r="Y5" s="117">
        <f t="shared" ca="1" si="2"/>
        <v>54</v>
      </c>
      <c r="Z5" s="117">
        <f t="shared" ca="1" si="2"/>
        <v>64</v>
      </c>
      <c r="AA5" s="117">
        <f t="shared" ca="1" si="2"/>
        <v>29</v>
      </c>
      <c r="AB5" s="117">
        <f t="shared" ca="1" si="2"/>
        <v>39</v>
      </c>
      <c r="AC5" s="117">
        <f t="shared" ca="1" si="2"/>
        <v>7</v>
      </c>
      <c r="AD5" s="117">
        <f t="shared" ca="1" si="2"/>
        <v>50</v>
      </c>
      <c r="AE5" s="117">
        <f t="shared" ca="1" si="2"/>
        <v>46</v>
      </c>
      <c r="AF5" s="117">
        <f t="shared" ca="1" si="2"/>
        <v>79</v>
      </c>
      <c r="AG5" s="117">
        <f t="shared" ca="1" si="2"/>
        <v>34</v>
      </c>
      <c r="AH5" s="117">
        <f t="shared" ref="AH5:BI5" ca="1" si="3">IF(AH102&gt;=AH101,AH102+1,AH102)</f>
        <v>3</v>
      </c>
      <c r="AI5" s="117">
        <f t="shared" ca="1" si="3"/>
        <v>29</v>
      </c>
      <c r="AJ5" s="117">
        <f t="shared" ca="1" si="3"/>
        <v>78</v>
      </c>
      <c r="AK5" s="117">
        <f t="shared" ca="1" si="3"/>
        <v>22</v>
      </c>
      <c r="AL5" s="117">
        <f t="shared" ca="1" si="3"/>
        <v>58</v>
      </c>
      <c r="AM5" s="117">
        <f t="shared" ca="1" si="3"/>
        <v>68</v>
      </c>
      <c r="AN5" s="117">
        <f t="shared" ca="1" si="3"/>
        <v>64</v>
      </c>
      <c r="AO5" s="117">
        <f t="shared" ca="1" si="3"/>
        <v>76</v>
      </c>
      <c r="AP5" s="117">
        <f t="shared" ca="1" si="3"/>
        <v>17</v>
      </c>
      <c r="AQ5" s="117">
        <f t="shared" ca="1" si="3"/>
        <v>80</v>
      </c>
      <c r="AR5" s="117">
        <f t="shared" ca="1" si="3"/>
        <v>39</v>
      </c>
      <c r="AS5" s="117">
        <f t="shared" ca="1" si="3"/>
        <v>62</v>
      </c>
      <c r="AT5" s="117">
        <f t="shared" ca="1" si="3"/>
        <v>18</v>
      </c>
      <c r="AU5" s="117">
        <f t="shared" ca="1" si="3"/>
        <v>31</v>
      </c>
      <c r="AV5" s="117">
        <f t="shared" ca="1" si="3"/>
        <v>72</v>
      </c>
      <c r="AW5" s="117">
        <f t="shared" ca="1" si="3"/>
        <v>53</v>
      </c>
      <c r="AX5" s="117">
        <f t="shared" ca="1" si="3"/>
        <v>65</v>
      </c>
      <c r="AY5" s="117">
        <f t="shared" ca="1" si="3"/>
        <v>57</v>
      </c>
      <c r="AZ5" s="117">
        <f t="shared" ca="1" si="3"/>
        <v>50</v>
      </c>
      <c r="BA5" s="117">
        <f t="shared" ca="1" si="3"/>
        <v>27</v>
      </c>
      <c r="BB5" s="117">
        <f t="shared" ca="1" si="3"/>
        <v>39</v>
      </c>
      <c r="BC5" s="117">
        <f t="shared" ca="1" si="3"/>
        <v>66</v>
      </c>
      <c r="BD5" s="117">
        <f t="shared" ca="1" si="3"/>
        <v>26</v>
      </c>
      <c r="BE5" s="117">
        <f t="shared" ca="1" si="3"/>
        <v>45</v>
      </c>
      <c r="BF5" s="117">
        <f t="shared" ca="1" si="3"/>
        <v>18</v>
      </c>
      <c r="BG5" s="117">
        <f t="shared" ca="1" si="3"/>
        <v>31</v>
      </c>
      <c r="BH5" s="117">
        <f t="shared" ca="1" si="3"/>
        <v>79</v>
      </c>
      <c r="BI5" s="118">
        <f t="shared" ca="1" si="3"/>
        <v>22</v>
      </c>
    </row>
    <row r="6" spans="1:61" ht="13.15" x14ac:dyDescent="0.4">
      <c r="A6" s="116">
        <v>3</v>
      </c>
      <c r="B6" s="119">
        <f t="shared" ref="B6:AG6" ca="1" si="4">IF(B103&gt;=MIN(B4,B5),IF((B103+1)&gt;=MAX(B4,B5),B103+2,B103+1),B103)</f>
        <v>37</v>
      </c>
      <c r="C6" s="119">
        <f t="shared" ca="1" si="4"/>
        <v>50</v>
      </c>
      <c r="D6" s="119">
        <f t="shared" ca="1" si="4"/>
        <v>8</v>
      </c>
      <c r="E6" s="119">
        <f t="shared" ca="1" si="4"/>
        <v>56</v>
      </c>
      <c r="F6" s="119">
        <f t="shared" ca="1" si="4"/>
        <v>39</v>
      </c>
      <c r="G6" s="119">
        <f t="shared" ca="1" si="4"/>
        <v>15</v>
      </c>
      <c r="H6" s="119">
        <f t="shared" ca="1" si="4"/>
        <v>12</v>
      </c>
      <c r="I6" s="119">
        <f t="shared" ca="1" si="4"/>
        <v>41</v>
      </c>
      <c r="J6" s="119">
        <f t="shared" ca="1" si="4"/>
        <v>50</v>
      </c>
      <c r="K6" s="119">
        <f t="shared" ca="1" si="4"/>
        <v>31</v>
      </c>
      <c r="L6" s="119">
        <f t="shared" ca="1" si="4"/>
        <v>15</v>
      </c>
      <c r="M6" s="119">
        <f t="shared" ca="1" si="4"/>
        <v>70</v>
      </c>
      <c r="N6" s="119">
        <f t="shared" ca="1" si="4"/>
        <v>16</v>
      </c>
      <c r="O6" s="119">
        <f t="shared" ca="1" si="4"/>
        <v>22</v>
      </c>
      <c r="P6" s="119">
        <f t="shared" ca="1" si="4"/>
        <v>52</v>
      </c>
      <c r="Q6" s="119">
        <f t="shared" ca="1" si="4"/>
        <v>66</v>
      </c>
      <c r="R6" s="119">
        <f t="shared" ca="1" si="4"/>
        <v>41</v>
      </c>
      <c r="S6" s="119">
        <f t="shared" ca="1" si="4"/>
        <v>53</v>
      </c>
      <c r="T6" s="119">
        <f t="shared" ca="1" si="4"/>
        <v>54</v>
      </c>
      <c r="U6" s="119">
        <f t="shared" ca="1" si="4"/>
        <v>59</v>
      </c>
      <c r="V6" s="119">
        <f t="shared" ca="1" si="4"/>
        <v>72</v>
      </c>
      <c r="W6" s="119">
        <f t="shared" ca="1" si="4"/>
        <v>10</v>
      </c>
      <c r="X6" s="119">
        <f t="shared" ca="1" si="4"/>
        <v>16</v>
      </c>
      <c r="Y6" s="119">
        <f t="shared" ca="1" si="4"/>
        <v>11</v>
      </c>
      <c r="Z6" s="119">
        <f t="shared" ca="1" si="4"/>
        <v>18</v>
      </c>
      <c r="AA6" s="119">
        <f t="shared" ca="1" si="4"/>
        <v>3</v>
      </c>
      <c r="AB6" s="119">
        <f t="shared" ca="1" si="4"/>
        <v>34</v>
      </c>
      <c r="AC6" s="119">
        <f t="shared" ca="1" si="4"/>
        <v>55</v>
      </c>
      <c r="AD6" s="119">
        <f t="shared" ca="1" si="4"/>
        <v>24</v>
      </c>
      <c r="AE6" s="119">
        <f t="shared" ca="1" si="4"/>
        <v>7</v>
      </c>
      <c r="AF6" s="119">
        <f t="shared" ca="1" si="4"/>
        <v>60</v>
      </c>
      <c r="AG6" s="119">
        <f t="shared" ca="1" si="4"/>
        <v>64</v>
      </c>
      <c r="AH6" s="119">
        <f t="shared" ref="AH6:BI6" ca="1" si="5">IF(AH103&gt;=MIN(AH4,AH5),IF((AH103+1)&gt;=MAX(AH4,AH5),AH103+2,AH103+1),AH103)</f>
        <v>57</v>
      </c>
      <c r="AI6" s="119">
        <f t="shared" ca="1" si="5"/>
        <v>8</v>
      </c>
      <c r="AJ6" s="119">
        <f t="shared" ca="1" si="5"/>
        <v>13</v>
      </c>
      <c r="AK6" s="119">
        <f t="shared" ca="1" si="5"/>
        <v>73</v>
      </c>
      <c r="AL6" s="119">
        <f t="shared" ca="1" si="5"/>
        <v>13</v>
      </c>
      <c r="AM6" s="119">
        <f t="shared" ca="1" si="5"/>
        <v>66</v>
      </c>
      <c r="AN6" s="119">
        <f t="shared" ca="1" si="5"/>
        <v>69</v>
      </c>
      <c r="AO6" s="119">
        <f t="shared" ca="1" si="5"/>
        <v>51</v>
      </c>
      <c r="AP6" s="119">
        <f t="shared" ca="1" si="5"/>
        <v>32</v>
      </c>
      <c r="AQ6" s="119">
        <f t="shared" ca="1" si="5"/>
        <v>63</v>
      </c>
      <c r="AR6" s="119">
        <f t="shared" ca="1" si="5"/>
        <v>11</v>
      </c>
      <c r="AS6" s="119">
        <f t="shared" ca="1" si="5"/>
        <v>68</v>
      </c>
      <c r="AT6" s="119">
        <f t="shared" ca="1" si="5"/>
        <v>6</v>
      </c>
      <c r="AU6" s="119">
        <f t="shared" ca="1" si="5"/>
        <v>39</v>
      </c>
      <c r="AV6" s="119">
        <f t="shared" ca="1" si="5"/>
        <v>59</v>
      </c>
      <c r="AW6" s="119">
        <f t="shared" ca="1" si="5"/>
        <v>25</v>
      </c>
      <c r="AX6" s="119">
        <f t="shared" ca="1" si="5"/>
        <v>49</v>
      </c>
      <c r="AY6" s="119">
        <f t="shared" ca="1" si="5"/>
        <v>60</v>
      </c>
      <c r="AZ6" s="119">
        <f t="shared" ca="1" si="5"/>
        <v>37</v>
      </c>
      <c r="BA6" s="119">
        <f t="shared" ca="1" si="5"/>
        <v>75</v>
      </c>
      <c r="BB6" s="119">
        <f t="shared" ca="1" si="5"/>
        <v>54</v>
      </c>
      <c r="BC6" s="119">
        <f t="shared" ca="1" si="5"/>
        <v>81</v>
      </c>
      <c r="BD6" s="119">
        <f t="shared" ca="1" si="5"/>
        <v>71</v>
      </c>
      <c r="BE6" s="119">
        <f t="shared" ca="1" si="5"/>
        <v>40</v>
      </c>
      <c r="BF6" s="119">
        <f t="shared" ca="1" si="5"/>
        <v>21</v>
      </c>
      <c r="BG6" s="119">
        <f t="shared" ca="1" si="5"/>
        <v>79</v>
      </c>
      <c r="BH6" s="119">
        <f t="shared" ca="1" si="5"/>
        <v>13</v>
      </c>
      <c r="BI6" s="120">
        <f t="shared" ca="1" si="5"/>
        <v>74</v>
      </c>
    </row>
    <row r="7" spans="1:61" ht="13.15" x14ac:dyDescent="0.4">
      <c r="A7" s="116">
        <v>4</v>
      </c>
      <c r="B7" s="117">
        <f t="shared" ref="B7:AG7" ca="1" si="6">B104</f>
        <v>10</v>
      </c>
      <c r="C7" s="117">
        <f t="shared" ca="1" si="6"/>
        <v>68</v>
      </c>
      <c r="D7" s="117">
        <f t="shared" ca="1" si="6"/>
        <v>28</v>
      </c>
      <c r="E7" s="117">
        <f t="shared" ca="1" si="6"/>
        <v>15</v>
      </c>
      <c r="F7" s="117">
        <f t="shared" ca="1" si="6"/>
        <v>58</v>
      </c>
      <c r="G7" s="117">
        <f t="shared" ca="1" si="6"/>
        <v>35</v>
      </c>
      <c r="H7" s="117">
        <f t="shared" ca="1" si="6"/>
        <v>48</v>
      </c>
      <c r="I7" s="117">
        <f t="shared" ca="1" si="6"/>
        <v>62</v>
      </c>
      <c r="J7" s="117">
        <f t="shared" ca="1" si="6"/>
        <v>39</v>
      </c>
      <c r="K7" s="117">
        <f t="shared" ca="1" si="6"/>
        <v>34</v>
      </c>
      <c r="L7" s="117">
        <f t="shared" ca="1" si="6"/>
        <v>17</v>
      </c>
      <c r="M7" s="117">
        <f t="shared" ca="1" si="6"/>
        <v>25</v>
      </c>
      <c r="N7" s="117">
        <f t="shared" ca="1" si="6"/>
        <v>14</v>
      </c>
      <c r="O7" s="117">
        <f t="shared" ca="1" si="6"/>
        <v>69</v>
      </c>
      <c r="P7" s="117">
        <f t="shared" ca="1" si="6"/>
        <v>17</v>
      </c>
      <c r="Q7" s="117">
        <f t="shared" ca="1" si="6"/>
        <v>32</v>
      </c>
      <c r="R7" s="117">
        <f t="shared" ca="1" si="6"/>
        <v>62</v>
      </c>
      <c r="S7" s="117">
        <f t="shared" ca="1" si="6"/>
        <v>69</v>
      </c>
      <c r="T7" s="117">
        <f t="shared" ca="1" si="6"/>
        <v>79</v>
      </c>
      <c r="U7" s="117">
        <f t="shared" ca="1" si="6"/>
        <v>70</v>
      </c>
      <c r="V7" s="117">
        <f t="shared" ca="1" si="6"/>
        <v>66</v>
      </c>
      <c r="W7" s="117">
        <f t="shared" ca="1" si="6"/>
        <v>8</v>
      </c>
      <c r="X7" s="117">
        <f t="shared" ca="1" si="6"/>
        <v>25</v>
      </c>
      <c r="Y7" s="117">
        <f t="shared" ca="1" si="6"/>
        <v>21</v>
      </c>
      <c r="Z7" s="117">
        <f t="shared" ca="1" si="6"/>
        <v>14</v>
      </c>
      <c r="AA7" s="117">
        <f t="shared" ca="1" si="6"/>
        <v>43</v>
      </c>
      <c r="AB7" s="117">
        <f t="shared" ca="1" si="6"/>
        <v>27</v>
      </c>
      <c r="AC7" s="117">
        <f t="shared" ca="1" si="6"/>
        <v>51</v>
      </c>
      <c r="AD7" s="117">
        <f t="shared" ca="1" si="6"/>
        <v>28</v>
      </c>
      <c r="AE7" s="117">
        <f t="shared" ca="1" si="6"/>
        <v>50</v>
      </c>
      <c r="AF7" s="117">
        <f t="shared" ca="1" si="6"/>
        <v>37</v>
      </c>
      <c r="AG7" s="117">
        <f t="shared" ca="1" si="6"/>
        <v>27</v>
      </c>
      <c r="AH7" s="117">
        <f t="shared" ref="AH7:BI7" ca="1" si="7">AH104</f>
        <v>9</v>
      </c>
      <c r="AI7" s="117">
        <f t="shared" ca="1" si="7"/>
        <v>80</v>
      </c>
      <c r="AJ7" s="117">
        <f t="shared" ca="1" si="7"/>
        <v>17</v>
      </c>
      <c r="AK7" s="117">
        <f t="shared" ca="1" si="7"/>
        <v>55</v>
      </c>
      <c r="AL7" s="117">
        <f t="shared" ca="1" si="7"/>
        <v>52</v>
      </c>
      <c r="AM7" s="117">
        <f t="shared" ca="1" si="7"/>
        <v>40</v>
      </c>
      <c r="AN7" s="117">
        <f t="shared" ca="1" si="7"/>
        <v>64</v>
      </c>
      <c r="AO7" s="117">
        <f t="shared" ca="1" si="7"/>
        <v>1</v>
      </c>
      <c r="AP7" s="117">
        <f t="shared" ca="1" si="7"/>
        <v>41</v>
      </c>
      <c r="AQ7" s="117">
        <f t="shared" ca="1" si="7"/>
        <v>34</v>
      </c>
      <c r="AR7" s="117">
        <f t="shared" ca="1" si="7"/>
        <v>22</v>
      </c>
      <c r="AS7" s="117">
        <f t="shared" ca="1" si="7"/>
        <v>19</v>
      </c>
      <c r="AT7" s="117">
        <f t="shared" ca="1" si="7"/>
        <v>73</v>
      </c>
      <c r="AU7" s="117">
        <f t="shared" ca="1" si="7"/>
        <v>59</v>
      </c>
      <c r="AV7" s="117">
        <f t="shared" ca="1" si="7"/>
        <v>58</v>
      </c>
      <c r="AW7" s="117">
        <f t="shared" ca="1" si="7"/>
        <v>76</v>
      </c>
      <c r="AX7" s="117">
        <f t="shared" ca="1" si="7"/>
        <v>32</v>
      </c>
      <c r="AY7" s="117">
        <f t="shared" ca="1" si="7"/>
        <v>32</v>
      </c>
      <c r="AZ7" s="117">
        <f t="shared" ca="1" si="7"/>
        <v>5</v>
      </c>
      <c r="BA7" s="117">
        <f t="shared" ca="1" si="7"/>
        <v>69</v>
      </c>
      <c r="BB7" s="117">
        <f t="shared" ca="1" si="7"/>
        <v>49</v>
      </c>
      <c r="BC7" s="117">
        <f t="shared" ca="1" si="7"/>
        <v>9</v>
      </c>
      <c r="BD7" s="117">
        <f t="shared" ca="1" si="7"/>
        <v>57</v>
      </c>
      <c r="BE7" s="117">
        <f t="shared" ca="1" si="7"/>
        <v>2</v>
      </c>
      <c r="BF7" s="117">
        <f t="shared" ca="1" si="7"/>
        <v>72</v>
      </c>
      <c r="BG7" s="117">
        <f t="shared" ca="1" si="7"/>
        <v>18</v>
      </c>
      <c r="BH7" s="117">
        <f t="shared" ca="1" si="7"/>
        <v>79</v>
      </c>
      <c r="BI7" s="118">
        <f t="shared" ca="1" si="7"/>
        <v>37</v>
      </c>
    </row>
    <row r="8" spans="1:61" ht="13.15" x14ac:dyDescent="0.4">
      <c r="A8" s="116">
        <v>5</v>
      </c>
      <c r="B8" s="119">
        <f t="shared" ref="B8:AG8" ca="1" si="8">IF(B105&gt;=B104,B105+1,B105)</f>
        <v>25</v>
      </c>
      <c r="C8" s="119">
        <f t="shared" ca="1" si="8"/>
        <v>70</v>
      </c>
      <c r="D8" s="119">
        <f t="shared" ca="1" si="8"/>
        <v>3</v>
      </c>
      <c r="E8" s="119">
        <f t="shared" ca="1" si="8"/>
        <v>20</v>
      </c>
      <c r="F8" s="119">
        <f t="shared" ca="1" si="8"/>
        <v>33</v>
      </c>
      <c r="G8" s="119">
        <f t="shared" ca="1" si="8"/>
        <v>37</v>
      </c>
      <c r="H8" s="119">
        <f t="shared" ca="1" si="8"/>
        <v>76</v>
      </c>
      <c r="I8" s="119">
        <f t="shared" ca="1" si="8"/>
        <v>51</v>
      </c>
      <c r="J8" s="119">
        <f t="shared" ca="1" si="8"/>
        <v>42</v>
      </c>
      <c r="K8" s="119">
        <f t="shared" ca="1" si="8"/>
        <v>64</v>
      </c>
      <c r="L8" s="119">
        <f t="shared" ca="1" si="8"/>
        <v>5</v>
      </c>
      <c r="M8" s="119">
        <f t="shared" ca="1" si="8"/>
        <v>26</v>
      </c>
      <c r="N8" s="119">
        <f t="shared" ca="1" si="8"/>
        <v>12</v>
      </c>
      <c r="O8" s="119">
        <f t="shared" ca="1" si="8"/>
        <v>58</v>
      </c>
      <c r="P8" s="119">
        <f t="shared" ca="1" si="8"/>
        <v>35</v>
      </c>
      <c r="Q8" s="119">
        <f t="shared" ca="1" si="8"/>
        <v>46</v>
      </c>
      <c r="R8" s="119">
        <f t="shared" ca="1" si="8"/>
        <v>13</v>
      </c>
      <c r="S8" s="119">
        <f t="shared" ca="1" si="8"/>
        <v>24</v>
      </c>
      <c r="T8" s="119">
        <f t="shared" ca="1" si="8"/>
        <v>74</v>
      </c>
      <c r="U8" s="119">
        <f t="shared" ca="1" si="8"/>
        <v>9</v>
      </c>
      <c r="V8" s="119">
        <f t="shared" ca="1" si="8"/>
        <v>8</v>
      </c>
      <c r="W8" s="119">
        <f t="shared" ca="1" si="8"/>
        <v>32</v>
      </c>
      <c r="X8" s="119">
        <f t="shared" ca="1" si="8"/>
        <v>9</v>
      </c>
      <c r="Y8" s="119">
        <f t="shared" ca="1" si="8"/>
        <v>50</v>
      </c>
      <c r="Z8" s="119">
        <f t="shared" ca="1" si="8"/>
        <v>2</v>
      </c>
      <c r="AA8" s="119">
        <f t="shared" ca="1" si="8"/>
        <v>22</v>
      </c>
      <c r="AB8" s="119">
        <f t="shared" ca="1" si="8"/>
        <v>15</v>
      </c>
      <c r="AC8" s="119">
        <f t="shared" ca="1" si="8"/>
        <v>69</v>
      </c>
      <c r="AD8" s="119">
        <f t="shared" ca="1" si="8"/>
        <v>20</v>
      </c>
      <c r="AE8" s="119">
        <f t="shared" ca="1" si="8"/>
        <v>53</v>
      </c>
      <c r="AF8" s="119">
        <f t="shared" ca="1" si="8"/>
        <v>43</v>
      </c>
      <c r="AG8" s="119">
        <f t="shared" ca="1" si="8"/>
        <v>65</v>
      </c>
      <c r="AH8" s="119">
        <f t="shared" ref="AH8:BI8" ca="1" si="9">IF(AH105&gt;=AH104,AH105+1,AH105)</f>
        <v>67</v>
      </c>
      <c r="AI8" s="119">
        <f t="shared" ca="1" si="9"/>
        <v>3</v>
      </c>
      <c r="AJ8" s="119">
        <f t="shared" ca="1" si="9"/>
        <v>5</v>
      </c>
      <c r="AK8" s="119">
        <f t="shared" ca="1" si="9"/>
        <v>4</v>
      </c>
      <c r="AL8" s="119">
        <f t="shared" ca="1" si="9"/>
        <v>48</v>
      </c>
      <c r="AM8" s="119">
        <f t="shared" ca="1" si="9"/>
        <v>80</v>
      </c>
      <c r="AN8" s="119">
        <f t="shared" ca="1" si="9"/>
        <v>74</v>
      </c>
      <c r="AO8" s="119">
        <f t="shared" ca="1" si="9"/>
        <v>79</v>
      </c>
      <c r="AP8" s="119">
        <f t="shared" ca="1" si="9"/>
        <v>20</v>
      </c>
      <c r="AQ8" s="119">
        <f t="shared" ca="1" si="9"/>
        <v>60</v>
      </c>
      <c r="AR8" s="119">
        <f t="shared" ca="1" si="9"/>
        <v>77</v>
      </c>
      <c r="AS8" s="119">
        <f t="shared" ca="1" si="9"/>
        <v>20</v>
      </c>
      <c r="AT8" s="119">
        <f t="shared" ca="1" si="9"/>
        <v>26</v>
      </c>
      <c r="AU8" s="119">
        <f t="shared" ca="1" si="9"/>
        <v>9</v>
      </c>
      <c r="AV8" s="119">
        <f t="shared" ca="1" si="9"/>
        <v>66</v>
      </c>
      <c r="AW8" s="119">
        <f t="shared" ca="1" si="9"/>
        <v>67</v>
      </c>
      <c r="AX8" s="119">
        <f t="shared" ca="1" si="9"/>
        <v>61</v>
      </c>
      <c r="AY8" s="119">
        <f t="shared" ca="1" si="9"/>
        <v>17</v>
      </c>
      <c r="AZ8" s="119">
        <f t="shared" ca="1" si="9"/>
        <v>68</v>
      </c>
      <c r="BA8" s="119">
        <f t="shared" ca="1" si="9"/>
        <v>18</v>
      </c>
      <c r="BB8" s="119">
        <f t="shared" ca="1" si="9"/>
        <v>4</v>
      </c>
      <c r="BC8" s="119">
        <f t="shared" ca="1" si="9"/>
        <v>35</v>
      </c>
      <c r="BD8" s="119">
        <f t="shared" ca="1" si="9"/>
        <v>7</v>
      </c>
      <c r="BE8" s="119">
        <f t="shared" ca="1" si="9"/>
        <v>49</v>
      </c>
      <c r="BF8" s="119">
        <f t="shared" ca="1" si="9"/>
        <v>71</v>
      </c>
      <c r="BG8" s="119">
        <f t="shared" ca="1" si="9"/>
        <v>50</v>
      </c>
      <c r="BH8" s="119">
        <f t="shared" ca="1" si="9"/>
        <v>44</v>
      </c>
      <c r="BI8" s="120">
        <f t="shared" ca="1" si="9"/>
        <v>62</v>
      </c>
    </row>
    <row r="9" spans="1:61" ht="13.15" x14ac:dyDescent="0.4">
      <c r="A9" s="116">
        <v>6</v>
      </c>
      <c r="B9" s="117">
        <f t="shared" ref="B9:AG9" ca="1" si="10">IF(B106&gt;=MIN(B7,B8),IF((B106+1)&gt;=MAX(B7,B8),B106+2,B106+1),B106)</f>
        <v>16</v>
      </c>
      <c r="C9" s="117">
        <f t="shared" ca="1" si="10"/>
        <v>11</v>
      </c>
      <c r="D9" s="117">
        <f t="shared" ca="1" si="10"/>
        <v>27</v>
      </c>
      <c r="E9" s="117">
        <f t="shared" ca="1" si="10"/>
        <v>16</v>
      </c>
      <c r="F9" s="117">
        <f t="shared" ca="1" si="10"/>
        <v>44</v>
      </c>
      <c r="G9" s="117">
        <f t="shared" ca="1" si="10"/>
        <v>52</v>
      </c>
      <c r="H9" s="117">
        <f t="shared" ca="1" si="10"/>
        <v>38</v>
      </c>
      <c r="I9" s="117">
        <f t="shared" ca="1" si="10"/>
        <v>16</v>
      </c>
      <c r="J9" s="117">
        <f t="shared" ca="1" si="10"/>
        <v>62</v>
      </c>
      <c r="K9" s="117">
        <f t="shared" ca="1" si="10"/>
        <v>65</v>
      </c>
      <c r="L9" s="117">
        <f t="shared" ca="1" si="10"/>
        <v>54</v>
      </c>
      <c r="M9" s="117">
        <f t="shared" ca="1" si="10"/>
        <v>32</v>
      </c>
      <c r="N9" s="117">
        <f t="shared" ca="1" si="10"/>
        <v>64</v>
      </c>
      <c r="O9" s="117">
        <f t="shared" ca="1" si="10"/>
        <v>9</v>
      </c>
      <c r="P9" s="117">
        <f t="shared" ca="1" si="10"/>
        <v>14</v>
      </c>
      <c r="Q9" s="117">
        <f t="shared" ca="1" si="10"/>
        <v>52</v>
      </c>
      <c r="R9" s="117">
        <f t="shared" ca="1" si="10"/>
        <v>59</v>
      </c>
      <c r="S9" s="117">
        <f t="shared" ca="1" si="10"/>
        <v>38</v>
      </c>
      <c r="T9" s="117">
        <f t="shared" ca="1" si="10"/>
        <v>43</v>
      </c>
      <c r="U9" s="117">
        <f t="shared" ca="1" si="10"/>
        <v>28</v>
      </c>
      <c r="V9" s="117">
        <f t="shared" ca="1" si="10"/>
        <v>20</v>
      </c>
      <c r="W9" s="117">
        <f t="shared" ca="1" si="10"/>
        <v>65</v>
      </c>
      <c r="X9" s="117">
        <f t="shared" ca="1" si="10"/>
        <v>64</v>
      </c>
      <c r="Y9" s="117">
        <f t="shared" ca="1" si="10"/>
        <v>3</v>
      </c>
      <c r="Z9" s="117">
        <f t="shared" ca="1" si="10"/>
        <v>63</v>
      </c>
      <c r="AA9" s="117">
        <f t="shared" ca="1" si="10"/>
        <v>46</v>
      </c>
      <c r="AB9" s="117">
        <f t="shared" ca="1" si="10"/>
        <v>61</v>
      </c>
      <c r="AC9" s="117">
        <f t="shared" ca="1" si="10"/>
        <v>30</v>
      </c>
      <c r="AD9" s="117">
        <f t="shared" ca="1" si="10"/>
        <v>42</v>
      </c>
      <c r="AE9" s="117">
        <f t="shared" ca="1" si="10"/>
        <v>44</v>
      </c>
      <c r="AF9" s="117">
        <f t="shared" ca="1" si="10"/>
        <v>76</v>
      </c>
      <c r="AG9" s="117">
        <f t="shared" ca="1" si="10"/>
        <v>60</v>
      </c>
      <c r="AH9" s="117">
        <f t="shared" ref="AH9:BI9" ca="1" si="11">IF(AH106&gt;=MIN(AH7,AH8),IF((AH106+1)&gt;=MAX(AH7,AH8),AH106+2,AH106+1),AH106)</f>
        <v>41</v>
      </c>
      <c r="AI9" s="117">
        <f t="shared" ca="1" si="11"/>
        <v>74</v>
      </c>
      <c r="AJ9" s="117">
        <f t="shared" ca="1" si="11"/>
        <v>3</v>
      </c>
      <c r="AK9" s="117">
        <f t="shared" ca="1" si="11"/>
        <v>47</v>
      </c>
      <c r="AL9" s="117">
        <f t="shared" ca="1" si="11"/>
        <v>39</v>
      </c>
      <c r="AM9" s="117">
        <f t="shared" ca="1" si="11"/>
        <v>22</v>
      </c>
      <c r="AN9" s="117">
        <f t="shared" ca="1" si="11"/>
        <v>52</v>
      </c>
      <c r="AO9" s="117">
        <f t="shared" ca="1" si="11"/>
        <v>60</v>
      </c>
      <c r="AP9" s="117">
        <f t="shared" ca="1" si="11"/>
        <v>13</v>
      </c>
      <c r="AQ9" s="117">
        <f t="shared" ca="1" si="11"/>
        <v>18</v>
      </c>
      <c r="AR9" s="117">
        <f t="shared" ca="1" si="11"/>
        <v>47</v>
      </c>
      <c r="AS9" s="117">
        <f t="shared" ca="1" si="11"/>
        <v>65</v>
      </c>
      <c r="AT9" s="117">
        <f t="shared" ca="1" si="11"/>
        <v>78</v>
      </c>
      <c r="AU9" s="117">
        <f t="shared" ca="1" si="11"/>
        <v>8</v>
      </c>
      <c r="AV9" s="117">
        <f t="shared" ca="1" si="11"/>
        <v>65</v>
      </c>
      <c r="AW9" s="117">
        <f t="shared" ca="1" si="11"/>
        <v>26</v>
      </c>
      <c r="AX9" s="117">
        <f t="shared" ca="1" si="11"/>
        <v>66</v>
      </c>
      <c r="AY9" s="117">
        <f t="shared" ca="1" si="11"/>
        <v>41</v>
      </c>
      <c r="AZ9" s="117">
        <f t="shared" ca="1" si="11"/>
        <v>66</v>
      </c>
      <c r="BA9" s="117">
        <f t="shared" ca="1" si="11"/>
        <v>38</v>
      </c>
      <c r="BB9" s="117">
        <f t="shared" ca="1" si="11"/>
        <v>78</v>
      </c>
      <c r="BC9" s="117">
        <f t="shared" ca="1" si="11"/>
        <v>5</v>
      </c>
      <c r="BD9" s="117">
        <f t="shared" ca="1" si="11"/>
        <v>18</v>
      </c>
      <c r="BE9" s="117">
        <f t="shared" ca="1" si="11"/>
        <v>14</v>
      </c>
      <c r="BF9" s="117">
        <f t="shared" ca="1" si="11"/>
        <v>75</v>
      </c>
      <c r="BG9" s="117">
        <f t="shared" ca="1" si="11"/>
        <v>30</v>
      </c>
      <c r="BH9" s="117">
        <f t="shared" ca="1" si="11"/>
        <v>70</v>
      </c>
      <c r="BI9" s="118">
        <f t="shared" ca="1" si="11"/>
        <v>47</v>
      </c>
    </row>
    <row r="10" spans="1:61" ht="13.15" x14ac:dyDescent="0.4">
      <c r="A10" s="116">
        <v>7</v>
      </c>
      <c r="B10" s="119">
        <f t="shared" ref="B10:AG10" ca="1" si="12">B107</f>
        <v>52</v>
      </c>
      <c r="C10" s="119">
        <f t="shared" ca="1" si="12"/>
        <v>65</v>
      </c>
      <c r="D10" s="119">
        <f t="shared" ca="1" si="12"/>
        <v>47</v>
      </c>
      <c r="E10" s="119">
        <f t="shared" ca="1" si="12"/>
        <v>40</v>
      </c>
      <c r="F10" s="119">
        <f t="shared" ca="1" si="12"/>
        <v>68</v>
      </c>
      <c r="G10" s="119">
        <f t="shared" ca="1" si="12"/>
        <v>35</v>
      </c>
      <c r="H10" s="119">
        <f t="shared" ca="1" si="12"/>
        <v>16</v>
      </c>
      <c r="I10" s="119">
        <f t="shared" ca="1" si="12"/>
        <v>15</v>
      </c>
      <c r="J10" s="119">
        <f t="shared" ca="1" si="12"/>
        <v>19</v>
      </c>
      <c r="K10" s="119">
        <f t="shared" ca="1" si="12"/>
        <v>11</v>
      </c>
      <c r="L10" s="119">
        <f t="shared" ca="1" si="12"/>
        <v>66</v>
      </c>
      <c r="M10" s="119">
        <f t="shared" ca="1" si="12"/>
        <v>54</v>
      </c>
      <c r="N10" s="119">
        <f t="shared" ca="1" si="12"/>
        <v>4</v>
      </c>
      <c r="O10" s="119">
        <f t="shared" ca="1" si="12"/>
        <v>67</v>
      </c>
      <c r="P10" s="119">
        <f t="shared" ca="1" si="12"/>
        <v>39</v>
      </c>
      <c r="Q10" s="119">
        <f t="shared" ca="1" si="12"/>
        <v>52</v>
      </c>
      <c r="R10" s="119">
        <f t="shared" ca="1" si="12"/>
        <v>71</v>
      </c>
      <c r="S10" s="119">
        <f t="shared" ca="1" si="12"/>
        <v>54</v>
      </c>
      <c r="T10" s="119">
        <f t="shared" ca="1" si="12"/>
        <v>60</v>
      </c>
      <c r="U10" s="119">
        <f t="shared" ca="1" si="12"/>
        <v>37</v>
      </c>
      <c r="V10" s="119">
        <f t="shared" ca="1" si="12"/>
        <v>27</v>
      </c>
      <c r="W10" s="119">
        <f t="shared" ca="1" si="12"/>
        <v>31</v>
      </c>
      <c r="X10" s="119">
        <f t="shared" ca="1" si="12"/>
        <v>13</v>
      </c>
      <c r="Y10" s="119">
        <f t="shared" ca="1" si="12"/>
        <v>77</v>
      </c>
      <c r="Z10" s="119">
        <f t="shared" ca="1" si="12"/>
        <v>45</v>
      </c>
      <c r="AA10" s="119">
        <f t="shared" ca="1" si="12"/>
        <v>64</v>
      </c>
      <c r="AB10" s="119">
        <f t="shared" ca="1" si="12"/>
        <v>67</v>
      </c>
      <c r="AC10" s="119">
        <f t="shared" ca="1" si="12"/>
        <v>35</v>
      </c>
      <c r="AD10" s="119">
        <f t="shared" ca="1" si="12"/>
        <v>53</v>
      </c>
      <c r="AE10" s="119">
        <f t="shared" ca="1" si="12"/>
        <v>76</v>
      </c>
      <c r="AF10" s="119">
        <f t="shared" ca="1" si="12"/>
        <v>60</v>
      </c>
      <c r="AG10" s="119">
        <f t="shared" ca="1" si="12"/>
        <v>4</v>
      </c>
      <c r="AH10" s="119">
        <f t="shared" ref="AH10:BI10" ca="1" si="13">AH107</f>
        <v>64</v>
      </c>
      <c r="AI10" s="119">
        <f t="shared" ca="1" si="13"/>
        <v>64</v>
      </c>
      <c r="AJ10" s="119">
        <f t="shared" ca="1" si="13"/>
        <v>44</v>
      </c>
      <c r="AK10" s="119">
        <f t="shared" ca="1" si="13"/>
        <v>31</v>
      </c>
      <c r="AL10" s="119">
        <f t="shared" ca="1" si="13"/>
        <v>68</v>
      </c>
      <c r="AM10" s="119">
        <f t="shared" ca="1" si="13"/>
        <v>69</v>
      </c>
      <c r="AN10" s="119">
        <f t="shared" ca="1" si="13"/>
        <v>4</v>
      </c>
      <c r="AO10" s="119">
        <f t="shared" ca="1" si="13"/>
        <v>56</v>
      </c>
      <c r="AP10" s="119">
        <f t="shared" ca="1" si="13"/>
        <v>22</v>
      </c>
      <c r="AQ10" s="119">
        <f t="shared" ca="1" si="13"/>
        <v>59</v>
      </c>
      <c r="AR10" s="119">
        <f t="shared" ca="1" si="13"/>
        <v>72</v>
      </c>
      <c r="AS10" s="119">
        <f t="shared" ca="1" si="13"/>
        <v>51</v>
      </c>
      <c r="AT10" s="119">
        <f t="shared" ca="1" si="13"/>
        <v>68</v>
      </c>
      <c r="AU10" s="119">
        <f t="shared" ca="1" si="13"/>
        <v>69</v>
      </c>
      <c r="AV10" s="119">
        <f t="shared" ca="1" si="13"/>
        <v>67</v>
      </c>
      <c r="AW10" s="119">
        <f t="shared" ca="1" si="13"/>
        <v>13</v>
      </c>
      <c r="AX10" s="119">
        <f t="shared" ca="1" si="13"/>
        <v>46</v>
      </c>
      <c r="AY10" s="119">
        <f t="shared" ca="1" si="13"/>
        <v>80</v>
      </c>
      <c r="AZ10" s="119">
        <f t="shared" ca="1" si="13"/>
        <v>37</v>
      </c>
      <c r="BA10" s="119">
        <f t="shared" ca="1" si="13"/>
        <v>59</v>
      </c>
      <c r="BB10" s="119">
        <f t="shared" ca="1" si="13"/>
        <v>31</v>
      </c>
      <c r="BC10" s="119">
        <f t="shared" ca="1" si="13"/>
        <v>33</v>
      </c>
      <c r="BD10" s="119">
        <f t="shared" ca="1" si="13"/>
        <v>55</v>
      </c>
      <c r="BE10" s="119">
        <f t="shared" ca="1" si="13"/>
        <v>66</v>
      </c>
      <c r="BF10" s="119">
        <f t="shared" ca="1" si="13"/>
        <v>43</v>
      </c>
      <c r="BG10" s="119">
        <f t="shared" ca="1" si="13"/>
        <v>76</v>
      </c>
      <c r="BH10" s="119">
        <f t="shared" ca="1" si="13"/>
        <v>80</v>
      </c>
      <c r="BI10" s="120">
        <f t="shared" ca="1" si="13"/>
        <v>64</v>
      </c>
    </row>
    <row r="11" spans="1:61" ht="13.15" x14ac:dyDescent="0.4">
      <c r="A11" s="116">
        <v>8</v>
      </c>
      <c r="B11" s="117">
        <f t="shared" ref="B11:AG11" ca="1" si="14">IF(B108&gt;=B107,B108+1,B108)</f>
        <v>70</v>
      </c>
      <c r="C11" s="117">
        <f t="shared" ca="1" si="14"/>
        <v>49</v>
      </c>
      <c r="D11" s="117">
        <f t="shared" ca="1" si="14"/>
        <v>57</v>
      </c>
      <c r="E11" s="117">
        <f t="shared" ca="1" si="14"/>
        <v>50</v>
      </c>
      <c r="F11" s="117">
        <f t="shared" ca="1" si="14"/>
        <v>12</v>
      </c>
      <c r="G11" s="117">
        <f t="shared" ca="1" si="14"/>
        <v>78</v>
      </c>
      <c r="H11" s="117">
        <f t="shared" ca="1" si="14"/>
        <v>55</v>
      </c>
      <c r="I11" s="117">
        <f t="shared" ca="1" si="14"/>
        <v>12</v>
      </c>
      <c r="J11" s="117">
        <f t="shared" ca="1" si="14"/>
        <v>37</v>
      </c>
      <c r="K11" s="117">
        <f t="shared" ca="1" si="14"/>
        <v>47</v>
      </c>
      <c r="L11" s="117">
        <f t="shared" ca="1" si="14"/>
        <v>15</v>
      </c>
      <c r="M11" s="117">
        <f t="shared" ca="1" si="14"/>
        <v>64</v>
      </c>
      <c r="N11" s="117">
        <f t="shared" ca="1" si="14"/>
        <v>36</v>
      </c>
      <c r="O11" s="117">
        <f t="shared" ca="1" si="14"/>
        <v>10</v>
      </c>
      <c r="P11" s="117">
        <f t="shared" ca="1" si="14"/>
        <v>60</v>
      </c>
      <c r="Q11" s="117">
        <f t="shared" ca="1" si="14"/>
        <v>3</v>
      </c>
      <c r="R11" s="117">
        <f t="shared" ca="1" si="14"/>
        <v>25</v>
      </c>
      <c r="S11" s="117">
        <f t="shared" ca="1" si="14"/>
        <v>79</v>
      </c>
      <c r="T11" s="117">
        <f t="shared" ca="1" si="14"/>
        <v>67</v>
      </c>
      <c r="U11" s="117">
        <f t="shared" ca="1" si="14"/>
        <v>62</v>
      </c>
      <c r="V11" s="117">
        <f t="shared" ca="1" si="14"/>
        <v>10</v>
      </c>
      <c r="W11" s="117">
        <f t="shared" ca="1" si="14"/>
        <v>12</v>
      </c>
      <c r="X11" s="117">
        <f t="shared" ca="1" si="14"/>
        <v>25</v>
      </c>
      <c r="Y11" s="117">
        <f t="shared" ca="1" si="14"/>
        <v>70</v>
      </c>
      <c r="Z11" s="117">
        <f t="shared" ca="1" si="14"/>
        <v>80</v>
      </c>
      <c r="AA11" s="117">
        <f t="shared" ca="1" si="14"/>
        <v>67</v>
      </c>
      <c r="AB11" s="117">
        <f t="shared" ca="1" si="14"/>
        <v>63</v>
      </c>
      <c r="AC11" s="117">
        <f t="shared" ca="1" si="14"/>
        <v>42</v>
      </c>
      <c r="AD11" s="117">
        <f t="shared" ca="1" si="14"/>
        <v>12</v>
      </c>
      <c r="AE11" s="117">
        <f t="shared" ca="1" si="14"/>
        <v>51</v>
      </c>
      <c r="AF11" s="117">
        <f t="shared" ca="1" si="14"/>
        <v>12</v>
      </c>
      <c r="AG11" s="117">
        <f t="shared" ca="1" si="14"/>
        <v>78</v>
      </c>
      <c r="AH11" s="117">
        <f t="shared" ref="AH11:BI11" ca="1" si="15">IF(AH108&gt;=AH107,AH108+1,AH108)</f>
        <v>34</v>
      </c>
      <c r="AI11" s="117">
        <f t="shared" ca="1" si="15"/>
        <v>21</v>
      </c>
      <c r="AJ11" s="117">
        <f t="shared" ca="1" si="15"/>
        <v>62</v>
      </c>
      <c r="AK11" s="117">
        <f t="shared" ca="1" si="15"/>
        <v>75</v>
      </c>
      <c r="AL11" s="117">
        <f t="shared" ca="1" si="15"/>
        <v>33</v>
      </c>
      <c r="AM11" s="117">
        <f t="shared" ca="1" si="15"/>
        <v>16</v>
      </c>
      <c r="AN11" s="117">
        <f t="shared" ca="1" si="15"/>
        <v>59</v>
      </c>
      <c r="AO11" s="117">
        <f t="shared" ca="1" si="15"/>
        <v>26</v>
      </c>
      <c r="AP11" s="117">
        <f t="shared" ca="1" si="15"/>
        <v>44</v>
      </c>
      <c r="AQ11" s="117">
        <f t="shared" ca="1" si="15"/>
        <v>17</v>
      </c>
      <c r="AR11" s="117">
        <f t="shared" ca="1" si="15"/>
        <v>80</v>
      </c>
      <c r="AS11" s="117">
        <f t="shared" ca="1" si="15"/>
        <v>29</v>
      </c>
      <c r="AT11" s="117">
        <f t="shared" ca="1" si="15"/>
        <v>34</v>
      </c>
      <c r="AU11" s="117">
        <f t="shared" ca="1" si="15"/>
        <v>14</v>
      </c>
      <c r="AV11" s="117">
        <f t="shared" ca="1" si="15"/>
        <v>5</v>
      </c>
      <c r="AW11" s="117">
        <f t="shared" ca="1" si="15"/>
        <v>33</v>
      </c>
      <c r="AX11" s="117">
        <f t="shared" ca="1" si="15"/>
        <v>66</v>
      </c>
      <c r="AY11" s="117">
        <f t="shared" ca="1" si="15"/>
        <v>47</v>
      </c>
      <c r="AZ11" s="117">
        <f t="shared" ca="1" si="15"/>
        <v>26</v>
      </c>
      <c r="BA11" s="117">
        <f t="shared" ca="1" si="15"/>
        <v>53</v>
      </c>
      <c r="BB11" s="117">
        <f t="shared" ca="1" si="15"/>
        <v>41</v>
      </c>
      <c r="BC11" s="117">
        <f t="shared" ca="1" si="15"/>
        <v>71</v>
      </c>
      <c r="BD11" s="117">
        <f t="shared" ca="1" si="15"/>
        <v>16</v>
      </c>
      <c r="BE11" s="117">
        <f t="shared" ca="1" si="15"/>
        <v>18</v>
      </c>
      <c r="BF11" s="117">
        <f t="shared" ca="1" si="15"/>
        <v>60</v>
      </c>
      <c r="BG11" s="117">
        <f t="shared" ca="1" si="15"/>
        <v>67</v>
      </c>
      <c r="BH11" s="117">
        <f t="shared" ca="1" si="15"/>
        <v>22</v>
      </c>
      <c r="BI11" s="118">
        <f t="shared" ca="1" si="15"/>
        <v>19</v>
      </c>
    </row>
    <row r="12" spans="1:61" ht="13.15" x14ac:dyDescent="0.4">
      <c r="A12" s="116">
        <v>9</v>
      </c>
      <c r="B12" s="119">
        <f t="shared" ref="B12:AG12" ca="1" si="16">IF(B109&gt;=MIN(B10,B11),IF((B109+1)&gt;=MAX(B10,B11),B109+2,B109+1),B109)</f>
        <v>45</v>
      </c>
      <c r="C12" s="119">
        <f t="shared" ca="1" si="16"/>
        <v>50</v>
      </c>
      <c r="D12" s="119">
        <f t="shared" ca="1" si="16"/>
        <v>48</v>
      </c>
      <c r="E12" s="119">
        <f t="shared" ca="1" si="16"/>
        <v>39</v>
      </c>
      <c r="F12" s="119">
        <f t="shared" ca="1" si="16"/>
        <v>6</v>
      </c>
      <c r="G12" s="119">
        <f t="shared" ca="1" si="16"/>
        <v>4</v>
      </c>
      <c r="H12" s="119">
        <f t="shared" ca="1" si="16"/>
        <v>2</v>
      </c>
      <c r="I12" s="119">
        <f t="shared" ca="1" si="16"/>
        <v>55</v>
      </c>
      <c r="J12" s="119">
        <f t="shared" ca="1" si="16"/>
        <v>42</v>
      </c>
      <c r="K12" s="119">
        <f t="shared" ca="1" si="16"/>
        <v>42</v>
      </c>
      <c r="L12" s="119">
        <f t="shared" ca="1" si="16"/>
        <v>26</v>
      </c>
      <c r="M12" s="119">
        <f t="shared" ca="1" si="16"/>
        <v>72</v>
      </c>
      <c r="N12" s="119">
        <f t="shared" ca="1" si="16"/>
        <v>22</v>
      </c>
      <c r="O12" s="119">
        <f t="shared" ca="1" si="16"/>
        <v>81</v>
      </c>
      <c r="P12" s="119">
        <f t="shared" ca="1" si="16"/>
        <v>49</v>
      </c>
      <c r="Q12" s="119">
        <f t="shared" ca="1" si="16"/>
        <v>77</v>
      </c>
      <c r="R12" s="119">
        <f t="shared" ca="1" si="16"/>
        <v>17</v>
      </c>
      <c r="S12" s="119">
        <f t="shared" ca="1" si="16"/>
        <v>56</v>
      </c>
      <c r="T12" s="119">
        <f t="shared" ca="1" si="16"/>
        <v>48</v>
      </c>
      <c r="U12" s="119">
        <f t="shared" ca="1" si="16"/>
        <v>31</v>
      </c>
      <c r="V12" s="119">
        <f t="shared" ca="1" si="16"/>
        <v>64</v>
      </c>
      <c r="W12" s="119">
        <f t="shared" ca="1" si="16"/>
        <v>13</v>
      </c>
      <c r="X12" s="119">
        <f t="shared" ca="1" si="16"/>
        <v>44</v>
      </c>
      <c r="Y12" s="119">
        <f t="shared" ca="1" si="16"/>
        <v>39</v>
      </c>
      <c r="Z12" s="119">
        <f t="shared" ca="1" si="16"/>
        <v>2</v>
      </c>
      <c r="AA12" s="119">
        <f t="shared" ca="1" si="16"/>
        <v>14</v>
      </c>
      <c r="AB12" s="119">
        <f t="shared" ca="1" si="16"/>
        <v>61</v>
      </c>
      <c r="AC12" s="119">
        <f t="shared" ca="1" si="16"/>
        <v>76</v>
      </c>
      <c r="AD12" s="119">
        <f t="shared" ca="1" si="16"/>
        <v>31</v>
      </c>
      <c r="AE12" s="119">
        <f t="shared" ca="1" si="16"/>
        <v>9</v>
      </c>
      <c r="AF12" s="119">
        <f t="shared" ca="1" si="16"/>
        <v>67</v>
      </c>
      <c r="AG12" s="119">
        <f t="shared" ca="1" si="16"/>
        <v>22</v>
      </c>
      <c r="AH12" s="119">
        <f t="shared" ref="AH12:BI12" ca="1" si="17">IF(AH109&gt;=MIN(AH10,AH11),IF((AH109+1)&gt;=MAX(AH10,AH11),AH109+2,AH109+1),AH109)</f>
        <v>16</v>
      </c>
      <c r="AI12" s="119">
        <f t="shared" ca="1" si="17"/>
        <v>16</v>
      </c>
      <c r="AJ12" s="119">
        <f t="shared" ca="1" si="17"/>
        <v>4</v>
      </c>
      <c r="AK12" s="119">
        <f t="shared" ca="1" si="17"/>
        <v>4</v>
      </c>
      <c r="AL12" s="119">
        <f t="shared" ca="1" si="17"/>
        <v>16</v>
      </c>
      <c r="AM12" s="119">
        <f t="shared" ca="1" si="17"/>
        <v>35</v>
      </c>
      <c r="AN12" s="119">
        <f t="shared" ca="1" si="17"/>
        <v>36</v>
      </c>
      <c r="AO12" s="119">
        <f t="shared" ca="1" si="17"/>
        <v>3</v>
      </c>
      <c r="AP12" s="119">
        <f t="shared" ca="1" si="17"/>
        <v>53</v>
      </c>
      <c r="AQ12" s="119">
        <f t="shared" ca="1" si="17"/>
        <v>1</v>
      </c>
      <c r="AR12" s="119">
        <f t="shared" ca="1" si="17"/>
        <v>7</v>
      </c>
      <c r="AS12" s="119">
        <f t="shared" ca="1" si="17"/>
        <v>9</v>
      </c>
      <c r="AT12" s="119">
        <f t="shared" ca="1" si="17"/>
        <v>7</v>
      </c>
      <c r="AU12" s="119">
        <f t="shared" ca="1" si="17"/>
        <v>56</v>
      </c>
      <c r="AV12" s="119">
        <f t="shared" ca="1" si="17"/>
        <v>68</v>
      </c>
      <c r="AW12" s="119">
        <f t="shared" ca="1" si="17"/>
        <v>18</v>
      </c>
      <c r="AX12" s="119">
        <f t="shared" ca="1" si="17"/>
        <v>50</v>
      </c>
      <c r="AY12" s="119">
        <f t="shared" ca="1" si="17"/>
        <v>73</v>
      </c>
      <c r="AZ12" s="119">
        <f t="shared" ca="1" si="17"/>
        <v>8</v>
      </c>
      <c r="BA12" s="119">
        <f t="shared" ca="1" si="17"/>
        <v>12</v>
      </c>
      <c r="BB12" s="119">
        <f t="shared" ca="1" si="17"/>
        <v>77</v>
      </c>
      <c r="BC12" s="119">
        <f t="shared" ca="1" si="17"/>
        <v>25</v>
      </c>
      <c r="BD12" s="119">
        <f t="shared" ca="1" si="17"/>
        <v>17</v>
      </c>
      <c r="BE12" s="119">
        <f t="shared" ca="1" si="17"/>
        <v>76</v>
      </c>
      <c r="BF12" s="119">
        <f t="shared" ca="1" si="17"/>
        <v>31</v>
      </c>
      <c r="BG12" s="119">
        <f t="shared" ca="1" si="17"/>
        <v>11</v>
      </c>
      <c r="BH12" s="119">
        <f t="shared" ca="1" si="17"/>
        <v>74</v>
      </c>
      <c r="BI12" s="120">
        <f t="shared" ca="1" si="17"/>
        <v>40</v>
      </c>
    </row>
    <row r="13" spans="1:61" ht="13.15" x14ac:dyDescent="0.4">
      <c r="A13" s="116">
        <v>10</v>
      </c>
      <c r="B13" s="117">
        <f t="shared" ref="B13:AG13" ca="1" si="18">B110</f>
        <v>53</v>
      </c>
      <c r="C13" s="117">
        <f t="shared" ca="1" si="18"/>
        <v>47</v>
      </c>
      <c r="D13" s="117">
        <f t="shared" ca="1" si="18"/>
        <v>80</v>
      </c>
      <c r="E13" s="117">
        <f t="shared" ca="1" si="18"/>
        <v>81</v>
      </c>
      <c r="F13" s="117">
        <f t="shared" ca="1" si="18"/>
        <v>23</v>
      </c>
      <c r="G13" s="117">
        <f t="shared" ca="1" si="18"/>
        <v>54</v>
      </c>
      <c r="H13" s="117">
        <f t="shared" ca="1" si="18"/>
        <v>10</v>
      </c>
      <c r="I13" s="117">
        <f t="shared" ca="1" si="18"/>
        <v>40</v>
      </c>
      <c r="J13" s="117">
        <f t="shared" ca="1" si="18"/>
        <v>67</v>
      </c>
      <c r="K13" s="117">
        <f t="shared" ca="1" si="18"/>
        <v>15</v>
      </c>
      <c r="L13" s="117">
        <f t="shared" ca="1" si="18"/>
        <v>60</v>
      </c>
      <c r="M13" s="117">
        <f t="shared" ca="1" si="18"/>
        <v>63</v>
      </c>
      <c r="N13" s="117">
        <f t="shared" ca="1" si="18"/>
        <v>76</v>
      </c>
      <c r="O13" s="117">
        <f t="shared" ca="1" si="18"/>
        <v>40</v>
      </c>
      <c r="P13" s="117">
        <f t="shared" ca="1" si="18"/>
        <v>19</v>
      </c>
      <c r="Q13" s="117">
        <f t="shared" ca="1" si="18"/>
        <v>13</v>
      </c>
      <c r="R13" s="117">
        <f t="shared" ca="1" si="18"/>
        <v>6</v>
      </c>
      <c r="S13" s="117">
        <f t="shared" ca="1" si="18"/>
        <v>25</v>
      </c>
      <c r="T13" s="117">
        <f t="shared" ca="1" si="18"/>
        <v>74</v>
      </c>
      <c r="U13" s="117">
        <f t="shared" ca="1" si="18"/>
        <v>6</v>
      </c>
      <c r="V13" s="117">
        <f t="shared" ca="1" si="18"/>
        <v>64</v>
      </c>
      <c r="W13" s="117">
        <f t="shared" ca="1" si="18"/>
        <v>56</v>
      </c>
      <c r="X13" s="117">
        <f t="shared" ca="1" si="18"/>
        <v>65</v>
      </c>
      <c r="Y13" s="117">
        <f t="shared" ca="1" si="18"/>
        <v>12</v>
      </c>
      <c r="Z13" s="117">
        <f t="shared" ca="1" si="18"/>
        <v>57</v>
      </c>
      <c r="AA13" s="117">
        <f t="shared" ca="1" si="18"/>
        <v>63</v>
      </c>
      <c r="AB13" s="117">
        <f t="shared" ca="1" si="18"/>
        <v>62</v>
      </c>
      <c r="AC13" s="117">
        <f t="shared" ca="1" si="18"/>
        <v>12</v>
      </c>
      <c r="AD13" s="117">
        <f t="shared" ca="1" si="18"/>
        <v>40</v>
      </c>
      <c r="AE13" s="117">
        <f t="shared" ca="1" si="18"/>
        <v>1</v>
      </c>
      <c r="AF13" s="117">
        <f t="shared" ca="1" si="18"/>
        <v>10</v>
      </c>
      <c r="AG13" s="117">
        <f t="shared" ca="1" si="18"/>
        <v>59</v>
      </c>
      <c r="AH13" s="117">
        <f t="shared" ref="AH13:BI13" ca="1" si="19">AH110</f>
        <v>32</v>
      </c>
      <c r="AI13" s="117">
        <f t="shared" ca="1" si="19"/>
        <v>76</v>
      </c>
      <c r="AJ13" s="117">
        <f t="shared" ca="1" si="19"/>
        <v>78</v>
      </c>
      <c r="AK13" s="117">
        <f t="shared" ca="1" si="19"/>
        <v>42</v>
      </c>
      <c r="AL13" s="117">
        <f t="shared" ca="1" si="19"/>
        <v>20</v>
      </c>
      <c r="AM13" s="117">
        <f t="shared" ca="1" si="19"/>
        <v>38</v>
      </c>
      <c r="AN13" s="117">
        <f t="shared" ca="1" si="19"/>
        <v>1</v>
      </c>
      <c r="AO13" s="117">
        <f t="shared" ca="1" si="19"/>
        <v>74</v>
      </c>
      <c r="AP13" s="117">
        <f t="shared" ca="1" si="19"/>
        <v>80</v>
      </c>
      <c r="AQ13" s="117">
        <f t="shared" ca="1" si="19"/>
        <v>2</v>
      </c>
      <c r="AR13" s="117">
        <f t="shared" ca="1" si="19"/>
        <v>33</v>
      </c>
      <c r="AS13" s="117">
        <f t="shared" ca="1" si="19"/>
        <v>70</v>
      </c>
      <c r="AT13" s="117">
        <f t="shared" ca="1" si="19"/>
        <v>20</v>
      </c>
      <c r="AU13" s="117">
        <f t="shared" ca="1" si="19"/>
        <v>4</v>
      </c>
      <c r="AV13" s="117">
        <f t="shared" ca="1" si="19"/>
        <v>6</v>
      </c>
      <c r="AW13" s="117">
        <f t="shared" ca="1" si="19"/>
        <v>13</v>
      </c>
      <c r="AX13" s="117">
        <f t="shared" ca="1" si="19"/>
        <v>8</v>
      </c>
      <c r="AY13" s="117">
        <f t="shared" ca="1" si="19"/>
        <v>24</v>
      </c>
      <c r="AZ13" s="117">
        <f t="shared" ca="1" si="19"/>
        <v>73</v>
      </c>
      <c r="BA13" s="117">
        <f t="shared" ca="1" si="19"/>
        <v>70</v>
      </c>
      <c r="BB13" s="117">
        <f t="shared" ca="1" si="19"/>
        <v>79</v>
      </c>
      <c r="BC13" s="117">
        <f t="shared" ca="1" si="19"/>
        <v>41</v>
      </c>
      <c r="BD13" s="117">
        <f t="shared" ca="1" si="19"/>
        <v>5</v>
      </c>
      <c r="BE13" s="117">
        <f t="shared" ca="1" si="19"/>
        <v>29</v>
      </c>
      <c r="BF13" s="117">
        <f t="shared" ca="1" si="19"/>
        <v>57</v>
      </c>
      <c r="BG13" s="117">
        <f t="shared" ca="1" si="19"/>
        <v>79</v>
      </c>
      <c r="BH13" s="117">
        <f t="shared" ca="1" si="19"/>
        <v>52</v>
      </c>
      <c r="BI13" s="118">
        <f t="shared" ca="1" si="19"/>
        <v>5</v>
      </c>
    </row>
    <row r="14" spans="1:61" ht="13.15" x14ac:dyDescent="0.4">
      <c r="A14" s="116">
        <v>11</v>
      </c>
      <c r="B14" s="119">
        <f t="shared" ref="B14:AG14" ca="1" si="20">IF(B111&gt;=B110,B111+1,B111)</f>
        <v>34</v>
      </c>
      <c r="C14" s="119">
        <f t="shared" ca="1" si="20"/>
        <v>36</v>
      </c>
      <c r="D14" s="119">
        <f t="shared" ca="1" si="20"/>
        <v>51</v>
      </c>
      <c r="E14" s="119">
        <f t="shared" ca="1" si="20"/>
        <v>60</v>
      </c>
      <c r="F14" s="119">
        <f t="shared" ca="1" si="20"/>
        <v>74</v>
      </c>
      <c r="G14" s="119">
        <f t="shared" ca="1" si="20"/>
        <v>68</v>
      </c>
      <c r="H14" s="119">
        <f t="shared" ca="1" si="20"/>
        <v>81</v>
      </c>
      <c r="I14" s="119">
        <f t="shared" ca="1" si="20"/>
        <v>13</v>
      </c>
      <c r="J14" s="119">
        <f t="shared" ca="1" si="20"/>
        <v>71</v>
      </c>
      <c r="K14" s="119">
        <f t="shared" ca="1" si="20"/>
        <v>73</v>
      </c>
      <c r="L14" s="119">
        <f t="shared" ca="1" si="20"/>
        <v>75</v>
      </c>
      <c r="M14" s="119">
        <f t="shared" ca="1" si="20"/>
        <v>76</v>
      </c>
      <c r="N14" s="119">
        <f t="shared" ca="1" si="20"/>
        <v>49</v>
      </c>
      <c r="O14" s="119">
        <f t="shared" ca="1" si="20"/>
        <v>22</v>
      </c>
      <c r="P14" s="119">
        <f t="shared" ca="1" si="20"/>
        <v>28</v>
      </c>
      <c r="Q14" s="119">
        <f t="shared" ca="1" si="20"/>
        <v>48</v>
      </c>
      <c r="R14" s="119">
        <f t="shared" ca="1" si="20"/>
        <v>75</v>
      </c>
      <c r="S14" s="119">
        <f t="shared" ca="1" si="20"/>
        <v>11</v>
      </c>
      <c r="T14" s="119">
        <f t="shared" ca="1" si="20"/>
        <v>21</v>
      </c>
      <c r="U14" s="119">
        <f t="shared" ca="1" si="20"/>
        <v>72</v>
      </c>
      <c r="V14" s="119">
        <f t="shared" ca="1" si="20"/>
        <v>13</v>
      </c>
      <c r="W14" s="119">
        <f t="shared" ca="1" si="20"/>
        <v>26</v>
      </c>
      <c r="X14" s="119">
        <f t="shared" ca="1" si="20"/>
        <v>27</v>
      </c>
      <c r="Y14" s="119">
        <f t="shared" ca="1" si="20"/>
        <v>34</v>
      </c>
      <c r="Z14" s="119">
        <f t="shared" ca="1" si="20"/>
        <v>33</v>
      </c>
      <c r="AA14" s="119">
        <f t="shared" ca="1" si="20"/>
        <v>32</v>
      </c>
      <c r="AB14" s="119">
        <f t="shared" ca="1" si="20"/>
        <v>8</v>
      </c>
      <c r="AC14" s="119">
        <f t="shared" ca="1" si="20"/>
        <v>67</v>
      </c>
      <c r="AD14" s="119">
        <f t="shared" ca="1" si="20"/>
        <v>16</v>
      </c>
      <c r="AE14" s="119">
        <f t="shared" ca="1" si="20"/>
        <v>52</v>
      </c>
      <c r="AF14" s="119">
        <f t="shared" ca="1" si="20"/>
        <v>38</v>
      </c>
      <c r="AG14" s="119">
        <f t="shared" ca="1" si="20"/>
        <v>37</v>
      </c>
      <c r="AH14" s="119">
        <f t="shared" ref="AH14:BI14" ca="1" si="21">IF(AH111&gt;=AH110,AH111+1,AH111)</f>
        <v>62</v>
      </c>
      <c r="AI14" s="119">
        <f t="shared" ca="1" si="21"/>
        <v>44</v>
      </c>
      <c r="AJ14" s="119">
        <f t="shared" ca="1" si="21"/>
        <v>68</v>
      </c>
      <c r="AK14" s="119">
        <f t="shared" ca="1" si="21"/>
        <v>48</v>
      </c>
      <c r="AL14" s="119">
        <f t="shared" ca="1" si="21"/>
        <v>25</v>
      </c>
      <c r="AM14" s="119">
        <f t="shared" ca="1" si="21"/>
        <v>80</v>
      </c>
      <c r="AN14" s="119">
        <f t="shared" ca="1" si="21"/>
        <v>57</v>
      </c>
      <c r="AO14" s="119">
        <f t="shared" ca="1" si="21"/>
        <v>26</v>
      </c>
      <c r="AP14" s="119">
        <f t="shared" ca="1" si="21"/>
        <v>23</v>
      </c>
      <c r="AQ14" s="119">
        <f t="shared" ca="1" si="21"/>
        <v>78</v>
      </c>
      <c r="AR14" s="119">
        <f t="shared" ca="1" si="21"/>
        <v>62</v>
      </c>
      <c r="AS14" s="119">
        <f t="shared" ca="1" si="21"/>
        <v>61</v>
      </c>
      <c r="AT14" s="119">
        <f t="shared" ca="1" si="21"/>
        <v>59</v>
      </c>
      <c r="AU14" s="119">
        <f t="shared" ca="1" si="21"/>
        <v>76</v>
      </c>
      <c r="AV14" s="119">
        <f t="shared" ca="1" si="21"/>
        <v>57</v>
      </c>
      <c r="AW14" s="119">
        <f t="shared" ca="1" si="21"/>
        <v>6</v>
      </c>
      <c r="AX14" s="119">
        <f t="shared" ca="1" si="21"/>
        <v>15</v>
      </c>
      <c r="AY14" s="119">
        <f t="shared" ca="1" si="21"/>
        <v>2</v>
      </c>
      <c r="AZ14" s="119">
        <f t="shared" ca="1" si="21"/>
        <v>61</v>
      </c>
      <c r="BA14" s="119">
        <f t="shared" ca="1" si="21"/>
        <v>41</v>
      </c>
      <c r="BB14" s="119">
        <f t="shared" ca="1" si="21"/>
        <v>73</v>
      </c>
      <c r="BC14" s="119">
        <f t="shared" ca="1" si="21"/>
        <v>13</v>
      </c>
      <c r="BD14" s="119">
        <f t="shared" ca="1" si="21"/>
        <v>76</v>
      </c>
      <c r="BE14" s="119">
        <f t="shared" ca="1" si="21"/>
        <v>78</v>
      </c>
      <c r="BF14" s="119">
        <f t="shared" ca="1" si="21"/>
        <v>30</v>
      </c>
      <c r="BG14" s="119">
        <f t="shared" ca="1" si="21"/>
        <v>80</v>
      </c>
      <c r="BH14" s="119">
        <f t="shared" ca="1" si="21"/>
        <v>16</v>
      </c>
      <c r="BI14" s="120">
        <f t="shared" ca="1" si="21"/>
        <v>43</v>
      </c>
    </row>
    <row r="15" spans="1:61" ht="13.15" x14ac:dyDescent="0.4">
      <c r="A15" s="116">
        <v>12</v>
      </c>
      <c r="B15" s="117">
        <f t="shared" ref="B15:AG15" ca="1" si="22">IF(B112&gt;=MIN(B13,B14),IF((B112+1)&gt;=MAX(B13,B14),B112+2,B112+1),B112)</f>
        <v>52</v>
      </c>
      <c r="C15" s="117">
        <f t="shared" ca="1" si="22"/>
        <v>56</v>
      </c>
      <c r="D15" s="117">
        <f t="shared" ca="1" si="22"/>
        <v>20</v>
      </c>
      <c r="E15" s="117">
        <f t="shared" ca="1" si="22"/>
        <v>7</v>
      </c>
      <c r="F15" s="117">
        <f t="shared" ca="1" si="22"/>
        <v>42</v>
      </c>
      <c r="G15" s="117">
        <f t="shared" ca="1" si="22"/>
        <v>57</v>
      </c>
      <c r="H15" s="117">
        <f t="shared" ca="1" si="22"/>
        <v>60</v>
      </c>
      <c r="I15" s="117">
        <f t="shared" ca="1" si="22"/>
        <v>44</v>
      </c>
      <c r="J15" s="117">
        <f t="shared" ca="1" si="22"/>
        <v>76</v>
      </c>
      <c r="K15" s="117">
        <f t="shared" ca="1" si="22"/>
        <v>77</v>
      </c>
      <c r="L15" s="117">
        <f t="shared" ca="1" si="22"/>
        <v>43</v>
      </c>
      <c r="M15" s="117">
        <f t="shared" ca="1" si="22"/>
        <v>28</v>
      </c>
      <c r="N15" s="117">
        <f t="shared" ca="1" si="22"/>
        <v>29</v>
      </c>
      <c r="O15" s="117">
        <f t="shared" ca="1" si="22"/>
        <v>43</v>
      </c>
      <c r="P15" s="117">
        <f t="shared" ca="1" si="22"/>
        <v>53</v>
      </c>
      <c r="Q15" s="117">
        <f t="shared" ca="1" si="22"/>
        <v>67</v>
      </c>
      <c r="R15" s="117">
        <f t="shared" ca="1" si="22"/>
        <v>47</v>
      </c>
      <c r="S15" s="117">
        <f t="shared" ca="1" si="22"/>
        <v>22</v>
      </c>
      <c r="T15" s="117">
        <f t="shared" ca="1" si="22"/>
        <v>62</v>
      </c>
      <c r="U15" s="117">
        <f t="shared" ca="1" si="22"/>
        <v>4</v>
      </c>
      <c r="V15" s="117">
        <f t="shared" ca="1" si="22"/>
        <v>37</v>
      </c>
      <c r="W15" s="117">
        <f t="shared" ca="1" si="22"/>
        <v>65</v>
      </c>
      <c r="X15" s="117">
        <f t="shared" ca="1" si="22"/>
        <v>25</v>
      </c>
      <c r="Y15" s="117">
        <f t="shared" ca="1" si="22"/>
        <v>40</v>
      </c>
      <c r="Z15" s="117">
        <f t="shared" ca="1" si="22"/>
        <v>74</v>
      </c>
      <c r="AA15" s="117">
        <f t="shared" ca="1" si="22"/>
        <v>21</v>
      </c>
      <c r="AB15" s="117">
        <f t="shared" ca="1" si="22"/>
        <v>58</v>
      </c>
      <c r="AC15" s="117">
        <f t="shared" ca="1" si="22"/>
        <v>21</v>
      </c>
      <c r="AD15" s="117">
        <f t="shared" ca="1" si="22"/>
        <v>47</v>
      </c>
      <c r="AE15" s="117">
        <f t="shared" ca="1" si="22"/>
        <v>67</v>
      </c>
      <c r="AF15" s="117">
        <f t="shared" ca="1" si="22"/>
        <v>56</v>
      </c>
      <c r="AG15" s="117">
        <f t="shared" ca="1" si="22"/>
        <v>57</v>
      </c>
      <c r="AH15" s="117">
        <f t="shared" ref="AH15:BI15" ca="1" si="23">IF(AH112&gt;=MIN(AH13,AH14),IF((AH112+1)&gt;=MAX(AH13,AH14),AH112+2,AH112+1),AH112)</f>
        <v>71</v>
      </c>
      <c r="AI15" s="117">
        <f t="shared" ca="1" si="23"/>
        <v>18</v>
      </c>
      <c r="AJ15" s="117">
        <f t="shared" ca="1" si="23"/>
        <v>75</v>
      </c>
      <c r="AK15" s="117">
        <f t="shared" ca="1" si="23"/>
        <v>39</v>
      </c>
      <c r="AL15" s="117">
        <f t="shared" ca="1" si="23"/>
        <v>49</v>
      </c>
      <c r="AM15" s="117">
        <f t="shared" ca="1" si="23"/>
        <v>46</v>
      </c>
      <c r="AN15" s="117">
        <f t="shared" ca="1" si="23"/>
        <v>28</v>
      </c>
      <c r="AO15" s="117">
        <f t="shared" ca="1" si="23"/>
        <v>52</v>
      </c>
      <c r="AP15" s="117">
        <f t="shared" ca="1" si="23"/>
        <v>25</v>
      </c>
      <c r="AQ15" s="117">
        <f t="shared" ca="1" si="23"/>
        <v>69</v>
      </c>
      <c r="AR15" s="117">
        <f t="shared" ca="1" si="23"/>
        <v>45</v>
      </c>
      <c r="AS15" s="117">
        <f t="shared" ca="1" si="23"/>
        <v>44</v>
      </c>
      <c r="AT15" s="117">
        <f t="shared" ca="1" si="23"/>
        <v>62</v>
      </c>
      <c r="AU15" s="117">
        <f t="shared" ca="1" si="23"/>
        <v>56</v>
      </c>
      <c r="AV15" s="117">
        <f t="shared" ca="1" si="23"/>
        <v>64</v>
      </c>
      <c r="AW15" s="117">
        <f t="shared" ca="1" si="23"/>
        <v>32</v>
      </c>
      <c r="AX15" s="117">
        <f t="shared" ca="1" si="23"/>
        <v>7</v>
      </c>
      <c r="AY15" s="117">
        <f t="shared" ca="1" si="23"/>
        <v>1</v>
      </c>
      <c r="AZ15" s="117">
        <f t="shared" ca="1" si="23"/>
        <v>66</v>
      </c>
      <c r="BA15" s="117">
        <f t="shared" ca="1" si="23"/>
        <v>36</v>
      </c>
      <c r="BB15" s="117">
        <f t="shared" ca="1" si="23"/>
        <v>10</v>
      </c>
      <c r="BC15" s="117">
        <f t="shared" ca="1" si="23"/>
        <v>3</v>
      </c>
      <c r="BD15" s="117">
        <f t="shared" ca="1" si="23"/>
        <v>2</v>
      </c>
      <c r="BE15" s="117">
        <f t="shared" ca="1" si="23"/>
        <v>36</v>
      </c>
      <c r="BF15" s="117">
        <f t="shared" ca="1" si="23"/>
        <v>36</v>
      </c>
      <c r="BG15" s="117">
        <f t="shared" ca="1" si="23"/>
        <v>58</v>
      </c>
      <c r="BH15" s="117">
        <f t="shared" ca="1" si="23"/>
        <v>49</v>
      </c>
      <c r="BI15" s="118">
        <f t="shared" ca="1" si="23"/>
        <v>44</v>
      </c>
    </row>
    <row r="16" spans="1:61" ht="13.15" x14ac:dyDescent="0.4">
      <c r="A16" s="116">
        <v>13</v>
      </c>
      <c r="B16" s="119">
        <f t="shared" ref="B16:AG16" ca="1" si="24">B113</f>
        <v>4</v>
      </c>
      <c r="C16" s="119">
        <f t="shared" ca="1" si="24"/>
        <v>50</v>
      </c>
      <c r="D16" s="119">
        <f t="shared" ca="1" si="24"/>
        <v>62</v>
      </c>
      <c r="E16" s="119">
        <f t="shared" ca="1" si="24"/>
        <v>69</v>
      </c>
      <c r="F16" s="119">
        <f t="shared" ca="1" si="24"/>
        <v>3</v>
      </c>
      <c r="G16" s="119">
        <f t="shared" ca="1" si="24"/>
        <v>36</v>
      </c>
      <c r="H16" s="119">
        <f t="shared" ca="1" si="24"/>
        <v>79</v>
      </c>
      <c r="I16" s="119">
        <f t="shared" ca="1" si="24"/>
        <v>22</v>
      </c>
      <c r="J16" s="119">
        <f t="shared" ca="1" si="24"/>
        <v>61</v>
      </c>
      <c r="K16" s="119">
        <f t="shared" ca="1" si="24"/>
        <v>60</v>
      </c>
      <c r="L16" s="119">
        <f t="shared" ca="1" si="24"/>
        <v>58</v>
      </c>
      <c r="M16" s="119">
        <f t="shared" ca="1" si="24"/>
        <v>19</v>
      </c>
      <c r="N16" s="119">
        <f t="shared" ca="1" si="24"/>
        <v>29</v>
      </c>
      <c r="O16" s="119">
        <f t="shared" ca="1" si="24"/>
        <v>23</v>
      </c>
      <c r="P16" s="119">
        <f t="shared" ca="1" si="24"/>
        <v>59</v>
      </c>
      <c r="Q16" s="119">
        <f t="shared" ca="1" si="24"/>
        <v>72</v>
      </c>
      <c r="R16" s="119">
        <f t="shared" ca="1" si="24"/>
        <v>39</v>
      </c>
      <c r="S16" s="119">
        <f t="shared" ca="1" si="24"/>
        <v>66</v>
      </c>
      <c r="T16" s="119">
        <f t="shared" ca="1" si="24"/>
        <v>19</v>
      </c>
      <c r="U16" s="119">
        <f t="shared" ca="1" si="24"/>
        <v>6</v>
      </c>
      <c r="V16" s="119">
        <f t="shared" ca="1" si="24"/>
        <v>3</v>
      </c>
      <c r="W16" s="119">
        <f t="shared" ca="1" si="24"/>
        <v>3</v>
      </c>
      <c r="X16" s="119">
        <f t="shared" ca="1" si="24"/>
        <v>23</v>
      </c>
      <c r="Y16" s="119">
        <f t="shared" ca="1" si="24"/>
        <v>71</v>
      </c>
      <c r="Z16" s="119">
        <f t="shared" ca="1" si="24"/>
        <v>2</v>
      </c>
      <c r="AA16" s="119">
        <f t="shared" ca="1" si="24"/>
        <v>5</v>
      </c>
      <c r="AB16" s="119">
        <f t="shared" ca="1" si="24"/>
        <v>26</v>
      </c>
      <c r="AC16" s="119">
        <f t="shared" ca="1" si="24"/>
        <v>22</v>
      </c>
      <c r="AD16" s="119">
        <f t="shared" ca="1" si="24"/>
        <v>56</v>
      </c>
      <c r="AE16" s="119">
        <f t="shared" ca="1" si="24"/>
        <v>60</v>
      </c>
      <c r="AF16" s="119">
        <f t="shared" ca="1" si="24"/>
        <v>32</v>
      </c>
      <c r="AG16" s="119">
        <f t="shared" ca="1" si="24"/>
        <v>54</v>
      </c>
      <c r="AH16" s="119">
        <f t="shared" ref="AH16:BI16" ca="1" si="25">AH113</f>
        <v>72</v>
      </c>
      <c r="AI16" s="119">
        <f t="shared" ca="1" si="25"/>
        <v>17</v>
      </c>
      <c r="AJ16" s="119">
        <f t="shared" ca="1" si="25"/>
        <v>20</v>
      </c>
      <c r="AK16" s="119">
        <f t="shared" ca="1" si="25"/>
        <v>37</v>
      </c>
      <c r="AL16" s="119">
        <f t="shared" ca="1" si="25"/>
        <v>69</v>
      </c>
      <c r="AM16" s="119">
        <f t="shared" ca="1" si="25"/>
        <v>56</v>
      </c>
      <c r="AN16" s="119">
        <f t="shared" ca="1" si="25"/>
        <v>71</v>
      </c>
      <c r="AO16" s="119">
        <f t="shared" ca="1" si="25"/>
        <v>59</v>
      </c>
      <c r="AP16" s="119">
        <f t="shared" ca="1" si="25"/>
        <v>76</v>
      </c>
      <c r="AQ16" s="119">
        <f t="shared" ca="1" si="25"/>
        <v>61</v>
      </c>
      <c r="AR16" s="119">
        <f t="shared" ca="1" si="25"/>
        <v>24</v>
      </c>
      <c r="AS16" s="119">
        <f t="shared" ca="1" si="25"/>
        <v>11</v>
      </c>
      <c r="AT16" s="119">
        <f t="shared" ca="1" si="25"/>
        <v>77</v>
      </c>
      <c r="AU16" s="119">
        <f t="shared" ca="1" si="25"/>
        <v>38</v>
      </c>
      <c r="AV16" s="119">
        <f t="shared" ca="1" si="25"/>
        <v>36</v>
      </c>
      <c r="AW16" s="119">
        <f t="shared" ca="1" si="25"/>
        <v>66</v>
      </c>
      <c r="AX16" s="119">
        <f t="shared" ca="1" si="25"/>
        <v>51</v>
      </c>
      <c r="AY16" s="119">
        <f t="shared" ca="1" si="25"/>
        <v>11</v>
      </c>
      <c r="AZ16" s="119">
        <f t="shared" ca="1" si="25"/>
        <v>55</v>
      </c>
      <c r="BA16" s="119">
        <f t="shared" ca="1" si="25"/>
        <v>13</v>
      </c>
      <c r="BB16" s="119">
        <f t="shared" ca="1" si="25"/>
        <v>16</v>
      </c>
      <c r="BC16" s="119">
        <f t="shared" ca="1" si="25"/>
        <v>57</v>
      </c>
      <c r="BD16" s="119">
        <f t="shared" ca="1" si="25"/>
        <v>81</v>
      </c>
      <c r="BE16" s="119">
        <f t="shared" ca="1" si="25"/>
        <v>72</v>
      </c>
      <c r="BF16" s="119">
        <f t="shared" ca="1" si="25"/>
        <v>27</v>
      </c>
      <c r="BG16" s="119">
        <f t="shared" ca="1" si="25"/>
        <v>63</v>
      </c>
      <c r="BH16" s="119">
        <f t="shared" ca="1" si="25"/>
        <v>4</v>
      </c>
      <c r="BI16" s="120">
        <f t="shared" ca="1" si="25"/>
        <v>54</v>
      </c>
    </row>
    <row r="17" spans="1:61" ht="13.15" x14ac:dyDescent="0.4">
      <c r="A17" s="116">
        <v>14</v>
      </c>
      <c r="B17" s="117">
        <f t="shared" ref="B17:AG17" ca="1" si="26">IF(B114&gt;=B113,B114+1,B114)</f>
        <v>74</v>
      </c>
      <c r="C17" s="117">
        <f t="shared" ca="1" si="26"/>
        <v>9</v>
      </c>
      <c r="D17" s="117">
        <f t="shared" ca="1" si="26"/>
        <v>80</v>
      </c>
      <c r="E17" s="117">
        <f t="shared" ca="1" si="26"/>
        <v>16</v>
      </c>
      <c r="F17" s="117">
        <f t="shared" ca="1" si="26"/>
        <v>55</v>
      </c>
      <c r="G17" s="117">
        <f t="shared" ca="1" si="26"/>
        <v>33</v>
      </c>
      <c r="H17" s="117">
        <f t="shared" ca="1" si="26"/>
        <v>59</v>
      </c>
      <c r="I17" s="117">
        <f t="shared" ca="1" si="26"/>
        <v>57</v>
      </c>
      <c r="J17" s="117">
        <f t="shared" ca="1" si="26"/>
        <v>41</v>
      </c>
      <c r="K17" s="117">
        <f t="shared" ca="1" si="26"/>
        <v>30</v>
      </c>
      <c r="L17" s="117">
        <f t="shared" ca="1" si="26"/>
        <v>16</v>
      </c>
      <c r="M17" s="117">
        <f t="shared" ca="1" si="26"/>
        <v>29</v>
      </c>
      <c r="N17" s="117">
        <f t="shared" ca="1" si="26"/>
        <v>7</v>
      </c>
      <c r="O17" s="117">
        <f t="shared" ca="1" si="26"/>
        <v>67</v>
      </c>
      <c r="P17" s="117">
        <f t="shared" ca="1" si="26"/>
        <v>46</v>
      </c>
      <c r="Q17" s="117">
        <f t="shared" ca="1" si="26"/>
        <v>2</v>
      </c>
      <c r="R17" s="117">
        <f t="shared" ca="1" si="26"/>
        <v>35</v>
      </c>
      <c r="S17" s="117">
        <f t="shared" ca="1" si="26"/>
        <v>56</v>
      </c>
      <c r="T17" s="117">
        <f t="shared" ca="1" si="26"/>
        <v>79</v>
      </c>
      <c r="U17" s="117">
        <f t="shared" ca="1" si="26"/>
        <v>14</v>
      </c>
      <c r="V17" s="117">
        <f t="shared" ca="1" si="26"/>
        <v>43</v>
      </c>
      <c r="W17" s="117">
        <f t="shared" ca="1" si="26"/>
        <v>21</v>
      </c>
      <c r="X17" s="117">
        <f t="shared" ca="1" si="26"/>
        <v>40</v>
      </c>
      <c r="Y17" s="117">
        <f t="shared" ca="1" si="26"/>
        <v>11</v>
      </c>
      <c r="Z17" s="117">
        <f t="shared" ca="1" si="26"/>
        <v>52</v>
      </c>
      <c r="AA17" s="117">
        <f t="shared" ca="1" si="26"/>
        <v>48</v>
      </c>
      <c r="AB17" s="117">
        <f t="shared" ca="1" si="26"/>
        <v>30</v>
      </c>
      <c r="AC17" s="117">
        <f t="shared" ca="1" si="26"/>
        <v>4</v>
      </c>
      <c r="AD17" s="117">
        <f t="shared" ca="1" si="26"/>
        <v>13</v>
      </c>
      <c r="AE17" s="117">
        <f t="shared" ca="1" si="26"/>
        <v>41</v>
      </c>
      <c r="AF17" s="117">
        <f t="shared" ca="1" si="26"/>
        <v>51</v>
      </c>
      <c r="AG17" s="117">
        <f t="shared" ca="1" si="26"/>
        <v>32</v>
      </c>
      <c r="AH17" s="117">
        <f t="shared" ref="AH17:BI17" ca="1" si="27">IF(AH114&gt;=AH113,AH114+1,AH114)</f>
        <v>21</v>
      </c>
      <c r="AI17" s="117">
        <f t="shared" ca="1" si="27"/>
        <v>64</v>
      </c>
      <c r="AJ17" s="117">
        <f t="shared" ca="1" si="27"/>
        <v>16</v>
      </c>
      <c r="AK17" s="117">
        <f t="shared" ca="1" si="27"/>
        <v>5</v>
      </c>
      <c r="AL17" s="117">
        <f t="shared" ca="1" si="27"/>
        <v>52</v>
      </c>
      <c r="AM17" s="117">
        <f t="shared" ca="1" si="27"/>
        <v>22</v>
      </c>
      <c r="AN17" s="117">
        <f t="shared" ca="1" si="27"/>
        <v>8</v>
      </c>
      <c r="AO17" s="117">
        <f t="shared" ca="1" si="27"/>
        <v>22</v>
      </c>
      <c r="AP17" s="117">
        <f t="shared" ca="1" si="27"/>
        <v>28</v>
      </c>
      <c r="AQ17" s="117">
        <f t="shared" ca="1" si="27"/>
        <v>68</v>
      </c>
      <c r="AR17" s="117">
        <f t="shared" ca="1" si="27"/>
        <v>23</v>
      </c>
      <c r="AS17" s="117">
        <f t="shared" ca="1" si="27"/>
        <v>54</v>
      </c>
      <c r="AT17" s="117">
        <f t="shared" ca="1" si="27"/>
        <v>78</v>
      </c>
      <c r="AU17" s="117">
        <f t="shared" ca="1" si="27"/>
        <v>5</v>
      </c>
      <c r="AV17" s="117">
        <f t="shared" ca="1" si="27"/>
        <v>79</v>
      </c>
      <c r="AW17" s="117">
        <f t="shared" ca="1" si="27"/>
        <v>63</v>
      </c>
      <c r="AX17" s="117">
        <f t="shared" ca="1" si="27"/>
        <v>13</v>
      </c>
      <c r="AY17" s="117">
        <f t="shared" ca="1" si="27"/>
        <v>81</v>
      </c>
      <c r="AZ17" s="117">
        <f t="shared" ca="1" si="27"/>
        <v>57</v>
      </c>
      <c r="BA17" s="117">
        <f t="shared" ca="1" si="27"/>
        <v>46</v>
      </c>
      <c r="BB17" s="117">
        <f t="shared" ca="1" si="27"/>
        <v>10</v>
      </c>
      <c r="BC17" s="117">
        <f t="shared" ca="1" si="27"/>
        <v>51</v>
      </c>
      <c r="BD17" s="117">
        <f t="shared" ca="1" si="27"/>
        <v>37</v>
      </c>
      <c r="BE17" s="117">
        <f t="shared" ca="1" si="27"/>
        <v>53</v>
      </c>
      <c r="BF17" s="117">
        <f t="shared" ca="1" si="27"/>
        <v>5</v>
      </c>
      <c r="BG17" s="117">
        <f t="shared" ca="1" si="27"/>
        <v>30</v>
      </c>
      <c r="BH17" s="117">
        <f t="shared" ca="1" si="27"/>
        <v>67</v>
      </c>
      <c r="BI17" s="118">
        <f t="shared" ca="1" si="27"/>
        <v>66</v>
      </c>
    </row>
    <row r="18" spans="1:61" ht="13.15" x14ac:dyDescent="0.4">
      <c r="A18" s="116">
        <v>15</v>
      </c>
      <c r="B18" s="119">
        <f t="shared" ref="B18:AG18" ca="1" si="28">IF(B115&gt;=MIN(B16,B17),IF((B115+1)&gt;=MAX(B16,B17),B115+2,B115+1),B115)</f>
        <v>54</v>
      </c>
      <c r="C18" s="119">
        <f t="shared" ca="1" si="28"/>
        <v>77</v>
      </c>
      <c r="D18" s="119">
        <f t="shared" ca="1" si="28"/>
        <v>81</v>
      </c>
      <c r="E18" s="119">
        <f t="shared" ca="1" si="28"/>
        <v>78</v>
      </c>
      <c r="F18" s="119">
        <f t="shared" ca="1" si="28"/>
        <v>76</v>
      </c>
      <c r="G18" s="119">
        <f t="shared" ca="1" si="28"/>
        <v>16</v>
      </c>
      <c r="H18" s="119">
        <f t="shared" ca="1" si="28"/>
        <v>72</v>
      </c>
      <c r="I18" s="119">
        <f t="shared" ca="1" si="28"/>
        <v>13</v>
      </c>
      <c r="J18" s="119">
        <f t="shared" ca="1" si="28"/>
        <v>71</v>
      </c>
      <c r="K18" s="119">
        <f t="shared" ca="1" si="28"/>
        <v>59</v>
      </c>
      <c r="L18" s="119">
        <f t="shared" ca="1" si="28"/>
        <v>7</v>
      </c>
      <c r="M18" s="119">
        <f t="shared" ca="1" si="28"/>
        <v>63</v>
      </c>
      <c r="N18" s="119">
        <f t="shared" ca="1" si="28"/>
        <v>9</v>
      </c>
      <c r="O18" s="119">
        <f t="shared" ca="1" si="28"/>
        <v>65</v>
      </c>
      <c r="P18" s="119">
        <f t="shared" ca="1" si="28"/>
        <v>67</v>
      </c>
      <c r="Q18" s="119">
        <f t="shared" ca="1" si="28"/>
        <v>19</v>
      </c>
      <c r="R18" s="119">
        <f t="shared" ca="1" si="28"/>
        <v>72</v>
      </c>
      <c r="S18" s="119">
        <f t="shared" ca="1" si="28"/>
        <v>51</v>
      </c>
      <c r="T18" s="119">
        <f t="shared" ca="1" si="28"/>
        <v>63</v>
      </c>
      <c r="U18" s="119">
        <f t="shared" ca="1" si="28"/>
        <v>7</v>
      </c>
      <c r="V18" s="119">
        <f t="shared" ca="1" si="28"/>
        <v>75</v>
      </c>
      <c r="W18" s="119">
        <f t="shared" ca="1" si="28"/>
        <v>70</v>
      </c>
      <c r="X18" s="119">
        <f t="shared" ca="1" si="28"/>
        <v>72</v>
      </c>
      <c r="Y18" s="119">
        <f t="shared" ca="1" si="28"/>
        <v>74</v>
      </c>
      <c r="Z18" s="119">
        <f t="shared" ca="1" si="28"/>
        <v>37</v>
      </c>
      <c r="AA18" s="119">
        <f t="shared" ca="1" si="28"/>
        <v>37</v>
      </c>
      <c r="AB18" s="119">
        <f t="shared" ca="1" si="28"/>
        <v>18</v>
      </c>
      <c r="AC18" s="119">
        <f t="shared" ca="1" si="28"/>
        <v>72</v>
      </c>
      <c r="AD18" s="119">
        <f t="shared" ca="1" si="28"/>
        <v>59</v>
      </c>
      <c r="AE18" s="119">
        <f t="shared" ca="1" si="28"/>
        <v>35</v>
      </c>
      <c r="AF18" s="119">
        <f t="shared" ca="1" si="28"/>
        <v>43</v>
      </c>
      <c r="AG18" s="119">
        <f t="shared" ca="1" si="28"/>
        <v>10</v>
      </c>
      <c r="AH18" s="119">
        <f t="shared" ref="AH18:BI18" ca="1" si="29">IF(AH115&gt;=MIN(AH16,AH17),IF((AH115+1)&gt;=MAX(AH16,AH17),AH115+2,AH115+1),AH115)</f>
        <v>66</v>
      </c>
      <c r="AI18" s="119">
        <f t="shared" ca="1" si="29"/>
        <v>6</v>
      </c>
      <c r="AJ18" s="119">
        <f t="shared" ca="1" si="29"/>
        <v>61</v>
      </c>
      <c r="AK18" s="119">
        <f t="shared" ca="1" si="29"/>
        <v>10</v>
      </c>
      <c r="AL18" s="119">
        <f t="shared" ca="1" si="29"/>
        <v>27</v>
      </c>
      <c r="AM18" s="119">
        <f t="shared" ca="1" si="29"/>
        <v>12</v>
      </c>
      <c r="AN18" s="119">
        <f t="shared" ca="1" si="29"/>
        <v>61</v>
      </c>
      <c r="AO18" s="119">
        <f t="shared" ca="1" si="29"/>
        <v>43</v>
      </c>
      <c r="AP18" s="119">
        <f t="shared" ca="1" si="29"/>
        <v>68</v>
      </c>
      <c r="AQ18" s="119">
        <f t="shared" ca="1" si="29"/>
        <v>79</v>
      </c>
      <c r="AR18" s="119">
        <f t="shared" ca="1" si="29"/>
        <v>54</v>
      </c>
      <c r="AS18" s="119">
        <f t="shared" ca="1" si="29"/>
        <v>60</v>
      </c>
      <c r="AT18" s="119">
        <f t="shared" ca="1" si="29"/>
        <v>23</v>
      </c>
      <c r="AU18" s="119">
        <f t="shared" ca="1" si="29"/>
        <v>67</v>
      </c>
      <c r="AV18" s="119">
        <f t="shared" ca="1" si="29"/>
        <v>7</v>
      </c>
      <c r="AW18" s="119">
        <f t="shared" ca="1" si="29"/>
        <v>48</v>
      </c>
      <c r="AX18" s="119">
        <f t="shared" ca="1" si="29"/>
        <v>50</v>
      </c>
      <c r="AY18" s="119">
        <f t="shared" ca="1" si="29"/>
        <v>57</v>
      </c>
      <c r="AZ18" s="119">
        <f t="shared" ca="1" si="29"/>
        <v>7</v>
      </c>
      <c r="BA18" s="119">
        <f t="shared" ca="1" si="29"/>
        <v>50</v>
      </c>
      <c r="BB18" s="119">
        <f t="shared" ca="1" si="29"/>
        <v>59</v>
      </c>
      <c r="BC18" s="119">
        <f t="shared" ca="1" si="29"/>
        <v>56</v>
      </c>
      <c r="BD18" s="119">
        <f t="shared" ca="1" si="29"/>
        <v>63</v>
      </c>
      <c r="BE18" s="119">
        <f t="shared" ca="1" si="29"/>
        <v>47</v>
      </c>
      <c r="BF18" s="119">
        <f t="shared" ca="1" si="29"/>
        <v>14</v>
      </c>
      <c r="BG18" s="119">
        <f t="shared" ca="1" si="29"/>
        <v>78</v>
      </c>
      <c r="BH18" s="119">
        <f t="shared" ca="1" si="29"/>
        <v>55</v>
      </c>
      <c r="BI18" s="120">
        <f t="shared" ca="1" si="29"/>
        <v>58</v>
      </c>
    </row>
    <row r="19" spans="1:61" ht="13.15" x14ac:dyDescent="0.4">
      <c r="A19" s="116">
        <v>16</v>
      </c>
      <c r="B19" s="117">
        <f t="shared" ref="B19:AG19" ca="1" si="30">B116</f>
        <v>23</v>
      </c>
      <c r="C19" s="117">
        <f t="shared" ca="1" si="30"/>
        <v>22</v>
      </c>
      <c r="D19" s="117">
        <f t="shared" ca="1" si="30"/>
        <v>69</v>
      </c>
      <c r="E19" s="117">
        <f t="shared" ca="1" si="30"/>
        <v>79</v>
      </c>
      <c r="F19" s="117">
        <f t="shared" ca="1" si="30"/>
        <v>37</v>
      </c>
      <c r="G19" s="117">
        <f t="shared" ca="1" si="30"/>
        <v>79</v>
      </c>
      <c r="H19" s="117">
        <f t="shared" ca="1" si="30"/>
        <v>78</v>
      </c>
      <c r="I19" s="117">
        <f t="shared" ca="1" si="30"/>
        <v>18</v>
      </c>
      <c r="J19" s="117">
        <f t="shared" ca="1" si="30"/>
        <v>17</v>
      </c>
      <c r="K19" s="117">
        <f t="shared" ca="1" si="30"/>
        <v>22</v>
      </c>
      <c r="L19" s="117">
        <f t="shared" ca="1" si="30"/>
        <v>9</v>
      </c>
      <c r="M19" s="117">
        <f t="shared" ca="1" si="30"/>
        <v>59</v>
      </c>
      <c r="N19" s="117">
        <f t="shared" ca="1" si="30"/>
        <v>53</v>
      </c>
      <c r="O19" s="117">
        <f t="shared" ca="1" si="30"/>
        <v>26</v>
      </c>
      <c r="P19" s="117">
        <f t="shared" ca="1" si="30"/>
        <v>71</v>
      </c>
      <c r="Q19" s="117">
        <f t="shared" ca="1" si="30"/>
        <v>46</v>
      </c>
      <c r="R19" s="117">
        <f t="shared" ca="1" si="30"/>
        <v>6</v>
      </c>
      <c r="S19" s="117">
        <f t="shared" ca="1" si="30"/>
        <v>42</v>
      </c>
      <c r="T19" s="117">
        <f t="shared" ca="1" si="30"/>
        <v>30</v>
      </c>
      <c r="U19" s="117">
        <f t="shared" ca="1" si="30"/>
        <v>34</v>
      </c>
      <c r="V19" s="117">
        <f t="shared" ca="1" si="30"/>
        <v>59</v>
      </c>
      <c r="W19" s="117">
        <f t="shared" ca="1" si="30"/>
        <v>64</v>
      </c>
      <c r="X19" s="117">
        <f t="shared" ca="1" si="30"/>
        <v>30</v>
      </c>
      <c r="Y19" s="117">
        <f t="shared" ca="1" si="30"/>
        <v>30</v>
      </c>
      <c r="Z19" s="117">
        <f t="shared" ca="1" si="30"/>
        <v>77</v>
      </c>
      <c r="AA19" s="117">
        <f t="shared" ca="1" si="30"/>
        <v>40</v>
      </c>
      <c r="AB19" s="117">
        <f t="shared" ca="1" si="30"/>
        <v>23</v>
      </c>
      <c r="AC19" s="117">
        <f t="shared" ca="1" si="30"/>
        <v>15</v>
      </c>
      <c r="AD19" s="117">
        <f t="shared" ca="1" si="30"/>
        <v>7</v>
      </c>
      <c r="AE19" s="117">
        <f t="shared" ca="1" si="30"/>
        <v>62</v>
      </c>
      <c r="AF19" s="117">
        <f t="shared" ca="1" si="30"/>
        <v>50</v>
      </c>
      <c r="AG19" s="117">
        <f t="shared" ca="1" si="30"/>
        <v>61</v>
      </c>
      <c r="AH19" s="117">
        <f t="shared" ref="AH19:BI19" ca="1" si="31">AH116</f>
        <v>75</v>
      </c>
      <c r="AI19" s="117">
        <f t="shared" ca="1" si="31"/>
        <v>22</v>
      </c>
      <c r="AJ19" s="117">
        <f t="shared" ca="1" si="31"/>
        <v>29</v>
      </c>
      <c r="AK19" s="117">
        <f t="shared" ca="1" si="31"/>
        <v>78</v>
      </c>
      <c r="AL19" s="117">
        <f t="shared" ca="1" si="31"/>
        <v>51</v>
      </c>
      <c r="AM19" s="117">
        <f t="shared" ca="1" si="31"/>
        <v>12</v>
      </c>
      <c r="AN19" s="117">
        <f t="shared" ca="1" si="31"/>
        <v>72</v>
      </c>
      <c r="AO19" s="117">
        <f t="shared" ca="1" si="31"/>
        <v>23</v>
      </c>
      <c r="AP19" s="117">
        <f t="shared" ca="1" si="31"/>
        <v>30</v>
      </c>
      <c r="AQ19" s="117">
        <f t="shared" ca="1" si="31"/>
        <v>15</v>
      </c>
      <c r="AR19" s="117">
        <f t="shared" ca="1" si="31"/>
        <v>24</v>
      </c>
      <c r="AS19" s="117">
        <f t="shared" ca="1" si="31"/>
        <v>68</v>
      </c>
      <c r="AT19" s="117">
        <f t="shared" ca="1" si="31"/>
        <v>48</v>
      </c>
      <c r="AU19" s="117">
        <f t="shared" ca="1" si="31"/>
        <v>4</v>
      </c>
      <c r="AV19" s="117">
        <f t="shared" ca="1" si="31"/>
        <v>80</v>
      </c>
      <c r="AW19" s="117">
        <f t="shared" ca="1" si="31"/>
        <v>26</v>
      </c>
      <c r="AX19" s="117">
        <f t="shared" ca="1" si="31"/>
        <v>26</v>
      </c>
      <c r="AY19" s="117">
        <f t="shared" ca="1" si="31"/>
        <v>48</v>
      </c>
      <c r="AZ19" s="117">
        <f t="shared" ca="1" si="31"/>
        <v>14</v>
      </c>
      <c r="BA19" s="117">
        <f t="shared" ca="1" si="31"/>
        <v>73</v>
      </c>
      <c r="BB19" s="117">
        <f t="shared" ca="1" si="31"/>
        <v>43</v>
      </c>
      <c r="BC19" s="117">
        <f t="shared" ca="1" si="31"/>
        <v>13</v>
      </c>
      <c r="BD19" s="117">
        <f t="shared" ca="1" si="31"/>
        <v>78</v>
      </c>
      <c r="BE19" s="117">
        <f t="shared" ca="1" si="31"/>
        <v>48</v>
      </c>
      <c r="BF19" s="117">
        <f t="shared" ca="1" si="31"/>
        <v>20</v>
      </c>
      <c r="BG19" s="117">
        <f t="shared" ca="1" si="31"/>
        <v>48</v>
      </c>
      <c r="BH19" s="117">
        <f t="shared" ca="1" si="31"/>
        <v>6</v>
      </c>
      <c r="BI19" s="118">
        <f t="shared" ca="1" si="31"/>
        <v>60</v>
      </c>
    </row>
    <row r="20" spans="1:61" ht="13.15" x14ac:dyDescent="0.4">
      <c r="A20" s="116">
        <v>17</v>
      </c>
      <c r="B20" s="119">
        <f t="shared" ref="B20:AG20" ca="1" si="32">IF(B117&gt;=B116,B117+1,B117)</f>
        <v>34</v>
      </c>
      <c r="C20" s="119">
        <f t="shared" ca="1" si="32"/>
        <v>68</v>
      </c>
      <c r="D20" s="119">
        <f t="shared" ca="1" si="32"/>
        <v>57</v>
      </c>
      <c r="E20" s="119">
        <f t="shared" ca="1" si="32"/>
        <v>41</v>
      </c>
      <c r="F20" s="119">
        <f t="shared" ca="1" si="32"/>
        <v>46</v>
      </c>
      <c r="G20" s="119">
        <f t="shared" ca="1" si="32"/>
        <v>32</v>
      </c>
      <c r="H20" s="119">
        <f t="shared" ca="1" si="32"/>
        <v>48</v>
      </c>
      <c r="I20" s="119">
        <f t="shared" ca="1" si="32"/>
        <v>37</v>
      </c>
      <c r="J20" s="119">
        <f t="shared" ca="1" si="32"/>
        <v>28</v>
      </c>
      <c r="K20" s="119">
        <f t="shared" ca="1" si="32"/>
        <v>81</v>
      </c>
      <c r="L20" s="119">
        <f t="shared" ca="1" si="32"/>
        <v>27</v>
      </c>
      <c r="M20" s="119">
        <f t="shared" ca="1" si="32"/>
        <v>61</v>
      </c>
      <c r="N20" s="119">
        <f t="shared" ca="1" si="32"/>
        <v>64</v>
      </c>
      <c r="O20" s="119">
        <f t="shared" ca="1" si="32"/>
        <v>10</v>
      </c>
      <c r="P20" s="119">
        <f t="shared" ca="1" si="32"/>
        <v>60</v>
      </c>
      <c r="Q20" s="119">
        <f t="shared" ca="1" si="32"/>
        <v>32</v>
      </c>
      <c r="R20" s="119">
        <f t="shared" ca="1" si="32"/>
        <v>59</v>
      </c>
      <c r="S20" s="119">
        <f t="shared" ca="1" si="32"/>
        <v>5</v>
      </c>
      <c r="T20" s="119">
        <f t="shared" ca="1" si="32"/>
        <v>35</v>
      </c>
      <c r="U20" s="119">
        <f t="shared" ca="1" si="32"/>
        <v>46</v>
      </c>
      <c r="V20" s="119">
        <f t="shared" ca="1" si="32"/>
        <v>62</v>
      </c>
      <c r="W20" s="119">
        <f t="shared" ca="1" si="32"/>
        <v>75</v>
      </c>
      <c r="X20" s="119">
        <f t="shared" ca="1" si="32"/>
        <v>6</v>
      </c>
      <c r="Y20" s="119">
        <f t="shared" ca="1" si="32"/>
        <v>62</v>
      </c>
      <c r="Z20" s="119">
        <f t="shared" ca="1" si="32"/>
        <v>22</v>
      </c>
      <c r="AA20" s="119">
        <f t="shared" ca="1" si="32"/>
        <v>25</v>
      </c>
      <c r="AB20" s="119">
        <f t="shared" ca="1" si="32"/>
        <v>68</v>
      </c>
      <c r="AC20" s="119">
        <f t="shared" ca="1" si="32"/>
        <v>5</v>
      </c>
      <c r="AD20" s="119">
        <f t="shared" ca="1" si="32"/>
        <v>2</v>
      </c>
      <c r="AE20" s="119">
        <f t="shared" ca="1" si="32"/>
        <v>39</v>
      </c>
      <c r="AF20" s="119">
        <f t="shared" ca="1" si="32"/>
        <v>2</v>
      </c>
      <c r="AG20" s="119">
        <f t="shared" ca="1" si="32"/>
        <v>20</v>
      </c>
      <c r="AH20" s="119">
        <f t="shared" ref="AH20:BI20" ca="1" si="33">IF(AH117&gt;=AH116,AH117+1,AH117)</f>
        <v>29</v>
      </c>
      <c r="AI20" s="119">
        <f t="shared" ca="1" si="33"/>
        <v>43</v>
      </c>
      <c r="AJ20" s="119">
        <f t="shared" ca="1" si="33"/>
        <v>27</v>
      </c>
      <c r="AK20" s="119">
        <f t="shared" ca="1" si="33"/>
        <v>79</v>
      </c>
      <c r="AL20" s="119">
        <f t="shared" ca="1" si="33"/>
        <v>44</v>
      </c>
      <c r="AM20" s="119">
        <f t="shared" ca="1" si="33"/>
        <v>30</v>
      </c>
      <c r="AN20" s="119">
        <f t="shared" ca="1" si="33"/>
        <v>31</v>
      </c>
      <c r="AO20" s="119">
        <f t="shared" ca="1" si="33"/>
        <v>42</v>
      </c>
      <c r="AP20" s="119">
        <f t="shared" ca="1" si="33"/>
        <v>21</v>
      </c>
      <c r="AQ20" s="119">
        <f t="shared" ca="1" si="33"/>
        <v>61</v>
      </c>
      <c r="AR20" s="119">
        <f t="shared" ca="1" si="33"/>
        <v>63</v>
      </c>
      <c r="AS20" s="119">
        <f t="shared" ca="1" si="33"/>
        <v>20</v>
      </c>
      <c r="AT20" s="119">
        <f t="shared" ca="1" si="33"/>
        <v>29</v>
      </c>
      <c r="AU20" s="119">
        <f t="shared" ca="1" si="33"/>
        <v>50</v>
      </c>
      <c r="AV20" s="119">
        <f t="shared" ca="1" si="33"/>
        <v>67</v>
      </c>
      <c r="AW20" s="119">
        <f t="shared" ca="1" si="33"/>
        <v>51</v>
      </c>
      <c r="AX20" s="119">
        <f t="shared" ca="1" si="33"/>
        <v>63</v>
      </c>
      <c r="AY20" s="119">
        <f t="shared" ca="1" si="33"/>
        <v>72</v>
      </c>
      <c r="AZ20" s="119">
        <f t="shared" ca="1" si="33"/>
        <v>21</v>
      </c>
      <c r="BA20" s="119">
        <f t="shared" ca="1" si="33"/>
        <v>8</v>
      </c>
      <c r="BB20" s="119">
        <f t="shared" ca="1" si="33"/>
        <v>27</v>
      </c>
      <c r="BC20" s="119">
        <f t="shared" ca="1" si="33"/>
        <v>11</v>
      </c>
      <c r="BD20" s="119">
        <f t="shared" ca="1" si="33"/>
        <v>67</v>
      </c>
      <c r="BE20" s="119">
        <f t="shared" ca="1" si="33"/>
        <v>74</v>
      </c>
      <c r="BF20" s="119">
        <f t="shared" ca="1" si="33"/>
        <v>75</v>
      </c>
      <c r="BG20" s="119">
        <f t="shared" ca="1" si="33"/>
        <v>12</v>
      </c>
      <c r="BH20" s="119">
        <f t="shared" ca="1" si="33"/>
        <v>72</v>
      </c>
      <c r="BI20" s="120">
        <f t="shared" ca="1" si="33"/>
        <v>57</v>
      </c>
    </row>
    <row r="21" spans="1:61" ht="13.15" x14ac:dyDescent="0.4">
      <c r="A21" s="116">
        <v>18</v>
      </c>
      <c r="B21" s="117">
        <f t="shared" ref="B21:AG21" ca="1" si="34">IF(B118&gt;=MIN(B19,B20),IF((B118+1)&gt;=MAX(B19,B20),B118+2,B118+1),B118)</f>
        <v>19</v>
      </c>
      <c r="C21" s="117">
        <f t="shared" ca="1" si="34"/>
        <v>57</v>
      </c>
      <c r="D21" s="117">
        <f t="shared" ca="1" si="34"/>
        <v>59</v>
      </c>
      <c r="E21" s="117">
        <f t="shared" ca="1" si="34"/>
        <v>5</v>
      </c>
      <c r="F21" s="117">
        <f t="shared" ca="1" si="34"/>
        <v>54</v>
      </c>
      <c r="G21" s="117">
        <f t="shared" ca="1" si="34"/>
        <v>46</v>
      </c>
      <c r="H21" s="117">
        <f t="shared" ca="1" si="34"/>
        <v>73</v>
      </c>
      <c r="I21" s="117">
        <f t="shared" ca="1" si="34"/>
        <v>2</v>
      </c>
      <c r="J21" s="117">
        <f t="shared" ca="1" si="34"/>
        <v>25</v>
      </c>
      <c r="K21" s="117">
        <f t="shared" ca="1" si="34"/>
        <v>64</v>
      </c>
      <c r="L21" s="117">
        <f t="shared" ca="1" si="34"/>
        <v>26</v>
      </c>
      <c r="M21" s="117">
        <f t="shared" ca="1" si="34"/>
        <v>25</v>
      </c>
      <c r="N21" s="117">
        <f t="shared" ca="1" si="34"/>
        <v>1</v>
      </c>
      <c r="O21" s="117">
        <f t="shared" ca="1" si="34"/>
        <v>35</v>
      </c>
      <c r="P21" s="117">
        <f t="shared" ca="1" si="34"/>
        <v>80</v>
      </c>
      <c r="Q21" s="117">
        <f t="shared" ca="1" si="34"/>
        <v>52</v>
      </c>
      <c r="R21" s="117">
        <f t="shared" ca="1" si="34"/>
        <v>61</v>
      </c>
      <c r="S21" s="117">
        <f t="shared" ca="1" si="34"/>
        <v>41</v>
      </c>
      <c r="T21" s="117">
        <f t="shared" ca="1" si="34"/>
        <v>54</v>
      </c>
      <c r="U21" s="117">
        <f t="shared" ca="1" si="34"/>
        <v>60</v>
      </c>
      <c r="V21" s="117">
        <f t="shared" ca="1" si="34"/>
        <v>68</v>
      </c>
      <c r="W21" s="117">
        <f t="shared" ca="1" si="34"/>
        <v>77</v>
      </c>
      <c r="X21" s="117">
        <f t="shared" ca="1" si="34"/>
        <v>16</v>
      </c>
      <c r="Y21" s="117">
        <f t="shared" ca="1" si="34"/>
        <v>4</v>
      </c>
      <c r="Z21" s="117">
        <f t="shared" ca="1" si="34"/>
        <v>28</v>
      </c>
      <c r="AA21" s="117">
        <f t="shared" ca="1" si="34"/>
        <v>54</v>
      </c>
      <c r="AB21" s="117">
        <f t="shared" ca="1" si="34"/>
        <v>19</v>
      </c>
      <c r="AC21" s="117">
        <f t="shared" ca="1" si="34"/>
        <v>11</v>
      </c>
      <c r="AD21" s="117">
        <f t="shared" ca="1" si="34"/>
        <v>23</v>
      </c>
      <c r="AE21" s="117">
        <f t="shared" ca="1" si="34"/>
        <v>5</v>
      </c>
      <c r="AF21" s="117">
        <f t="shared" ca="1" si="34"/>
        <v>57</v>
      </c>
      <c r="AG21" s="117">
        <f t="shared" ca="1" si="34"/>
        <v>2</v>
      </c>
      <c r="AH21" s="117">
        <f t="shared" ref="AH21:BI21" ca="1" si="35">IF(AH118&gt;=MIN(AH19,AH20),IF((AH118+1)&gt;=MAX(AH19,AH20),AH118+2,AH118+1),AH118)</f>
        <v>15</v>
      </c>
      <c r="AI21" s="117">
        <f t="shared" ca="1" si="35"/>
        <v>18</v>
      </c>
      <c r="AJ21" s="117">
        <f t="shared" ca="1" si="35"/>
        <v>72</v>
      </c>
      <c r="AK21" s="117">
        <f t="shared" ca="1" si="35"/>
        <v>25</v>
      </c>
      <c r="AL21" s="117">
        <f t="shared" ca="1" si="35"/>
        <v>3</v>
      </c>
      <c r="AM21" s="117">
        <f t="shared" ca="1" si="35"/>
        <v>2</v>
      </c>
      <c r="AN21" s="117">
        <f t="shared" ca="1" si="35"/>
        <v>50</v>
      </c>
      <c r="AO21" s="117">
        <f t="shared" ca="1" si="35"/>
        <v>65</v>
      </c>
      <c r="AP21" s="117">
        <f t="shared" ca="1" si="35"/>
        <v>19</v>
      </c>
      <c r="AQ21" s="117">
        <f t="shared" ca="1" si="35"/>
        <v>5</v>
      </c>
      <c r="AR21" s="117">
        <f t="shared" ca="1" si="35"/>
        <v>44</v>
      </c>
      <c r="AS21" s="117">
        <f t="shared" ca="1" si="35"/>
        <v>42</v>
      </c>
      <c r="AT21" s="117">
        <f t="shared" ca="1" si="35"/>
        <v>68</v>
      </c>
      <c r="AU21" s="117">
        <f t="shared" ca="1" si="35"/>
        <v>5</v>
      </c>
      <c r="AV21" s="117">
        <f t="shared" ca="1" si="35"/>
        <v>1</v>
      </c>
      <c r="AW21" s="117">
        <f t="shared" ca="1" si="35"/>
        <v>62</v>
      </c>
      <c r="AX21" s="117">
        <f t="shared" ca="1" si="35"/>
        <v>30</v>
      </c>
      <c r="AY21" s="117">
        <f t="shared" ca="1" si="35"/>
        <v>17</v>
      </c>
      <c r="AZ21" s="117">
        <f t="shared" ca="1" si="35"/>
        <v>51</v>
      </c>
      <c r="BA21" s="117">
        <f t="shared" ca="1" si="35"/>
        <v>29</v>
      </c>
      <c r="BB21" s="117">
        <f t="shared" ca="1" si="35"/>
        <v>79</v>
      </c>
      <c r="BC21" s="117">
        <f t="shared" ca="1" si="35"/>
        <v>45</v>
      </c>
      <c r="BD21" s="117">
        <f t="shared" ca="1" si="35"/>
        <v>7</v>
      </c>
      <c r="BE21" s="117">
        <f t="shared" ca="1" si="35"/>
        <v>30</v>
      </c>
      <c r="BF21" s="117">
        <f t="shared" ca="1" si="35"/>
        <v>19</v>
      </c>
      <c r="BG21" s="117">
        <f t="shared" ca="1" si="35"/>
        <v>60</v>
      </c>
      <c r="BH21" s="117">
        <f t="shared" ca="1" si="35"/>
        <v>48</v>
      </c>
      <c r="BI21" s="118">
        <f t="shared" ca="1" si="35"/>
        <v>20</v>
      </c>
    </row>
    <row r="22" spans="1:61" ht="13.15" x14ac:dyDescent="0.4">
      <c r="A22" s="116">
        <v>19</v>
      </c>
      <c r="B22" s="119">
        <f t="shared" ref="B22:AG22" ca="1" si="36">B119</f>
        <v>42</v>
      </c>
      <c r="C22" s="119">
        <f t="shared" ca="1" si="36"/>
        <v>52</v>
      </c>
      <c r="D22" s="119">
        <f t="shared" ca="1" si="36"/>
        <v>52</v>
      </c>
      <c r="E22" s="119">
        <f t="shared" ca="1" si="36"/>
        <v>31</v>
      </c>
      <c r="F22" s="119">
        <f t="shared" ca="1" si="36"/>
        <v>15</v>
      </c>
      <c r="G22" s="119">
        <f t="shared" ca="1" si="36"/>
        <v>42</v>
      </c>
      <c r="H22" s="119">
        <f t="shared" ca="1" si="36"/>
        <v>35</v>
      </c>
      <c r="I22" s="119">
        <f t="shared" ca="1" si="36"/>
        <v>52</v>
      </c>
      <c r="J22" s="119">
        <f t="shared" ca="1" si="36"/>
        <v>1</v>
      </c>
      <c r="K22" s="119">
        <f t="shared" ca="1" si="36"/>
        <v>20</v>
      </c>
      <c r="L22" s="119">
        <f t="shared" ca="1" si="36"/>
        <v>31</v>
      </c>
      <c r="M22" s="119">
        <f t="shared" ca="1" si="36"/>
        <v>42</v>
      </c>
      <c r="N22" s="119">
        <f t="shared" ca="1" si="36"/>
        <v>29</v>
      </c>
      <c r="O22" s="119">
        <f t="shared" ca="1" si="36"/>
        <v>71</v>
      </c>
      <c r="P22" s="119">
        <f t="shared" ca="1" si="36"/>
        <v>8</v>
      </c>
      <c r="Q22" s="119">
        <f t="shared" ca="1" si="36"/>
        <v>21</v>
      </c>
      <c r="R22" s="119">
        <f t="shared" ca="1" si="36"/>
        <v>42</v>
      </c>
      <c r="S22" s="119">
        <f t="shared" ca="1" si="36"/>
        <v>44</v>
      </c>
      <c r="T22" s="119">
        <f t="shared" ca="1" si="36"/>
        <v>73</v>
      </c>
      <c r="U22" s="119">
        <f t="shared" ca="1" si="36"/>
        <v>36</v>
      </c>
      <c r="V22" s="119">
        <f t="shared" ca="1" si="36"/>
        <v>23</v>
      </c>
      <c r="W22" s="119">
        <f t="shared" ca="1" si="36"/>
        <v>35</v>
      </c>
      <c r="X22" s="119">
        <f t="shared" ca="1" si="36"/>
        <v>44</v>
      </c>
      <c r="Y22" s="119">
        <f t="shared" ca="1" si="36"/>
        <v>55</v>
      </c>
      <c r="Z22" s="119">
        <f t="shared" ca="1" si="36"/>
        <v>28</v>
      </c>
      <c r="AA22" s="119">
        <f t="shared" ca="1" si="36"/>
        <v>78</v>
      </c>
      <c r="AB22" s="119">
        <f t="shared" ca="1" si="36"/>
        <v>46</v>
      </c>
      <c r="AC22" s="119">
        <f t="shared" ca="1" si="36"/>
        <v>80</v>
      </c>
      <c r="AD22" s="119">
        <f t="shared" ca="1" si="36"/>
        <v>4</v>
      </c>
      <c r="AE22" s="119">
        <f t="shared" ca="1" si="36"/>
        <v>77</v>
      </c>
      <c r="AF22" s="119">
        <f t="shared" ca="1" si="36"/>
        <v>7</v>
      </c>
      <c r="AG22" s="119">
        <f t="shared" ca="1" si="36"/>
        <v>53</v>
      </c>
      <c r="AH22" s="119">
        <f t="shared" ref="AH22:BI22" ca="1" si="37">AH119</f>
        <v>34</v>
      </c>
      <c r="AI22" s="119">
        <f t="shared" ca="1" si="37"/>
        <v>21</v>
      </c>
      <c r="AJ22" s="119">
        <f t="shared" ca="1" si="37"/>
        <v>43</v>
      </c>
      <c r="AK22" s="119">
        <f t="shared" ca="1" si="37"/>
        <v>9</v>
      </c>
      <c r="AL22" s="119">
        <f t="shared" ca="1" si="37"/>
        <v>63</v>
      </c>
      <c r="AM22" s="119">
        <f t="shared" ca="1" si="37"/>
        <v>53</v>
      </c>
      <c r="AN22" s="119">
        <f t="shared" ca="1" si="37"/>
        <v>47</v>
      </c>
      <c r="AO22" s="119">
        <f t="shared" ca="1" si="37"/>
        <v>46</v>
      </c>
      <c r="AP22" s="119">
        <f t="shared" ca="1" si="37"/>
        <v>63</v>
      </c>
      <c r="AQ22" s="119">
        <f t="shared" ca="1" si="37"/>
        <v>59</v>
      </c>
      <c r="AR22" s="119">
        <f t="shared" ca="1" si="37"/>
        <v>6</v>
      </c>
      <c r="AS22" s="119">
        <f t="shared" ca="1" si="37"/>
        <v>69</v>
      </c>
      <c r="AT22" s="119">
        <f t="shared" ca="1" si="37"/>
        <v>79</v>
      </c>
      <c r="AU22" s="119">
        <f t="shared" ca="1" si="37"/>
        <v>34</v>
      </c>
      <c r="AV22" s="119">
        <f t="shared" ca="1" si="37"/>
        <v>15</v>
      </c>
      <c r="AW22" s="119">
        <f t="shared" ca="1" si="37"/>
        <v>36</v>
      </c>
      <c r="AX22" s="119">
        <f t="shared" ca="1" si="37"/>
        <v>76</v>
      </c>
      <c r="AY22" s="119">
        <f t="shared" ca="1" si="37"/>
        <v>71</v>
      </c>
      <c r="AZ22" s="119">
        <f t="shared" ca="1" si="37"/>
        <v>14</v>
      </c>
      <c r="BA22" s="119">
        <f t="shared" ca="1" si="37"/>
        <v>32</v>
      </c>
      <c r="BB22" s="119">
        <f t="shared" ca="1" si="37"/>
        <v>77</v>
      </c>
      <c r="BC22" s="119">
        <f t="shared" ca="1" si="37"/>
        <v>46</v>
      </c>
      <c r="BD22" s="119">
        <f t="shared" ca="1" si="37"/>
        <v>23</v>
      </c>
      <c r="BE22" s="119">
        <f t="shared" ca="1" si="37"/>
        <v>35</v>
      </c>
      <c r="BF22" s="119">
        <f t="shared" ca="1" si="37"/>
        <v>49</v>
      </c>
      <c r="BG22" s="119">
        <f t="shared" ca="1" si="37"/>
        <v>11</v>
      </c>
      <c r="BH22" s="119">
        <f t="shared" ca="1" si="37"/>
        <v>10</v>
      </c>
      <c r="BI22" s="120">
        <f t="shared" ca="1" si="37"/>
        <v>18</v>
      </c>
    </row>
    <row r="23" spans="1:61" ht="13.15" x14ac:dyDescent="0.4">
      <c r="A23" s="116">
        <v>20</v>
      </c>
      <c r="B23" s="117">
        <f t="shared" ref="B23:AG23" ca="1" si="38">IF(B120&gt;=B119,B120+1,B120)</f>
        <v>39</v>
      </c>
      <c r="C23" s="117">
        <f t="shared" ca="1" si="38"/>
        <v>55</v>
      </c>
      <c r="D23" s="117">
        <f t="shared" ca="1" si="38"/>
        <v>44</v>
      </c>
      <c r="E23" s="117">
        <f t="shared" ca="1" si="38"/>
        <v>18</v>
      </c>
      <c r="F23" s="117">
        <f t="shared" ca="1" si="38"/>
        <v>20</v>
      </c>
      <c r="G23" s="117">
        <f t="shared" ca="1" si="38"/>
        <v>73</v>
      </c>
      <c r="H23" s="117">
        <f t="shared" ca="1" si="38"/>
        <v>58</v>
      </c>
      <c r="I23" s="117">
        <f t="shared" ca="1" si="38"/>
        <v>39</v>
      </c>
      <c r="J23" s="117">
        <f t="shared" ca="1" si="38"/>
        <v>65</v>
      </c>
      <c r="K23" s="117">
        <f t="shared" ca="1" si="38"/>
        <v>56</v>
      </c>
      <c r="L23" s="117">
        <f t="shared" ca="1" si="38"/>
        <v>81</v>
      </c>
      <c r="M23" s="117">
        <f t="shared" ca="1" si="38"/>
        <v>64</v>
      </c>
      <c r="N23" s="117">
        <f t="shared" ca="1" si="38"/>
        <v>58</v>
      </c>
      <c r="O23" s="117">
        <f t="shared" ca="1" si="38"/>
        <v>70</v>
      </c>
      <c r="P23" s="117">
        <f t="shared" ca="1" si="38"/>
        <v>44</v>
      </c>
      <c r="Q23" s="117">
        <f t="shared" ca="1" si="38"/>
        <v>14</v>
      </c>
      <c r="R23" s="117">
        <f t="shared" ca="1" si="38"/>
        <v>32</v>
      </c>
      <c r="S23" s="117">
        <f t="shared" ca="1" si="38"/>
        <v>51</v>
      </c>
      <c r="T23" s="117">
        <f t="shared" ca="1" si="38"/>
        <v>61</v>
      </c>
      <c r="U23" s="117">
        <f t="shared" ca="1" si="38"/>
        <v>18</v>
      </c>
      <c r="V23" s="117">
        <f t="shared" ca="1" si="38"/>
        <v>33</v>
      </c>
      <c r="W23" s="117">
        <f t="shared" ca="1" si="38"/>
        <v>73</v>
      </c>
      <c r="X23" s="117">
        <f t="shared" ca="1" si="38"/>
        <v>34</v>
      </c>
      <c r="Y23" s="117">
        <f t="shared" ca="1" si="38"/>
        <v>6</v>
      </c>
      <c r="Z23" s="117">
        <f t="shared" ca="1" si="38"/>
        <v>27</v>
      </c>
      <c r="AA23" s="117">
        <f t="shared" ca="1" si="38"/>
        <v>80</v>
      </c>
      <c r="AB23" s="117">
        <f t="shared" ca="1" si="38"/>
        <v>45</v>
      </c>
      <c r="AC23" s="117">
        <f t="shared" ca="1" si="38"/>
        <v>74</v>
      </c>
      <c r="AD23" s="117">
        <f t="shared" ca="1" si="38"/>
        <v>9</v>
      </c>
      <c r="AE23" s="117">
        <f t="shared" ca="1" si="38"/>
        <v>21</v>
      </c>
      <c r="AF23" s="117">
        <f t="shared" ca="1" si="38"/>
        <v>66</v>
      </c>
      <c r="AG23" s="117">
        <f t="shared" ca="1" si="38"/>
        <v>54</v>
      </c>
      <c r="AH23" s="117">
        <f t="shared" ref="AH23:BI23" ca="1" si="39">IF(AH120&gt;=AH119,AH120+1,AH120)</f>
        <v>52</v>
      </c>
      <c r="AI23" s="117">
        <f t="shared" ca="1" si="39"/>
        <v>80</v>
      </c>
      <c r="AJ23" s="117">
        <f t="shared" ca="1" si="39"/>
        <v>77</v>
      </c>
      <c r="AK23" s="117">
        <f t="shared" ca="1" si="39"/>
        <v>11</v>
      </c>
      <c r="AL23" s="117">
        <f t="shared" ca="1" si="39"/>
        <v>55</v>
      </c>
      <c r="AM23" s="117">
        <f t="shared" ca="1" si="39"/>
        <v>15</v>
      </c>
      <c r="AN23" s="117">
        <f t="shared" ca="1" si="39"/>
        <v>40</v>
      </c>
      <c r="AO23" s="117">
        <f t="shared" ca="1" si="39"/>
        <v>32</v>
      </c>
      <c r="AP23" s="117">
        <f t="shared" ca="1" si="39"/>
        <v>38</v>
      </c>
      <c r="AQ23" s="117">
        <f t="shared" ca="1" si="39"/>
        <v>40</v>
      </c>
      <c r="AR23" s="117">
        <f t="shared" ca="1" si="39"/>
        <v>69</v>
      </c>
      <c r="AS23" s="117">
        <f t="shared" ca="1" si="39"/>
        <v>54</v>
      </c>
      <c r="AT23" s="117">
        <f t="shared" ca="1" si="39"/>
        <v>42</v>
      </c>
      <c r="AU23" s="117">
        <f t="shared" ca="1" si="39"/>
        <v>19</v>
      </c>
      <c r="AV23" s="117">
        <f t="shared" ca="1" si="39"/>
        <v>63</v>
      </c>
      <c r="AW23" s="117">
        <f t="shared" ca="1" si="39"/>
        <v>79</v>
      </c>
      <c r="AX23" s="117">
        <f t="shared" ca="1" si="39"/>
        <v>66</v>
      </c>
      <c r="AY23" s="117">
        <f t="shared" ca="1" si="39"/>
        <v>6</v>
      </c>
      <c r="AZ23" s="117">
        <f t="shared" ca="1" si="39"/>
        <v>15</v>
      </c>
      <c r="BA23" s="117">
        <f t="shared" ca="1" si="39"/>
        <v>35</v>
      </c>
      <c r="BB23" s="117">
        <f t="shared" ca="1" si="39"/>
        <v>23</v>
      </c>
      <c r="BC23" s="117">
        <f t="shared" ca="1" si="39"/>
        <v>60</v>
      </c>
      <c r="BD23" s="117">
        <f t="shared" ca="1" si="39"/>
        <v>72</v>
      </c>
      <c r="BE23" s="117">
        <f t="shared" ca="1" si="39"/>
        <v>48</v>
      </c>
      <c r="BF23" s="117">
        <f t="shared" ca="1" si="39"/>
        <v>40</v>
      </c>
      <c r="BG23" s="117">
        <f t="shared" ca="1" si="39"/>
        <v>8</v>
      </c>
      <c r="BH23" s="117">
        <f t="shared" ca="1" si="39"/>
        <v>56</v>
      </c>
      <c r="BI23" s="118">
        <f t="shared" ca="1" si="39"/>
        <v>55</v>
      </c>
    </row>
    <row r="24" spans="1:61" ht="13.15" x14ac:dyDescent="0.4">
      <c r="A24" s="116">
        <v>21</v>
      </c>
      <c r="B24" s="119">
        <f t="shared" ref="B24:AG24" ca="1" si="40">IF(B121&gt;=MIN(B22,B23),IF((B121+1)&gt;=MAX(B22,B23),B121+2,B121+1),B121)</f>
        <v>46</v>
      </c>
      <c r="C24" s="119">
        <f t="shared" ca="1" si="40"/>
        <v>78</v>
      </c>
      <c r="D24" s="119">
        <f t="shared" ca="1" si="40"/>
        <v>60</v>
      </c>
      <c r="E24" s="119">
        <f t="shared" ca="1" si="40"/>
        <v>35</v>
      </c>
      <c r="F24" s="119">
        <f t="shared" ca="1" si="40"/>
        <v>33</v>
      </c>
      <c r="G24" s="119">
        <f t="shared" ca="1" si="40"/>
        <v>37</v>
      </c>
      <c r="H24" s="119">
        <f t="shared" ca="1" si="40"/>
        <v>10</v>
      </c>
      <c r="I24" s="119">
        <f t="shared" ca="1" si="40"/>
        <v>63</v>
      </c>
      <c r="J24" s="119">
        <f t="shared" ca="1" si="40"/>
        <v>24</v>
      </c>
      <c r="K24" s="119">
        <f t="shared" ca="1" si="40"/>
        <v>11</v>
      </c>
      <c r="L24" s="119">
        <f t="shared" ca="1" si="40"/>
        <v>24</v>
      </c>
      <c r="M24" s="119">
        <f t="shared" ca="1" si="40"/>
        <v>48</v>
      </c>
      <c r="N24" s="119">
        <f t="shared" ca="1" si="40"/>
        <v>25</v>
      </c>
      <c r="O24" s="119">
        <f t="shared" ca="1" si="40"/>
        <v>76</v>
      </c>
      <c r="P24" s="119">
        <f t="shared" ca="1" si="40"/>
        <v>55</v>
      </c>
      <c r="Q24" s="119">
        <f t="shared" ca="1" si="40"/>
        <v>65</v>
      </c>
      <c r="R24" s="119">
        <f t="shared" ca="1" si="40"/>
        <v>57</v>
      </c>
      <c r="S24" s="119">
        <f t="shared" ca="1" si="40"/>
        <v>78</v>
      </c>
      <c r="T24" s="119">
        <f t="shared" ca="1" si="40"/>
        <v>75</v>
      </c>
      <c r="U24" s="119">
        <f t="shared" ca="1" si="40"/>
        <v>57</v>
      </c>
      <c r="V24" s="119">
        <f t="shared" ca="1" si="40"/>
        <v>40</v>
      </c>
      <c r="W24" s="119">
        <f t="shared" ca="1" si="40"/>
        <v>12</v>
      </c>
      <c r="X24" s="119">
        <f t="shared" ca="1" si="40"/>
        <v>5</v>
      </c>
      <c r="Y24" s="119">
        <f t="shared" ca="1" si="40"/>
        <v>28</v>
      </c>
      <c r="Z24" s="119">
        <f t="shared" ca="1" si="40"/>
        <v>43</v>
      </c>
      <c r="AA24" s="119">
        <f t="shared" ca="1" si="40"/>
        <v>17</v>
      </c>
      <c r="AB24" s="119">
        <f t="shared" ca="1" si="40"/>
        <v>71</v>
      </c>
      <c r="AC24" s="119">
        <f t="shared" ca="1" si="40"/>
        <v>59</v>
      </c>
      <c r="AD24" s="119">
        <f t="shared" ca="1" si="40"/>
        <v>37</v>
      </c>
      <c r="AE24" s="119">
        <f t="shared" ca="1" si="40"/>
        <v>13</v>
      </c>
      <c r="AF24" s="119">
        <f t="shared" ca="1" si="40"/>
        <v>34</v>
      </c>
      <c r="AG24" s="119">
        <f t="shared" ca="1" si="40"/>
        <v>74</v>
      </c>
      <c r="AH24" s="119">
        <f t="shared" ref="AH24:BI24" ca="1" si="41">IF(AH121&gt;=MIN(AH22,AH23),IF((AH121+1)&gt;=MAX(AH22,AH23),AH121+2,AH121+1),AH121)</f>
        <v>32</v>
      </c>
      <c r="AI24" s="119">
        <f t="shared" ca="1" si="41"/>
        <v>27</v>
      </c>
      <c r="AJ24" s="119">
        <f t="shared" ca="1" si="41"/>
        <v>81</v>
      </c>
      <c r="AK24" s="119">
        <f t="shared" ca="1" si="41"/>
        <v>39</v>
      </c>
      <c r="AL24" s="119">
        <f t="shared" ca="1" si="41"/>
        <v>3</v>
      </c>
      <c r="AM24" s="119">
        <f t="shared" ca="1" si="41"/>
        <v>22</v>
      </c>
      <c r="AN24" s="119">
        <f t="shared" ca="1" si="41"/>
        <v>32</v>
      </c>
      <c r="AO24" s="119">
        <f t="shared" ca="1" si="41"/>
        <v>24</v>
      </c>
      <c r="AP24" s="119">
        <f t="shared" ca="1" si="41"/>
        <v>10</v>
      </c>
      <c r="AQ24" s="119">
        <f t="shared" ca="1" si="41"/>
        <v>12</v>
      </c>
      <c r="AR24" s="119">
        <f t="shared" ca="1" si="41"/>
        <v>77</v>
      </c>
      <c r="AS24" s="119">
        <f t="shared" ca="1" si="41"/>
        <v>48</v>
      </c>
      <c r="AT24" s="119">
        <f t="shared" ca="1" si="41"/>
        <v>39</v>
      </c>
      <c r="AU24" s="119">
        <f t="shared" ca="1" si="41"/>
        <v>45</v>
      </c>
      <c r="AV24" s="119">
        <f t="shared" ca="1" si="41"/>
        <v>32</v>
      </c>
      <c r="AW24" s="119">
        <f t="shared" ca="1" si="41"/>
        <v>27</v>
      </c>
      <c r="AX24" s="119">
        <f t="shared" ca="1" si="41"/>
        <v>31</v>
      </c>
      <c r="AY24" s="119">
        <f t="shared" ca="1" si="41"/>
        <v>12</v>
      </c>
      <c r="AZ24" s="119">
        <f t="shared" ca="1" si="41"/>
        <v>24</v>
      </c>
      <c r="BA24" s="119">
        <f t="shared" ca="1" si="41"/>
        <v>18</v>
      </c>
      <c r="BB24" s="119">
        <f t="shared" ca="1" si="41"/>
        <v>36</v>
      </c>
      <c r="BC24" s="119">
        <f t="shared" ca="1" si="41"/>
        <v>26</v>
      </c>
      <c r="BD24" s="119">
        <f t="shared" ca="1" si="41"/>
        <v>59</v>
      </c>
      <c r="BE24" s="119">
        <f t="shared" ca="1" si="41"/>
        <v>53</v>
      </c>
      <c r="BF24" s="119">
        <f t="shared" ca="1" si="41"/>
        <v>81</v>
      </c>
      <c r="BG24" s="119">
        <f t="shared" ca="1" si="41"/>
        <v>39</v>
      </c>
      <c r="BH24" s="119">
        <f t="shared" ca="1" si="41"/>
        <v>20</v>
      </c>
      <c r="BI24" s="120">
        <f t="shared" ca="1" si="41"/>
        <v>50</v>
      </c>
    </row>
    <row r="25" spans="1:61" ht="13.15" x14ac:dyDescent="0.4">
      <c r="A25" s="116">
        <v>22</v>
      </c>
      <c r="B25" s="117">
        <f t="shared" ref="B25:AG25" ca="1" si="42">B122</f>
        <v>20</v>
      </c>
      <c r="C25" s="117">
        <f t="shared" ca="1" si="42"/>
        <v>76</v>
      </c>
      <c r="D25" s="117">
        <f t="shared" ca="1" si="42"/>
        <v>7</v>
      </c>
      <c r="E25" s="117">
        <f t="shared" ca="1" si="42"/>
        <v>37</v>
      </c>
      <c r="F25" s="117">
        <f t="shared" ca="1" si="42"/>
        <v>60</v>
      </c>
      <c r="G25" s="117">
        <f t="shared" ca="1" si="42"/>
        <v>31</v>
      </c>
      <c r="H25" s="117">
        <f t="shared" ca="1" si="42"/>
        <v>79</v>
      </c>
      <c r="I25" s="117">
        <f t="shared" ca="1" si="42"/>
        <v>31</v>
      </c>
      <c r="J25" s="117">
        <f t="shared" ca="1" si="42"/>
        <v>31</v>
      </c>
      <c r="K25" s="117">
        <f t="shared" ca="1" si="42"/>
        <v>42</v>
      </c>
      <c r="L25" s="117">
        <f t="shared" ca="1" si="42"/>
        <v>6</v>
      </c>
      <c r="M25" s="117">
        <f t="shared" ca="1" si="42"/>
        <v>41</v>
      </c>
      <c r="N25" s="117">
        <f t="shared" ca="1" si="42"/>
        <v>38</v>
      </c>
      <c r="O25" s="117">
        <f t="shared" ca="1" si="42"/>
        <v>67</v>
      </c>
      <c r="P25" s="117">
        <f t="shared" ca="1" si="42"/>
        <v>13</v>
      </c>
      <c r="Q25" s="117">
        <f t="shared" ca="1" si="42"/>
        <v>21</v>
      </c>
      <c r="R25" s="117">
        <f t="shared" ca="1" si="42"/>
        <v>12</v>
      </c>
      <c r="S25" s="117">
        <f t="shared" ca="1" si="42"/>
        <v>19</v>
      </c>
      <c r="T25" s="117">
        <f t="shared" ca="1" si="42"/>
        <v>10</v>
      </c>
      <c r="U25" s="117">
        <f t="shared" ca="1" si="42"/>
        <v>24</v>
      </c>
      <c r="V25" s="117">
        <f t="shared" ca="1" si="42"/>
        <v>57</v>
      </c>
      <c r="W25" s="117">
        <f t="shared" ca="1" si="42"/>
        <v>30</v>
      </c>
      <c r="X25" s="117">
        <f t="shared" ca="1" si="42"/>
        <v>45</v>
      </c>
      <c r="Y25" s="117">
        <f t="shared" ca="1" si="42"/>
        <v>8</v>
      </c>
      <c r="Z25" s="117">
        <f t="shared" ca="1" si="42"/>
        <v>70</v>
      </c>
      <c r="AA25" s="117">
        <f t="shared" ca="1" si="42"/>
        <v>43</v>
      </c>
      <c r="AB25" s="117">
        <f t="shared" ca="1" si="42"/>
        <v>44</v>
      </c>
      <c r="AC25" s="117">
        <f t="shared" ca="1" si="42"/>
        <v>8</v>
      </c>
      <c r="AD25" s="117">
        <f t="shared" ca="1" si="42"/>
        <v>41</v>
      </c>
      <c r="AE25" s="117">
        <f t="shared" ca="1" si="42"/>
        <v>77</v>
      </c>
      <c r="AF25" s="117">
        <f t="shared" ca="1" si="42"/>
        <v>81</v>
      </c>
      <c r="AG25" s="117">
        <f t="shared" ca="1" si="42"/>
        <v>2</v>
      </c>
      <c r="AH25" s="117">
        <f t="shared" ref="AH25:BI25" ca="1" si="43">AH122</f>
        <v>46</v>
      </c>
      <c r="AI25" s="117">
        <f t="shared" ca="1" si="43"/>
        <v>2</v>
      </c>
      <c r="AJ25" s="117">
        <f t="shared" ca="1" si="43"/>
        <v>65</v>
      </c>
      <c r="AK25" s="117">
        <f t="shared" ca="1" si="43"/>
        <v>59</v>
      </c>
      <c r="AL25" s="117">
        <f t="shared" ca="1" si="43"/>
        <v>3</v>
      </c>
      <c r="AM25" s="117">
        <f t="shared" ca="1" si="43"/>
        <v>55</v>
      </c>
      <c r="AN25" s="117">
        <f t="shared" ca="1" si="43"/>
        <v>10</v>
      </c>
      <c r="AO25" s="117">
        <f t="shared" ca="1" si="43"/>
        <v>32</v>
      </c>
      <c r="AP25" s="117">
        <f t="shared" ca="1" si="43"/>
        <v>26</v>
      </c>
      <c r="AQ25" s="117">
        <f t="shared" ca="1" si="43"/>
        <v>16</v>
      </c>
      <c r="AR25" s="117">
        <f t="shared" ca="1" si="43"/>
        <v>34</v>
      </c>
      <c r="AS25" s="117">
        <f t="shared" ca="1" si="43"/>
        <v>38</v>
      </c>
      <c r="AT25" s="117">
        <f t="shared" ca="1" si="43"/>
        <v>61</v>
      </c>
      <c r="AU25" s="117">
        <f t="shared" ca="1" si="43"/>
        <v>36</v>
      </c>
      <c r="AV25" s="117">
        <f t="shared" ca="1" si="43"/>
        <v>25</v>
      </c>
      <c r="AW25" s="117">
        <f t="shared" ca="1" si="43"/>
        <v>76</v>
      </c>
      <c r="AX25" s="117">
        <f t="shared" ca="1" si="43"/>
        <v>28</v>
      </c>
      <c r="AY25" s="117">
        <f t="shared" ca="1" si="43"/>
        <v>46</v>
      </c>
      <c r="AZ25" s="117">
        <f t="shared" ca="1" si="43"/>
        <v>28</v>
      </c>
      <c r="BA25" s="117">
        <f t="shared" ca="1" si="43"/>
        <v>56</v>
      </c>
      <c r="BB25" s="117">
        <f t="shared" ca="1" si="43"/>
        <v>65</v>
      </c>
      <c r="BC25" s="117">
        <f t="shared" ca="1" si="43"/>
        <v>71</v>
      </c>
      <c r="BD25" s="117">
        <f t="shared" ca="1" si="43"/>
        <v>21</v>
      </c>
      <c r="BE25" s="117">
        <f t="shared" ca="1" si="43"/>
        <v>78</v>
      </c>
      <c r="BF25" s="117">
        <f t="shared" ca="1" si="43"/>
        <v>46</v>
      </c>
      <c r="BG25" s="117">
        <f t="shared" ca="1" si="43"/>
        <v>44</v>
      </c>
      <c r="BH25" s="117">
        <f t="shared" ca="1" si="43"/>
        <v>46</v>
      </c>
      <c r="BI25" s="118">
        <f t="shared" ca="1" si="43"/>
        <v>34</v>
      </c>
    </row>
    <row r="26" spans="1:61" ht="13.15" x14ac:dyDescent="0.4">
      <c r="A26" s="116">
        <v>23</v>
      </c>
      <c r="B26" s="119">
        <f t="shared" ref="B26:AG26" ca="1" si="44">IF(B123&gt;=B122,B123+1,B123)</f>
        <v>70</v>
      </c>
      <c r="C26" s="119">
        <f t="shared" ca="1" si="44"/>
        <v>81</v>
      </c>
      <c r="D26" s="119">
        <f t="shared" ca="1" si="44"/>
        <v>45</v>
      </c>
      <c r="E26" s="119">
        <f t="shared" ca="1" si="44"/>
        <v>45</v>
      </c>
      <c r="F26" s="119">
        <f t="shared" ca="1" si="44"/>
        <v>45</v>
      </c>
      <c r="G26" s="119">
        <f t="shared" ca="1" si="44"/>
        <v>9</v>
      </c>
      <c r="H26" s="119">
        <f t="shared" ca="1" si="44"/>
        <v>36</v>
      </c>
      <c r="I26" s="119">
        <f t="shared" ca="1" si="44"/>
        <v>46</v>
      </c>
      <c r="J26" s="119">
        <f t="shared" ca="1" si="44"/>
        <v>54</v>
      </c>
      <c r="K26" s="119">
        <f t="shared" ca="1" si="44"/>
        <v>75</v>
      </c>
      <c r="L26" s="119">
        <f t="shared" ca="1" si="44"/>
        <v>20</v>
      </c>
      <c r="M26" s="119">
        <f t="shared" ca="1" si="44"/>
        <v>14</v>
      </c>
      <c r="N26" s="119">
        <f t="shared" ca="1" si="44"/>
        <v>45</v>
      </c>
      <c r="O26" s="119">
        <f t="shared" ca="1" si="44"/>
        <v>58</v>
      </c>
      <c r="P26" s="119">
        <f t="shared" ca="1" si="44"/>
        <v>55</v>
      </c>
      <c r="Q26" s="119">
        <f t="shared" ca="1" si="44"/>
        <v>73</v>
      </c>
      <c r="R26" s="119">
        <f t="shared" ca="1" si="44"/>
        <v>9</v>
      </c>
      <c r="S26" s="119">
        <f t="shared" ca="1" si="44"/>
        <v>33</v>
      </c>
      <c r="T26" s="119">
        <f t="shared" ca="1" si="44"/>
        <v>19</v>
      </c>
      <c r="U26" s="119">
        <f t="shared" ca="1" si="44"/>
        <v>19</v>
      </c>
      <c r="V26" s="119">
        <f t="shared" ca="1" si="44"/>
        <v>33</v>
      </c>
      <c r="W26" s="119">
        <f t="shared" ca="1" si="44"/>
        <v>6</v>
      </c>
      <c r="X26" s="119">
        <f t="shared" ca="1" si="44"/>
        <v>66</v>
      </c>
      <c r="Y26" s="119">
        <f t="shared" ca="1" si="44"/>
        <v>24</v>
      </c>
      <c r="Z26" s="119">
        <f t="shared" ca="1" si="44"/>
        <v>41</v>
      </c>
      <c r="AA26" s="119">
        <f t="shared" ca="1" si="44"/>
        <v>66</v>
      </c>
      <c r="AB26" s="119">
        <f t="shared" ca="1" si="44"/>
        <v>2</v>
      </c>
      <c r="AC26" s="119">
        <f t="shared" ca="1" si="44"/>
        <v>53</v>
      </c>
      <c r="AD26" s="119">
        <f t="shared" ca="1" si="44"/>
        <v>10</v>
      </c>
      <c r="AE26" s="119">
        <f t="shared" ca="1" si="44"/>
        <v>2</v>
      </c>
      <c r="AF26" s="119">
        <f t="shared" ca="1" si="44"/>
        <v>50</v>
      </c>
      <c r="AG26" s="119">
        <f t="shared" ca="1" si="44"/>
        <v>24</v>
      </c>
      <c r="AH26" s="119">
        <f t="shared" ref="AH26:BI26" ca="1" si="45">IF(AH123&gt;=AH122,AH123+1,AH123)</f>
        <v>51</v>
      </c>
      <c r="AI26" s="119">
        <f t="shared" ca="1" si="45"/>
        <v>63</v>
      </c>
      <c r="AJ26" s="119">
        <f t="shared" ca="1" si="45"/>
        <v>3</v>
      </c>
      <c r="AK26" s="119">
        <f t="shared" ca="1" si="45"/>
        <v>14</v>
      </c>
      <c r="AL26" s="119">
        <f t="shared" ca="1" si="45"/>
        <v>63</v>
      </c>
      <c r="AM26" s="119">
        <f t="shared" ca="1" si="45"/>
        <v>65</v>
      </c>
      <c r="AN26" s="119">
        <f t="shared" ca="1" si="45"/>
        <v>16</v>
      </c>
      <c r="AO26" s="119">
        <f t="shared" ca="1" si="45"/>
        <v>71</v>
      </c>
      <c r="AP26" s="119">
        <f t="shared" ca="1" si="45"/>
        <v>60</v>
      </c>
      <c r="AQ26" s="119">
        <f t="shared" ca="1" si="45"/>
        <v>61</v>
      </c>
      <c r="AR26" s="119">
        <f t="shared" ca="1" si="45"/>
        <v>20</v>
      </c>
      <c r="AS26" s="119">
        <f t="shared" ca="1" si="45"/>
        <v>33</v>
      </c>
      <c r="AT26" s="119">
        <f t="shared" ca="1" si="45"/>
        <v>28</v>
      </c>
      <c r="AU26" s="119">
        <f t="shared" ca="1" si="45"/>
        <v>22</v>
      </c>
      <c r="AV26" s="119">
        <f t="shared" ca="1" si="45"/>
        <v>73</v>
      </c>
      <c r="AW26" s="119">
        <f t="shared" ca="1" si="45"/>
        <v>36</v>
      </c>
      <c r="AX26" s="119">
        <f t="shared" ca="1" si="45"/>
        <v>43</v>
      </c>
      <c r="AY26" s="119">
        <f t="shared" ca="1" si="45"/>
        <v>72</v>
      </c>
      <c r="AZ26" s="119">
        <f t="shared" ca="1" si="45"/>
        <v>37</v>
      </c>
      <c r="BA26" s="119">
        <f t="shared" ca="1" si="45"/>
        <v>63</v>
      </c>
      <c r="BB26" s="119">
        <f t="shared" ca="1" si="45"/>
        <v>16</v>
      </c>
      <c r="BC26" s="119">
        <f t="shared" ca="1" si="45"/>
        <v>69</v>
      </c>
      <c r="BD26" s="119">
        <f t="shared" ca="1" si="45"/>
        <v>44</v>
      </c>
      <c r="BE26" s="119">
        <f t="shared" ca="1" si="45"/>
        <v>26</v>
      </c>
      <c r="BF26" s="119">
        <f t="shared" ca="1" si="45"/>
        <v>48</v>
      </c>
      <c r="BG26" s="119">
        <f t="shared" ca="1" si="45"/>
        <v>19</v>
      </c>
      <c r="BH26" s="119">
        <f t="shared" ca="1" si="45"/>
        <v>1</v>
      </c>
      <c r="BI26" s="120">
        <f t="shared" ca="1" si="45"/>
        <v>71</v>
      </c>
    </row>
    <row r="27" spans="1:61" ht="13.15" x14ac:dyDescent="0.4">
      <c r="A27" s="116">
        <v>24</v>
      </c>
      <c r="B27" s="117">
        <f t="shared" ref="B27:AG27" ca="1" si="46">IF(B124&gt;=MIN(B25,B26),IF((B124+1)&gt;=MAX(B25,B26),B124+2,B124+1),B124)</f>
        <v>54</v>
      </c>
      <c r="C27" s="117">
        <f t="shared" ca="1" si="46"/>
        <v>52</v>
      </c>
      <c r="D27" s="117">
        <f t="shared" ca="1" si="46"/>
        <v>69</v>
      </c>
      <c r="E27" s="117">
        <f t="shared" ca="1" si="46"/>
        <v>48</v>
      </c>
      <c r="F27" s="117">
        <f t="shared" ca="1" si="46"/>
        <v>33</v>
      </c>
      <c r="G27" s="117">
        <f t="shared" ca="1" si="46"/>
        <v>20</v>
      </c>
      <c r="H27" s="117">
        <f t="shared" ca="1" si="46"/>
        <v>34</v>
      </c>
      <c r="I27" s="117">
        <f t="shared" ca="1" si="46"/>
        <v>14</v>
      </c>
      <c r="J27" s="117">
        <f t="shared" ca="1" si="46"/>
        <v>42</v>
      </c>
      <c r="K27" s="117">
        <f t="shared" ca="1" si="46"/>
        <v>81</v>
      </c>
      <c r="L27" s="117">
        <f t="shared" ca="1" si="46"/>
        <v>70</v>
      </c>
      <c r="M27" s="117">
        <f t="shared" ca="1" si="46"/>
        <v>48</v>
      </c>
      <c r="N27" s="117">
        <f t="shared" ca="1" si="46"/>
        <v>68</v>
      </c>
      <c r="O27" s="117">
        <f t="shared" ca="1" si="46"/>
        <v>56</v>
      </c>
      <c r="P27" s="117">
        <f t="shared" ca="1" si="46"/>
        <v>65</v>
      </c>
      <c r="Q27" s="117">
        <f t="shared" ca="1" si="46"/>
        <v>5</v>
      </c>
      <c r="R27" s="117">
        <f t="shared" ca="1" si="46"/>
        <v>32</v>
      </c>
      <c r="S27" s="117">
        <f t="shared" ca="1" si="46"/>
        <v>54</v>
      </c>
      <c r="T27" s="117">
        <f t="shared" ca="1" si="46"/>
        <v>22</v>
      </c>
      <c r="U27" s="117">
        <f t="shared" ca="1" si="46"/>
        <v>80</v>
      </c>
      <c r="V27" s="117">
        <f t="shared" ca="1" si="46"/>
        <v>35</v>
      </c>
      <c r="W27" s="117">
        <f t="shared" ca="1" si="46"/>
        <v>64</v>
      </c>
      <c r="X27" s="117">
        <f t="shared" ca="1" si="46"/>
        <v>69</v>
      </c>
      <c r="Y27" s="117">
        <f t="shared" ca="1" si="46"/>
        <v>62</v>
      </c>
      <c r="Z27" s="117">
        <f t="shared" ca="1" si="46"/>
        <v>23</v>
      </c>
      <c r="AA27" s="117">
        <f t="shared" ca="1" si="46"/>
        <v>53</v>
      </c>
      <c r="AB27" s="117">
        <f t="shared" ca="1" si="46"/>
        <v>60</v>
      </c>
      <c r="AC27" s="117">
        <f t="shared" ca="1" si="46"/>
        <v>26</v>
      </c>
      <c r="AD27" s="117">
        <f t="shared" ca="1" si="46"/>
        <v>63</v>
      </c>
      <c r="AE27" s="117">
        <f t="shared" ca="1" si="46"/>
        <v>29</v>
      </c>
      <c r="AF27" s="117">
        <f t="shared" ca="1" si="46"/>
        <v>44</v>
      </c>
      <c r="AG27" s="117">
        <f t="shared" ca="1" si="46"/>
        <v>34</v>
      </c>
      <c r="AH27" s="117">
        <f t="shared" ref="AH27:BI27" ca="1" si="47">IF(AH124&gt;=MIN(AH25,AH26),IF((AH124+1)&gt;=MAX(AH25,AH26),AH124+2,AH124+1),AH124)</f>
        <v>16</v>
      </c>
      <c r="AI27" s="117">
        <f t="shared" ca="1" si="47"/>
        <v>61</v>
      </c>
      <c r="AJ27" s="117">
        <f t="shared" ca="1" si="47"/>
        <v>25</v>
      </c>
      <c r="AK27" s="117">
        <f t="shared" ca="1" si="47"/>
        <v>7</v>
      </c>
      <c r="AL27" s="117">
        <f t="shared" ca="1" si="47"/>
        <v>71</v>
      </c>
      <c r="AM27" s="117">
        <f t="shared" ca="1" si="47"/>
        <v>36</v>
      </c>
      <c r="AN27" s="117">
        <f t="shared" ca="1" si="47"/>
        <v>59</v>
      </c>
      <c r="AO27" s="117">
        <f t="shared" ca="1" si="47"/>
        <v>67</v>
      </c>
      <c r="AP27" s="117">
        <f t="shared" ca="1" si="47"/>
        <v>81</v>
      </c>
      <c r="AQ27" s="117">
        <f t="shared" ca="1" si="47"/>
        <v>35</v>
      </c>
      <c r="AR27" s="117">
        <f t="shared" ca="1" si="47"/>
        <v>72</v>
      </c>
      <c r="AS27" s="117">
        <f t="shared" ca="1" si="47"/>
        <v>64</v>
      </c>
      <c r="AT27" s="117">
        <f t="shared" ca="1" si="47"/>
        <v>64</v>
      </c>
      <c r="AU27" s="117">
        <f t="shared" ca="1" si="47"/>
        <v>14</v>
      </c>
      <c r="AV27" s="117">
        <f t="shared" ca="1" si="47"/>
        <v>62</v>
      </c>
      <c r="AW27" s="117">
        <f t="shared" ca="1" si="47"/>
        <v>7</v>
      </c>
      <c r="AX27" s="117">
        <f t="shared" ca="1" si="47"/>
        <v>3</v>
      </c>
      <c r="AY27" s="117">
        <f t="shared" ca="1" si="47"/>
        <v>47</v>
      </c>
      <c r="AZ27" s="117">
        <f t="shared" ca="1" si="47"/>
        <v>51</v>
      </c>
      <c r="BA27" s="117">
        <f t="shared" ca="1" si="47"/>
        <v>55</v>
      </c>
      <c r="BB27" s="117">
        <f t="shared" ca="1" si="47"/>
        <v>49</v>
      </c>
      <c r="BC27" s="117">
        <f t="shared" ca="1" si="47"/>
        <v>2</v>
      </c>
      <c r="BD27" s="117">
        <f t="shared" ca="1" si="47"/>
        <v>69</v>
      </c>
      <c r="BE27" s="117">
        <f t="shared" ca="1" si="47"/>
        <v>10</v>
      </c>
      <c r="BF27" s="117">
        <f t="shared" ca="1" si="47"/>
        <v>35</v>
      </c>
      <c r="BG27" s="117">
        <f t="shared" ca="1" si="47"/>
        <v>53</v>
      </c>
      <c r="BH27" s="117">
        <f t="shared" ca="1" si="47"/>
        <v>10</v>
      </c>
      <c r="BI27" s="118">
        <f t="shared" ca="1" si="47"/>
        <v>47</v>
      </c>
    </row>
    <row r="28" spans="1:61" ht="13.15" x14ac:dyDescent="0.4">
      <c r="A28" s="116">
        <v>25</v>
      </c>
      <c r="B28" s="119">
        <f t="shared" ref="B28:AG28" ca="1" si="48">B125</f>
        <v>55</v>
      </c>
      <c r="C28" s="119">
        <f t="shared" ca="1" si="48"/>
        <v>33</v>
      </c>
      <c r="D28" s="119">
        <f t="shared" ca="1" si="48"/>
        <v>9</v>
      </c>
      <c r="E28" s="119">
        <f t="shared" ca="1" si="48"/>
        <v>53</v>
      </c>
      <c r="F28" s="119">
        <f t="shared" ca="1" si="48"/>
        <v>8</v>
      </c>
      <c r="G28" s="119">
        <f t="shared" ca="1" si="48"/>
        <v>24</v>
      </c>
      <c r="H28" s="119">
        <f t="shared" ca="1" si="48"/>
        <v>37</v>
      </c>
      <c r="I28" s="119">
        <f t="shared" ca="1" si="48"/>
        <v>1</v>
      </c>
      <c r="J28" s="119">
        <f t="shared" ca="1" si="48"/>
        <v>29</v>
      </c>
      <c r="K28" s="119">
        <f t="shared" ca="1" si="48"/>
        <v>78</v>
      </c>
      <c r="L28" s="119">
        <f t="shared" ca="1" si="48"/>
        <v>18</v>
      </c>
      <c r="M28" s="119">
        <f t="shared" ca="1" si="48"/>
        <v>51</v>
      </c>
      <c r="N28" s="119">
        <f t="shared" ca="1" si="48"/>
        <v>54</v>
      </c>
      <c r="O28" s="119">
        <f t="shared" ca="1" si="48"/>
        <v>22</v>
      </c>
      <c r="P28" s="119">
        <f t="shared" ca="1" si="48"/>
        <v>60</v>
      </c>
      <c r="Q28" s="119">
        <f t="shared" ca="1" si="48"/>
        <v>47</v>
      </c>
      <c r="R28" s="119">
        <f t="shared" ca="1" si="48"/>
        <v>45</v>
      </c>
      <c r="S28" s="119">
        <f t="shared" ca="1" si="48"/>
        <v>21</v>
      </c>
      <c r="T28" s="119">
        <f t="shared" ca="1" si="48"/>
        <v>76</v>
      </c>
      <c r="U28" s="119">
        <f t="shared" ca="1" si="48"/>
        <v>43</v>
      </c>
      <c r="V28" s="119">
        <f t="shared" ca="1" si="48"/>
        <v>66</v>
      </c>
      <c r="W28" s="119">
        <f t="shared" ca="1" si="48"/>
        <v>14</v>
      </c>
      <c r="X28" s="119">
        <f t="shared" ca="1" si="48"/>
        <v>71</v>
      </c>
      <c r="Y28" s="119">
        <f t="shared" ca="1" si="48"/>
        <v>61</v>
      </c>
      <c r="Z28" s="119">
        <f t="shared" ca="1" si="48"/>
        <v>37</v>
      </c>
      <c r="AA28" s="119">
        <f t="shared" ca="1" si="48"/>
        <v>40</v>
      </c>
      <c r="AB28" s="119">
        <f t="shared" ca="1" si="48"/>
        <v>6</v>
      </c>
      <c r="AC28" s="119">
        <f t="shared" ca="1" si="48"/>
        <v>44</v>
      </c>
      <c r="AD28" s="119">
        <f t="shared" ca="1" si="48"/>
        <v>14</v>
      </c>
      <c r="AE28" s="119">
        <f t="shared" ca="1" si="48"/>
        <v>47</v>
      </c>
      <c r="AF28" s="119">
        <f t="shared" ca="1" si="48"/>
        <v>5</v>
      </c>
      <c r="AG28" s="119">
        <f t="shared" ca="1" si="48"/>
        <v>12</v>
      </c>
      <c r="AH28" s="119">
        <f t="shared" ref="AH28:BI28" ca="1" si="49">AH125</f>
        <v>20</v>
      </c>
      <c r="AI28" s="119">
        <f t="shared" ca="1" si="49"/>
        <v>60</v>
      </c>
      <c r="AJ28" s="119">
        <f t="shared" ca="1" si="49"/>
        <v>66</v>
      </c>
      <c r="AK28" s="119">
        <f t="shared" ca="1" si="49"/>
        <v>60</v>
      </c>
      <c r="AL28" s="119">
        <f t="shared" ca="1" si="49"/>
        <v>38</v>
      </c>
      <c r="AM28" s="119">
        <f t="shared" ca="1" si="49"/>
        <v>42</v>
      </c>
      <c r="AN28" s="119">
        <f t="shared" ca="1" si="49"/>
        <v>57</v>
      </c>
      <c r="AO28" s="119">
        <f t="shared" ca="1" si="49"/>
        <v>3</v>
      </c>
      <c r="AP28" s="119">
        <f t="shared" ca="1" si="49"/>
        <v>71</v>
      </c>
      <c r="AQ28" s="119">
        <f t="shared" ca="1" si="49"/>
        <v>66</v>
      </c>
      <c r="AR28" s="119">
        <f t="shared" ca="1" si="49"/>
        <v>2</v>
      </c>
      <c r="AS28" s="119">
        <f t="shared" ca="1" si="49"/>
        <v>38</v>
      </c>
      <c r="AT28" s="119">
        <f t="shared" ca="1" si="49"/>
        <v>57</v>
      </c>
      <c r="AU28" s="119">
        <f t="shared" ca="1" si="49"/>
        <v>41</v>
      </c>
      <c r="AV28" s="119">
        <f t="shared" ca="1" si="49"/>
        <v>24</v>
      </c>
      <c r="AW28" s="119">
        <f t="shared" ca="1" si="49"/>
        <v>58</v>
      </c>
      <c r="AX28" s="119">
        <f t="shared" ca="1" si="49"/>
        <v>77</v>
      </c>
      <c r="AY28" s="119">
        <f t="shared" ca="1" si="49"/>
        <v>21</v>
      </c>
      <c r="AZ28" s="119">
        <f t="shared" ca="1" si="49"/>
        <v>58</v>
      </c>
      <c r="BA28" s="119">
        <f t="shared" ca="1" si="49"/>
        <v>51</v>
      </c>
      <c r="BB28" s="119">
        <f t="shared" ca="1" si="49"/>
        <v>75</v>
      </c>
      <c r="BC28" s="119">
        <f t="shared" ca="1" si="49"/>
        <v>43</v>
      </c>
      <c r="BD28" s="119">
        <f t="shared" ca="1" si="49"/>
        <v>25</v>
      </c>
      <c r="BE28" s="119">
        <f t="shared" ca="1" si="49"/>
        <v>29</v>
      </c>
      <c r="BF28" s="119">
        <f t="shared" ca="1" si="49"/>
        <v>53</v>
      </c>
      <c r="BG28" s="119">
        <f t="shared" ca="1" si="49"/>
        <v>79</v>
      </c>
      <c r="BH28" s="119">
        <f t="shared" ca="1" si="49"/>
        <v>20</v>
      </c>
      <c r="BI28" s="120">
        <f t="shared" ca="1" si="49"/>
        <v>52</v>
      </c>
    </row>
    <row r="29" spans="1:61" ht="13.15" x14ac:dyDescent="0.4">
      <c r="A29" s="116">
        <v>26</v>
      </c>
      <c r="B29" s="117">
        <f t="shared" ref="B29:AG29" ca="1" si="50">IF(B126&gt;=B125,B126+1,B126)</f>
        <v>80</v>
      </c>
      <c r="C29" s="117">
        <f t="shared" ca="1" si="50"/>
        <v>48</v>
      </c>
      <c r="D29" s="117">
        <f t="shared" ca="1" si="50"/>
        <v>74</v>
      </c>
      <c r="E29" s="117">
        <f t="shared" ca="1" si="50"/>
        <v>28</v>
      </c>
      <c r="F29" s="117">
        <f t="shared" ca="1" si="50"/>
        <v>1</v>
      </c>
      <c r="G29" s="117">
        <f t="shared" ca="1" si="50"/>
        <v>59</v>
      </c>
      <c r="H29" s="117">
        <f t="shared" ca="1" si="50"/>
        <v>44</v>
      </c>
      <c r="I29" s="117">
        <f t="shared" ca="1" si="50"/>
        <v>48</v>
      </c>
      <c r="J29" s="117">
        <f t="shared" ca="1" si="50"/>
        <v>75</v>
      </c>
      <c r="K29" s="117">
        <f t="shared" ca="1" si="50"/>
        <v>29</v>
      </c>
      <c r="L29" s="117">
        <f t="shared" ca="1" si="50"/>
        <v>60</v>
      </c>
      <c r="M29" s="117">
        <f t="shared" ca="1" si="50"/>
        <v>67</v>
      </c>
      <c r="N29" s="117">
        <f t="shared" ca="1" si="50"/>
        <v>56</v>
      </c>
      <c r="O29" s="117">
        <f t="shared" ca="1" si="50"/>
        <v>33</v>
      </c>
      <c r="P29" s="117">
        <f t="shared" ca="1" si="50"/>
        <v>46</v>
      </c>
      <c r="Q29" s="117">
        <f t="shared" ca="1" si="50"/>
        <v>77</v>
      </c>
      <c r="R29" s="117">
        <f t="shared" ca="1" si="50"/>
        <v>21</v>
      </c>
      <c r="S29" s="117">
        <f t="shared" ca="1" si="50"/>
        <v>80</v>
      </c>
      <c r="T29" s="117">
        <f t="shared" ca="1" si="50"/>
        <v>66</v>
      </c>
      <c r="U29" s="117">
        <f t="shared" ca="1" si="50"/>
        <v>13</v>
      </c>
      <c r="V29" s="117">
        <f t="shared" ca="1" si="50"/>
        <v>26</v>
      </c>
      <c r="W29" s="117">
        <f t="shared" ca="1" si="50"/>
        <v>42</v>
      </c>
      <c r="X29" s="117">
        <f t="shared" ca="1" si="50"/>
        <v>23</v>
      </c>
      <c r="Y29" s="117">
        <f t="shared" ca="1" si="50"/>
        <v>75</v>
      </c>
      <c r="Z29" s="117">
        <f t="shared" ca="1" si="50"/>
        <v>8</v>
      </c>
      <c r="AA29" s="117">
        <f t="shared" ca="1" si="50"/>
        <v>56</v>
      </c>
      <c r="AB29" s="117">
        <f t="shared" ca="1" si="50"/>
        <v>27</v>
      </c>
      <c r="AC29" s="117">
        <f t="shared" ca="1" si="50"/>
        <v>39</v>
      </c>
      <c r="AD29" s="117">
        <f t="shared" ca="1" si="50"/>
        <v>33</v>
      </c>
      <c r="AE29" s="117">
        <f t="shared" ca="1" si="50"/>
        <v>30</v>
      </c>
      <c r="AF29" s="117">
        <f t="shared" ca="1" si="50"/>
        <v>17</v>
      </c>
      <c r="AG29" s="117">
        <f t="shared" ca="1" si="50"/>
        <v>76</v>
      </c>
      <c r="AH29" s="117">
        <f t="shared" ref="AH29:BI29" ca="1" si="51">IF(AH126&gt;=AH125,AH126+1,AH126)</f>
        <v>28</v>
      </c>
      <c r="AI29" s="117">
        <f t="shared" ca="1" si="51"/>
        <v>43</v>
      </c>
      <c r="AJ29" s="117">
        <f t="shared" ca="1" si="51"/>
        <v>73</v>
      </c>
      <c r="AK29" s="117">
        <f t="shared" ca="1" si="51"/>
        <v>64</v>
      </c>
      <c r="AL29" s="117">
        <f t="shared" ca="1" si="51"/>
        <v>7</v>
      </c>
      <c r="AM29" s="117">
        <f t="shared" ca="1" si="51"/>
        <v>56</v>
      </c>
      <c r="AN29" s="117">
        <f t="shared" ca="1" si="51"/>
        <v>78</v>
      </c>
      <c r="AO29" s="117">
        <f t="shared" ca="1" si="51"/>
        <v>17</v>
      </c>
      <c r="AP29" s="117">
        <f t="shared" ca="1" si="51"/>
        <v>69</v>
      </c>
      <c r="AQ29" s="117">
        <f t="shared" ca="1" si="51"/>
        <v>11</v>
      </c>
      <c r="AR29" s="117">
        <f t="shared" ca="1" si="51"/>
        <v>78</v>
      </c>
      <c r="AS29" s="117">
        <f t="shared" ca="1" si="51"/>
        <v>61</v>
      </c>
      <c r="AT29" s="117">
        <f t="shared" ca="1" si="51"/>
        <v>41</v>
      </c>
      <c r="AU29" s="117">
        <f t="shared" ca="1" si="51"/>
        <v>33</v>
      </c>
      <c r="AV29" s="117">
        <f t="shared" ca="1" si="51"/>
        <v>26</v>
      </c>
      <c r="AW29" s="117">
        <f t="shared" ca="1" si="51"/>
        <v>4</v>
      </c>
      <c r="AX29" s="117">
        <f t="shared" ca="1" si="51"/>
        <v>18</v>
      </c>
      <c r="AY29" s="117">
        <f t="shared" ca="1" si="51"/>
        <v>55</v>
      </c>
      <c r="AZ29" s="117">
        <f t="shared" ca="1" si="51"/>
        <v>22</v>
      </c>
      <c r="BA29" s="117">
        <f t="shared" ca="1" si="51"/>
        <v>46</v>
      </c>
      <c r="BB29" s="117">
        <f t="shared" ca="1" si="51"/>
        <v>66</v>
      </c>
      <c r="BC29" s="117">
        <f t="shared" ca="1" si="51"/>
        <v>68</v>
      </c>
      <c r="BD29" s="117">
        <f t="shared" ca="1" si="51"/>
        <v>72</v>
      </c>
      <c r="BE29" s="117">
        <f t="shared" ca="1" si="51"/>
        <v>17</v>
      </c>
      <c r="BF29" s="117">
        <f t="shared" ca="1" si="51"/>
        <v>12</v>
      </c>
      <c r="BG29" s="117">
        <f t="shared" ca="1" si="51"/>
        <v>26</v>
      </c>
      <c r="BH29" s="117">
        <f t="shared" ca="1" si="51"/>
        <v>23</v>
      </c>
      <c r="BI29" s="118">
        <f t="shared" ca="1" si="51"/>
        <v>36</v>
      </c>
    </row>
    <row r="30" spans="1:61" ht="13.15" x14ac:dyDescent="0.4">
      <c r="A30" s="116">
        <v>27</v>
      </c>
      <c r="B30" s="119">
        <f t="shared" ref="B30:AG30" ca="1" si="52">IF(B127&gt;=MIN(B28,B29),IF((B127+1)&gt;=MAX(B28,B29),B127+2,B127+1),B127)</f>
        <v>53</v>
      </c>
      <c r="C30" s="119">
        <f t="shared" ca="1" si="52"/>
        <v>44</v>
      </c>
      <c r="D30" s="119">
        <f t="shared" ca="1" si="52"/>
        <v>15</v>
      </c>
      <c r="E30" s="119">
        <f t="shared" ca="1" si="52"/>
        <v>60</v>
      </c>
      <c r="F30" s="119">
        <f t="shared" ca="1" si="52"/>
        <v>25</v>
      </c>
      <c r="G30" s="119">
        <f t="shared" ca="1" si="52"/>
        <v>26</v>
      </c>
      <c r="H30" s="119">
        <f t="shared" ca="1" si="52"/>
        <v>17</v>
      </c>
      <c r="I30" s="119">
        <f t="shared" ca="1" si="52"/>
        <v>78</v>
      </c>
      <c r="J30" s="119">
        <f t="shared" ca="1" si="52"/>
        <v>9</v>
      </c>
      <c r="K30" s="119">
        <f t="shared" ca="1" si="52"/>
        <v>60</v>
      </c>
      <c r="L30" s="119">
        <f t="shared" ca="1" si="52"/>
        <v>31</v>
      </c>
      <c r="M30" s="119">
        <f t="shared" ca="1" si="52"/>
        <v>69</v>
      </c>
      <c r="N30" s="119">
        <f t="shared" ca="1" si="52"/>
        <v>79</v>
      </c>
      <c r="O30" s="119">
        <f t="shared" ca="1" si="52"/>
        <v>68</v>
      </c>
      <c r="P30" s="119">
        <f t="shared" ca="1" si="52"/>
        <v>17</v>
      </c>
      <c r="Q30" s="119">
        <f t="shared" ca="1" si="52"/>
        <v>9</v>
      </c>
      <c r="R30" s="119">
        <f t="shared" ca="1" si="52"/>
        <v>16</v>
      </c>
      <c r="S30" s="119">
        <f t="shared" ca="1" si="52"/>
        <v>64</v>
      </c>
      <c r="T30" s="119">
        <f t="shared" ca="1" si="52"/>
        <v>13</v>
      </c>
      <c r="U30" s="119">
        <f t="shared" ca="1" si="52"/>
        <v>62</v>
      </c>
      <c r="V30" s="119">
        <f t="shared" ca="1" si="52"/>
        <v>32</v>
      </c>
      <c r="W30" s="119">
        <f t="shared" ca="1" si="52"/>
        <v>39</v>
      </c>
      <c r="X30" s="119">
        <f t="shared" ca="1" si="52"/>
        <v>33</v>
      </c>
      <c r="Y30" s="119">
        <f t="shared" ca="1" si="52"/>
        <v>30</v>
      </c>
      <c r="Z30" s="119">
        <f t="shared" ca="1" si="52"/>
        <v>12</v>
      </c>
      <c r="AA30" s="119">
        <f t="shared" ca="1" si="52"/>
        <v>72</v>
      </c>
      <c r="AB30" s="119">
        <f t="shared" ca="1" si="52"/>
        <v>42</v>
      </c>
      <c r="AC30" s="119">
        <f t="shared" ca="1" si="52"/>
        <v>26</v>
      </c>
      <c r="AD30" s="119">
        <f t="shared" ca="1" si="52"/>
        <v>37</v>
      </c>
      <c r="AE30" s="119">
        <f t="shared" ca="1" si="52"/>
        <v>37</v>
      </c>
      <c r="AF30" s="119">
        <f t="shared" ca="1" si="52"/>
        <v>21</v>
      </c>
      <c r="AG30" s="119">
        <f t="shared" ca="1" si="52"/>
        <v>23</v>
      </c>
      <c r="AH30" s="119">
        <f t="shared" ref="AH30:BI30" ca="1" si="53">IF(AH127&gt;=MIN(AH28,AH29),IF((AH127+1)&gt;=MAX(AH28,AH29),AH127+2,AH127+1),AH127)</f>
        <v>27</v>
      </c>
      <c r="AI30" s="119">
        <f t="shared" ca="1" si="53"/>
        <v>19</v>
      </c>
      <c r="AJ30" s="119">
        <f t="shared" ca="1" si="53"/>
        <v>37</v>
      </c>
      <c r="AK30" s="119">
        <f t="shared" ca="1" si="53"/>
        <v>45</v>
      </c>
      <c r="AL30" s="119">
        <f t="shared" ca="1" si="53"/>
        <v>58</v>
      </c>
      <c r="AM30" s="119">
        <f t="shared" ca="1" si="53"/>
        <v>76</v>
      </c>
      <c r="AN30" s="119">
        <f t="shared" ca="1" si="53"/>
        <v>25</v>
      </c>
      <c r="AO30" s="119">
        <f t="shared" ca="1" si="53"/>
        <v>55</v>
      </c>
      <c r="AP30" s="119">
        <f t="shared" ca="1" si="53"/>
        <v>66</v>
      </c>
      <c r="AQ30" s="119">
        <f t="shared" ca="1" si="53"/>
        <v>60</v>
      </c>
      <c r="AR30" s="119">
        <f t="shared" ca="1" si="53"/>
        <v>16</v>
      </c>
      <c r="AS30" s="119">
        <f t="shared" ca="1" si="53"/>
        <v>12</v>
      </c>
      <c r="AT30" s="119">
        <f t="shared" ca="1" si="53"/>
        <v>19</v>
      </c>
      <c r="AU30" s="119">
        <f t="shared" ca="1" si="53"/>
        <v>35</v>
      </c>
      <c r="AV30" s="119">
        <f t="shared" ca="1" si="53"/>
        <v>22</v>
      </c>
      <c r="AW30" s="119">
        <f t="shared" ca="1" si="53"/>
        <v>60</v>
      </c>
      <c r="AX30" s="119">
        <f t="shared" ca="1" si="53"/>
        <v>55</v>
      </c>
      <c r="AY30" s="119">
        <f t="shared" ca="1" si="53"/>
        <v>56</v>
      </c>
      <c r="AZ30" s="119">
        <f t="shared" ca="1" si="53"/>
        <v>57</v>
      </c>
      <c r="BA30" s="119">
        <f t="shared" ca="1" si="53"/>
        <v>28</v>
      </c>
      <c r="BB30" s="119">
        <f t="shared" ca="1" si="53"/>
        <v>74</v>
      </c>
      <c r="BC30" s="119">
        <f t="shared" ca="1" si="53"/>
        <v>28</v>
      </c>
      <c r="BD30" s="119">
        <f t="shared" ca="1" si="53"/>
        <v>58</v>
      </c>
      <c r="BE30" s="119">
        <f t="shared" ca="1" si="53"/>
        <v>63</v>
      </c>
      <c r="BF30" s="119">
        <f t="shared" ca="1" si="53"/>
        <v>28</v>
      </c>
      <c r="BG30" s="119">
        <f t="shared" ca="1" si="53"/>
        <v>63</v>
      </c>
      <c r="BH30" s="119">
        <f t="shared" ca="1" si="53"/>
        <v>72</v>
      </c>
      <c r="BI30" s="120">
        <f t="shared" ca="1" si="53"/>
        <v>16</v>
      </c>
    </row>
    <row r="31" spans="1:61" ht="13.15" x14ac:dyDescent="0.4">
      <c r="A31" s="116">
        <v>28</v>
      </c>
      <c r="B31" s="117">
        <f t="shared" ref="B31:AG31" ca="1" si="54">B128</f>
        <v>65</v>
      </c>
      <c r="C31" s="117">
        <f t="shared" ca="1" si="54"/>
        <v>13</v>
      </c>
      <c r="D31" s="117">
        <f t="shared" ca="1" si="54"/>
        <v>57</v>
      </c>
      <c r="E31" s="117">
        <f t="shared" ca="1" si="54"/>
        <v>72</v>
      </c>
      <c r="F31" s="117">
        <f t="shared" ca="1" si="54"/>
        <v>78</v>
      </c>
      <c r="G31" s="117">
        <f t="shared" ca="1" si="54"/>
        <v>45</v>
      </c>
      <c r="H31" s="117">
        <f t="shared" ca="1" si="54"/>
        <v>24</v>
      </c>
      <c r="I31" s="117">
        <f t="shared" ca="1" si="54"/>
        <v>64</v>
      </c>
      <c r="J31" s="117">
        <f t="shared" ca="1" si="54"/>
        <v>28</v>
      </c>
      <c r="K31" s="117">
        <f t="shared" ca="1" si="54"/>
        <v>53</v>
      </c>
      <c r="L31" s="117">
        <f t="shared" ca="1" si="54"/>
        <v>32</v>
      </c>
      <c r="M31" s="117">
        <f t="shared" ca="1" si="54"/>
        <v>29</v>
      </c>
      <c r="N31" s="117">
        <f t="shared" ca="1" si="54"/>
        <v>58</v>
      </c>
      <c r="O31" s="117">
        <f t="shared" ca="1" si="54"/>
        <v>74</v>
      </c>
      <c r="P31" s="117">
        <f t="shared" ca="1" si="54"/>
        <v>26</v>
      </c>
      <c r="Q31" s="117">
        <f t="shared" ca="1" si="54"/>
        <v>41</v>
      </c>
      <c r="R31" s="117">
        <f t="shared" ca="1" si="54"/>
        <v>64</v>
      </c>
      <c r="S31" s="117">
        <f t="shared" ca="1" si="54"/>
        <v>14</v>
      </c>
      <c r="T31" s="117">
        <f t="shared" ca="1" si="54"/>
        <v>34</v>
      </c>
      <c r="U31" s="117">
        <f t="shared" ca="1" si="54"/>
        <v>4</v>
      </c>
      <c r="V31" s="117">
        <f t="shared" ca="1" si="54"/>
        <v>28</v>
      </c>
      <c r="W31" s="117">
        <f t="shared" ca="1" si="54"/>
        <v>21</v>
      </c>
      <c r="X31" s="117">
        <f t="shared" ca="1" si="54"/>
        <v>59</v>
      </c>
      <c r="Y31" s="117">
        <f t="shared" ca="1" si="54"/>
        <v>54</v>
      </c>
      <c r="Z31" s="117">
        <f t="shared" ca="1" si="54"/>
        <v>49</v>
      </c>
      <c r="AA31" s="117">
        <f t="shared" ca="1" si="54"/>
        <v>68</v>
      </c>
      <c r="AB31" s="117">
        <f t="shared" ca="1" si="54"/>
        <v>72</v>
      </c>
      <c r="AC31" s="117">
        <f t="shared" ca="1" si="54"/>
        <v>67</v>
      </c>
      <c r="AD31" s="117">
        <f t="shared" ca="1" si="54"/>
        <v>80</v>
      </c>
      <c r="AE31" s="117">
        <f t="shared" ca="1" si="54"/>
        <v>54</v>
      </c>
      <c r="AF31" s="117">
        <f t="shared" ca="1" si="54"/>
        <v>21</v>
      </c>
      <c r="AG31" s="117">
        <f t="shared" ca="1" si="54"/>
        <v>28</v>
      </c>
      <c r="AH31" s="117">
        <f t="shared" ref="AH31:BI31" ca="1" si="55">AH128</f>
        <v>76</v>
      </c>
      <c r="AI31" s="117">
        <f t="shared" ca="1" si="55"/>
        <v>46</v>
      </c>
      <c r="AJ31" s="117">
        <f t="shared" ca="1" si="55"/>
        <v>14</v>
      </c>
      <c r="AK31" s="117">
        <f t="shared" ca="1" si="55"/>
        <v>65</v>
      </c>
      <c r="AL31" s="117">
        <f t="shared" ca="1" si="55"/>
        <v>63</v>
      </c>
      <c r="AM31" s="117">
        <f t="shared" ca="1" si="55"/>
        <v>23</v>
      </c>
      <c r="AN31" s="117">
        <f t="shared" ca="1" si="55"/>
        <v>50</v>
      </c>
      <c r="AO31" s="117">
        <f t="shared" ca="1" si="55"/>
        <v>73</v>
      </c>
      <c r="AP31" s="117">
        <f t="shared" ca="1" si="55"/>
        <v>14</v>
      </c>
      <c r="AQ31" s="117">
        <f t="shared" ca="1" si="55"/>
        <v>77</v>
      </c>
      <c r="AR31" s="117">
        <f t="shared" ca="1" si="55"/>
        <v>12</v>
      </c>
      <c r="AS31" s="117">
        <f t="shared" ca="1" si="55"/>
        <v>35</v>
      </c>
      <c r="AT31" s="117">
        <f t="shared" ca="1" si="55"/>
        <v>21</v>
      </c>
      <c r="AU31" s="117">
        <f t="shared" ca="1" si="55"/>
        <v>58</v>
      </c>
      <c r="AV31" s="117">
        <f t="shared" ca="1" si="55"/>
        <v>5</v>
      </c>
      <c r="AW31" s="117">
        <f t="shared" ca="1" si="55"/>
        <v>9</v>
      </c>
      <c r="AX31" s="117">
        <f t="shared" ca="1" si="55"/>
        <v>61</v>
      </c>
      <c r="AY31" s="117">
        <f t="shared" ca="1" si="55"/>
        <v>68</v>
      </c>
      <c r="AZ31" s="117">
        <f t="shared" ca="1" si="55"/>
        <v>9</v>
      </c>
      <c r="BA31" s="117">
        <f t="shared" ca="1" si="55"/>
        <v>5</v>
      </c>
      <c r="BB31" s="117">
        <f t="shared" ca="1" si="55"/>
        <v>43</v>
      </c>
      <c r="BC31" s="117">
        <f t="shared" ca="1" si="55"/>
        <v>29</v>
      </c>
      <c r="BD31" s="117">
        <f t="shared" ca="1" si="55"/>
        <v>26</v>
      </c>
      <c r="BE31" s="117">
        <f t="shared" ca="1" si="55"/>
        <v>57</v>
      </c>
      <c r="BF31" s="117">
        <f t="shared" ca="1" si="55"/>
        <v>65</v>
      </c>
      <c r="BG31" s="117">
        <f t="shared" ca="1" si="55"/>
        <v>68</v>
      </c>
      <c r="BH31" s="117">
        <f t="shared" ca="1" si="55"/>
        <v>24</v>
      </c>
      <c r="BI31" s="118">
        <f t="shared" ca="1" si="55"/>
        <v>61</v>
      </c>
    </row>
    <row r="32" spans="1:61" ht="13.15" x14ac:dyDescent="0.4">
      <c r="A32" s="116">
        <v>29</v>
      </c>
      <c r="B32" s="119">
        <f t="shared" ref="B32:AG32" ca="1" si="56">IF(B129&gt;=B128,B129+1,B129)</f>
        <v>46</v>
      </c>
      <c r="C32" s="119">
        <f t="shared" ca="1" si="56"/>
        <v>68</v>
      </c>
      <c r="D32" s="119">
        <f t="shared" ca="1" si="56"/>
        <v>6</v>
      </c>
      <c r="E32" s="119">
        <f t="shared" ca="1" si="56"/>
        <v>15</v>
      </c>
      <c r="F32" s="119">
        <f t="shared" ca="1" si="56"/>
        <v>52</v>
      </c>
      <c r="G32" s="119">
        <f t="shared" ca="1" si="56"/>
        <v>1</v>
      </c>
      <c r="H32" s="119">
        <f t="shared" ca="1" si="56"/>
        <v>61</v>
      </c>
      <c r="I32" s="119">
        <f t="shared" ca="1" si="56"/>
        <v>69</v>
      </c>
      <c r="J32" s="119">
        <f t="shared" ca="1" si="56"/>
        <v>33</v>
      </c>
      <c r="K32" s="119">
        <f t="shared" ca="1" si="56"/>
        <v>72</v>
      </c>
      <c r="L32" s="119">
        <f t="shared" ca="1" si="56"/>
        <v>55</v>
      </c>
      <c r="M32" s="119">
        <f t="shared" ca="1" si="56"/>
        <v>35</v>
      </c>
      <c r="N32" s="119">
        <f t="shared" ca="1" si="56"/>
        <v>1</v>
      </c>
      <c r="O32" s="119">
        <f t="shared" ca="1" si="56"/>
        <v>77</v>
      </c>
      <c r="P32" s="119">
        <f t="shared" ca="1" si="56"/>
        <v>10</v>
      </c>
      <c r="Q32" s="119">
        <f t="shared" ca="1" si="56"/>
        <v>68</v>
      </c>
      <c r="R32" s="119">
        <f t="shared" ca="1" si="56"/>
        <v>11</v>
      </c>
      <c r="S32" s="119">
        <f t="shared" ca="1" si="56"/>
        <v>44</v>
      </c>
      <c r="T32" s="119">
        <f t="shared" ca="1" si="56"/>
        <v>79</v>
      </c>
      <c r="U32" s="119">
        <f t="shared" ca="1" si="56"/>
        <v>3</v>
      </c>
      <c r="V32" s="119">
        <f t="shared" ca="1" si="56"/>
        <v>20</v>
      </c>
      <c r="W32" s="119">
        <f t="shared" ca="1" si="56"/>
        <v>16</v>
      </c>
      <c r="X32" s="119">
        <f t="shared" ca="1" si="56"/>
        <v>50</v>
      </c>
      <c r="Y32" s="119">
        <f t="shared" ca="1" si="56"/>
        <v>43</v>
      </c>
      <c r="Z32" s="119">
        <f t="shared" ca="1" si="56"/>
        <v>22</v>
      </c>
      <c r="AA32" s="119">
        <f t="shared" ca="1" si="56"/>
        <v>13</v>
      </c>
      <c r="AB32" s="119">
        <f t="shared" ca="1" si="56"/>
        <v>47</v>
      </c>
      <c r="AC32" s="119">
        <f t="shared" ca="1" si="56"/>
        <v>45</v>
      </c>
      <c r="AD32" s="119">
        <f t="shared" ca="1" si="56"/>
        <v>57</v>
      </c>
      <c r="AE32" s="119">
        <f t="shared" ca="1" si="56"/>
        <v>57</v>
      </c>
      <c r="AF32" s="119">
        <f t="shared" ca="1" si="56"/>
        <v>37</v>
      </c>
      <c r="AG32" s="119">
        <f t="shared" ca="1" si="56"/>
        <v>8</v>
      </c>
      <c r="AH32" s="119">
        <f t="shared" ref="AH32:BI32" ca="1" si="57">IF(AH129&gt;=AH128,AH129+1,AH129)</f>
        <v>60</v>
      </c>
      <c r="AI32" s="119">
        <f t="shared" ca="1" si="57"/>
        <v>22</v>
      </c>
      <c r="AJ32" s="119">
        <f t="shared" ca="1" si="57"/>
        <v>76</v>
      </c>
      <c r="AK32" s="119">
        <f t="shared" ca="1" si="57"/>
        <v>14</v>
      </c>
      <c r="AL32" s="119">
        <f t="shared" ca="1" si="57"/>
        <v>44</v>
      </c>
      <c r="AM32" s="119">
        <f t="shared" ca="1" si="57"/>
        <v>78</v>
      </c>
      <c r="AN32" s="119">
        <f t="shared" ca="1" si="57"/>
        <v>19</v>
      </c>
      <c r="AO32" s="119">
        <f t="shared" ca="1" si="57"/>
        <v>18</v>
      </c>
      <c r="AP32" s="119">
        <f t="shared" ca="1" si="57"/>
        <v>18</v>
      </c>
      <c r="AQ32" s="119">
        <f t="shared" ca="1" si="57"/>
        <v>79</v>
      </c>
      <c r="AR32" s="119">
        <f t="shared" ca="1" si="57"/>
        <v>6</v>
      </c>
      <c r="AS32" s="119">
        <f t="shared" ca="1" si="57"/>
        <v>79</v>
      </c>
      <c r="AT32" s="119">
        <f t="shared" ca="1" si="57"/>
        <v>14</v>
      </c>
      <c r="AU32" s="119">
        <f t="shared" ca="1" si="57"/>
        <v>16</v>
      </c>
      <c r="AV32" s="119">
        <f t="shared" ca="1" si="57"/>
        <v>45</v>
      </c>
      <c r="AW32" s="119">
        <f t="shared" ca="1" si="57"/>
        <v>62</v>
      </c>
      <c r="AX32" s="119">
        <f t="shared" ca="1" si="57"/>
        <v>62</v>
      </c>
      <c r="AY32" s="119">
        <f t="shared" ca="1" si="57"/>
        <v>77</v>
      </c>
      <c r="AZ32" s="119">
        <f t="shared" ca="1" si="57"/>
        <v>10</v>
      </c>
      <c r="BA32" s="119">
        <f t="shared" ca="1" si="57"/>
        <v>49</v>
      </c>
      <c r="BB32" s="119">
        <f t="shared" ca="1" si="57"/>
        <v>24</v>
      </c>
      <c r="BC32" s="119">
        <f t="shared" ca="1" si="57"/>
        <v>72</v>
      </c>
      <c r="BD32" s="119">
        <f t="shared" ca="1" si="57"/>
        <v>42</v>
      </c>
      <c r="BE32" s="119">
        <f t="shared" ca="1" si="57"/>
        <v>2</v>
      </c>
      <c r="BF32" s="119">
        <f t="shared" ca="1" si="57"/>
        <v>16</v>
      </c>
      <c r="BG32" s="119">
        <f t="shared" ca="1" si="57"/>
        <v>26</v>
      </c>
      <c r="BH32" s="119">
        <f t="shared" ca="1" si="57"/>
        <v>75</v>
      </c>
      <c r="BI32" s="120">
        <f t="shared" ca="1" si="57"/>
        <v>64</v>
      </c>
    </row>
    <row r="33" spans="1:61" ht="13.15" x14ac:dyDescent="0.4">
      <c r="A33" s="116">
        <v>30</v>
      </c>
      <c r="B33" s="117">
        <f t="shared" ref="B33:AG33" ca="1" si="58">IF(B130&gt;=MIN(B31,B32),IF((B130+1)&gt;=MAX(B31,B32),B130+2,B130+1),B130)</f>
        <v>10</v>
      </c>
      <c r="C33" s="117">
        <f t="shared" ca="1" si="58"/>
        <v>49</v>
      </c>
      <c r="D33" s="117">
        <f t="shared" ca="1" si="58"/>
        <v>54</v>
      </c>
      <c r="E33" s="117">
        <f t="shared" ca="1" si="58"/>
        <v>63</v>
      </c>
      <c r="F33" s="117">
        <f t="shared" ca="1" si="58"/>
        <v>39</v>
      </c>
      <c r="G33" s="117">
        <f t="shared" ca="1" si="58"/>
        <v>29</v>
      </c>
      <c r="H33" s="117">
        <f t="shared" ca="1" si="58"/>
        <v>23</v>
      </c>
      <c r="I33" s="117">
        <f t="shared" ca="1" si="58"/>
        <v>56</v>
      </c>
      <c r="J33" s="117">
        <f t="shared" ca="1" si="58"/>
        <v>29</v>
      </c>
      <c r="K33" s="117">
        <f t="shared" ca="1" si="58"/>
        <v>55</v>
      </c>
      <c r="L33" s="117">
        <f t="shared" ca="1" si="58"/>
        <v>8</v>
      </c>
      <c r="M33" s="117">
        <f t="shared" ca="1" si="58"/>
        <v>4</v>
      </c>
      <c r="N33" s="117">
        <f t="shared" ca="1" si="58"/>
        <v>79</v>
      </c>
      <c r="O33" s="117">
        <f t="shared" ca="1" si="58"/>
        <v>28</v>
      </c>
      <c r="P33" s="117">
        <f t="shared" ca="1" si="58"/>
        <v>73</v>
      </c>
      <c r="Q33" s="117">
        <f t="shared" ca="1" si="58"/>
        <v>45</v>
      </c>
      <c r="R33" s="117">
        <f t="shared" ca="1" si="58"/>
        <v>10</v>
      </c>
      <c r="S33" s="117">
        <f t="shared" ca="1" si="58"/>
        <v>22</v>
      </c>
      <c r="T33" s="117">
        <f t="shared" ca="1" si="58"/>
        <v>63</v>
      </c>
      <c r="U33" s="117">
        <f t="shared" ca="1" si="58"/>
        <v>61</v>
      </c>
      <c r="V33" s="117">
        <f t="shared" ca="1" si="58"/>
        <v>19</v>
      </c>
      <c r="W33" s="117">
        <f t="shared" ca="1" si="58"/>
        <v>40</v>
      </c>
      <c r="X33" s="117">
        <f t="shared" ca="1" si="58"/>
        <v>73</v>
      </c>
      <c r="Y33" s="117">
        <f t="shared" ca="1" si="58"/>
        <v>6</v>
      </c>
      <c r="Z33" s="117">
        <f t="shared" ca="1" si="58"/>
        <v>8</v>
      </c>
      <c r="AA33" s="117">
        <f t="shared" ca="1" si="58"/>
        <v>51</v>
      </c>
      <c r="AB33" s="117">
        <f t="shared" ca="1" si="58"/>
        <v>51</v>
      </c>
      <c r="AC33" s="117">
        <f t="shared" ca="1" si="58"/>
        <v>17</v>
      </c>
      <c r="AD33" s="117">
        <f t="shared" ca="1" si="58"/>
        <v>43</v>
      </c>
      <c r="AE33" s="117">
        <f t="shared" ca="1" si="58"/>
        <v>21</v>
      </c>
      <c r="AF33" s="117">
        <f t="shared" ca="1" si="58"/>
        <v>12</v>
      </c>
      <c r="AG33" s="117">
        <f t="shared" ca="1" si="58"/>
        <v>18</v>
      </c>
      <c r="AH33" s="117">
        <f t="shared" ref="AH33:BI33" ca="1" si="59">IF(AH130&gt;=MIN(AH31,AH32),IF((AH130+1)&gt;=MAX(AH31,AH32),AH130+2,AH130+1),AH130)</f>
        <v>81</v>
      </c>
      <c r="AI33" s="117">
        <f t="shared" ca="1" si="59"/>
        <v>1</v>
      </c>
      <c r="AJ33" s="117">
        <f t="shared" ca="1" si="59"/>
        <v>69</v>
      </c>
      <c r="AK33" s="117">
        <f t="shared" ca="1" si="59"/>
        <v>55</v>
      </c>
      <c r="AL33" s="117">
        <f t="shared" ca="1" si="59"/>
        <v>6</v>
      </c>
      <c r="AM33" s="117">
        <f t="shared" ca="1" si="59"/>
        <v>45</v>
      </c>
      <c r="AN33" s="117">
        <f t="shared" ca="1" si="59"/>
        <v>14</v>
      </c>
      <c r="AO33" s="117">
        <f t="shared" ca="1" si="59"/>
        <v>69</v>
      </c>
      <c r="AP33" s="117">
        <f t="shared" ca="1" si="59"/>
        <v>28</v>
      </c>
      <c r="AQ33" s="117">
        <f t="shared" ca="1" si="59"/>
        <v>61</v>
      </c>
      <c r="AR33" s="117">
        <f t="shared" ca="1" si="59"/>
        <v>35</v>
      </c>
      <c r="AS33" s="117">
        <f t="shared" ca="1" si="59"/>
        <v>21</v>
      </c>
      <c r="AT33" s="117">
        <f t="shared" ca="1" si="59"/>
        <v>5</v>
      </c>
      <c r="AU33" s="117">
        <f t="shared" ca="1" si="59"/>
        <v>81</v>
      </c>
      <c r="AV33" s="117">
        <f t="shared" ca="1" si="59"/>
        <v>32</v>
      </c>
      <c r="AW33" s="117">
        <f t="shared" ca="1" si="59"/>
        <v>22</v>
      </c>
      <c r="AX33" s="117">
        <f t="shared" ca="1" si="59"/>
        <v>18</v>
      </c>
      <c r="AY33" s="117">
        <f t="shared" ca="1" si="59"/>
        <v>62</v>
      </c>
      <c r="AZ33" s="117">
        <f t="shared" ca="1" si="59"/>
        <v>58</v>
      </c>
      <c r="BA33" s="117">
        <f t="shared" ca="1" si="59"/>
        <v>81</v>
      </c>
      <c r="BB33" s="117">
        <f t="shared" ca="1" si="59"/>
        <v>27</v>
      </c>
      <c r="BC33" s="117">
        <f t="shared" ca="1" si="59"/>
        <v>12</v>
      </c>
      <c r="BD33" s="117">
        <f t="shared" ca="1" si="59"/>
        <v>38</v>
      </c>
      <c r="BE33" s="117">
        <f t="shared" ca="1" si="59"/>
        <v>80</v>
      </c>
      <c r="BF33" s="117">
        <f t="shared" ca="1" si="59"/>
        <v>33</v>
      </c>
      <c r="BG33" s="117">
        <f t="shared" ca="1" si="59"/>
        <v>49</v>
      </c>
      <c r="BH33" s="117">
        <f t="shared" ca="1" si="59"/>
        <v>6</v>
      </c>
      <c r="BI33" s="118">
        <f t="shared" ca="1" si="59"/>
        <v>29</v>
      </c>
    </row>
    <row r="34" spans="1:61" ht="13.15" x14ac:dyDescent="0.4">
      <c r="A34" s="116">
        <v>31</v>
      </c>
      <c r="B34" s="119">
        <f t="shared" ref="B34:AG34" ca="1" si="60">B131</f>
        <v>79</v>
      </c>
      <c r="C34" s="119">
        <f t="shared" ca="1" si="60"/>
        <v>10</v>
      </c>
      <c r="D34" s="119">
        <f t="shared" ca="1" si="60"/>
        <v>30</v>
      </c>
      <c r="E34" s="119">
        <f t="shared" ca="1" si="60"/>
        <v>79</v>
      </c>
      <c r="F34" s="119">
        <f t="shared" ca="1" si="60"/>
        <v>77</v>
      </c>
      <c r="G34" s="119">
        <f t="shared" ca="1" si="60"/>
        <v>6</v>
      </c>
      <c r="H34" s="119">
        <f t="shared" ca="1" si="60"/>
        <v>44</v>
      </c>
      <c r="I34" s="119">
        <f t="shared" ca="1" si="60"/>
        <v>10</v>
      </c>
      <c r="J34" s="119">
        <f t="shared" ca="1" si="60"/>
        <v>36</v>
      </c>
      <c r="K34" s="119">
        <f t="shared" ca="1" si="60"/>
        <v>59</v>
      </c>
      <c r="L34" s="119">
        <f t="shared" ca="1" si="60"/>
        <v>32</v>
      </c>
      <c r="M34" s="119">
        <f t="shared" ca="1" si="60"/>
        <v>56</v>
      </c>
      <c r="N34" s="119">
        <f t="shared" ca="1" si="60"/>
        <v>60</v>
      </c>
      <c r="O34" s="119">
        <f t="shared" ca="1" si="60"/>
        <v>73</v>
      </c>
      <c r="P34" s="119">
        <f t="shared" ca="1" si="60"/>
        <v>11</v>
      </c>
      <c r="Q34" s="119">
        <f t="shared" ca="1" si="60"/>
        <v>45</v>
      </c>
      <c r="R34" s="119">
        <f t="shared" ca="1" si="60"/>
        <v>52</v>
      </c>
      <c r="S34" s="119">
        <f t="shared" ca="1" si="60"/>
        <v>31</v>
      </c>
      <c r="T34" s="119">
        <f t="shared" ca="1" si="60"/>
        <v>65</v>
      </c>
      <c r="U34" s="119">
        <f t="shared" ca="1" si="60"/>
        <v>16</v>
      </c>
      <c r="V34" s="119">
        <f t="shared" ca="1" si="60"/>
        <v>58</v>
      </c>
      <c r="W34" s="119">
        <f t="shared" ca="1" si="60"/>
        <v>26</v>
      </c>
      <c r="X34" s="119">
        <f t="shared" ca="1" si="60"/>
        <v>70</v>
      </c>
      <c r="Y34" s="119">
        <f t="shared" ca="1" si="60"/>
        <v>74</v>
      </c>
      <c r="Z34" s="119">
        <f t="shared" ca="1" si="60"/>
        <v>29</v>
      </c>
      <c r="AA34" s="119">
        <f t="shared" ca="1" si="60"/>
        <v>24</v>
      </c>
      <c r="AB34" s="119">
        <f t="shared" ca="1" si="60"/>
        <v>29</v>
      </c>
      <c r="AC34" s="119">
        <f t="shared" ca="1" si="60"/>
        <v>8</v>
      </c>
      <c r="AD34" s="119">
        <f t="shared" ca="1" si="60"/>
        <v>31</v>
      </c>
      <c r="AE34" s="119">
        <f t="shared" ca="1" si="60"/>
        <v>26</v>
      </c>
      <c r="AF34" s="119">
        <f t="shared" ca="1" si="60"/>
        <v>78</v>
      </c>
      <c r="AG34" s="119">
        <f t="shared" ca="1" si="60"/>
        <v>72</v>
      </c>
      <c r="AH34" s="119">
        <f t="shared" ref="AH34:BI34" ca="1" si="61">AH131</f>
        <v>5</v>
      </c>
      <c r="AI34" s="119">
        <f t="shared" ca="1" si="61"/>
        <v>74</v>
      </c>
      <c r="AJ34" s="119">
        <f t="shared" ca="1" si="61"/>
        <v>42</v>
      </c>
      <c r="AK34" s="119">
        <f t="shared" ca="1" si="61"/>
        <v>36</v>
      </c>
      <c r="AL34" s="119">
        <f t="shared" ca="1" si="61"/>
        <v>46</v>
      </c>
      <c r="AM34" s="119">
        <f t="shared" ca="1" si="61"/>
        <v>31</v>
      </c>
      <c r="AN34" s="119">
        <f t="shared" ca="1" si="61"/>
        <v>20</v>
      </c>
      <c r="AO34" s="119">
        <f t="shared" ca="1" si="61"/>
        <v>43</v>
      </c>
      <c r="AP34" s="119">
        <f t="shared" ca="1" si="61"/>
        <v>20</v>
      </c>
      <c r="AQ34" s="119">
        <f t="shared" ca="1" si="61"/>
        <v>63</v>
      </c>
      <c r="AR34" s="119">
        <f t="shared" ca="1" si="61"/>
        <v>34</v>
      </c>
      <c r="AS34" s="119">
        <f t="shared" ca="1" si="61"/>
        <v>61</v>
      </c>
      <c r="AT34" s="119">
        <f t="shared" ca="1" si="61"/>
        <v>20</v>
      </c>
      <c r="AU34" s="119">
        <f t="shared" ca="1" si="61"/>
        <v>62</v>
      </c>
      <c r="AV34" s="119">
        <f t="shared" ca="1" si="61"/>
        <v>17</v>
      </c>
      <c r="AW34" s="119">
        <f t="shared" ca="1" si="61"/>
        <v>52</v>
      </c>
      <c r="AX34" s="119">
        <f t="shared" ca="1" si="61"/>
        <v>32</v>
      </c>
      <c r="AY34" s="119">
        <f t="shared" ca="1" si="61"/>
        <v>36</v>
      </c>
      <c r="AZ34" s="119">
        <f t="shared" ca="1" si="61"/>
        <v>16</v>
      </c>
      <c r="BA34" s="119">
        <f t="shared" ca="1" si="61"/>
        <v>69</v>
      </c>
      <c r="BB34" s="119">
        <f t="shared" ca="1" si="61"/>
        <v>15</v>
      </c>
      <c r="BC34" s="119">
        <f t="shared" ca="1" si="61"/>
        <v>79</v>
      </c>
      <c r="BD34" s="119">
        <f t="shared" ca="1" si="61"/>
        <v>74</v>
      </c>
      <c r="BE34" s="119">
        <f t="shared" ca="1" si="61"/>
        <v>17</v>
      </c>
      <c r="BF34" s="119">
        <f t="shared" ca="1" si="61"/>
        <v>75</v>
      </c>
      <c r="BG34" s="119">
        <f t="shared" ca="1" si="61"/>
        <v>70</v>
      </c>
      <c r="BH34" s="119">
        <f t="shared" ca="1" si="61"/>
        <v>39</v>
      </c>
      <c r="BI34" s="120">
        <f t="shared" ca="1" si="61"/>
        <v>31</v>
      </c>
    </row>
    <row r="35" spans="1:61" ht="13.15" x14ac:dyDescent="0.4">
      <c r="A35" s="116">
        <v>32</v>
      </c>
      <c r="B35" s="117">
        <f t="shared" ref="B35:AG35" ca="1" si="62">IF(B132&gt;=B131,B132+1,B132)</f>
        <v>15</v>
      </c>
      <c r="C35" s="117">
        <f t="shared" ca="1" si="62"/>
        <v>61</v>
      </c>
      <c r="D35" s="117">
        <f t="shared" ca="1" si="62"/>
        <v>81</v>
      </c>
      <c r="E35" s="117">
        <f t="shared" ca="1" si="62"/>
        <v>38</v>
      </c>
      <c r="F35" s="117">
        <f t="shared" ca="1" si="62"/>
        <v>80</v>
      </c>
      <c r="G35" s="117">
        <f t="shared" ca="1" si="62"/>
        <v>61</v>
      </c>
      <c r="H35" s="117">
        <f t="shared" ca="1" si="62"/>
        <v>43</v>
      </c>
      <c r="I35" s="117">
        <f t="shared" ca="1" si="62"/>
        <v>61</v>
      </c>
      <c r="J35" s="117">
        <f t="shared" ca="1" si="62"/>
        <v>16</v>
      </c>
      <c r="K35" s="117">
        <f t="shared" ca="1" si="62"/>
        <v>68</v>
      </c>
      <c r="L35" s="117">
        <f t="shared" ca="1" si="62"/>
        <v>26</v>
      </c>
      <c r="M35" s="117">
        <f t="shared" ca="1" si="62"/>
        <v>59</v>
      </c>
      <c r="N35" s="117">
        <f t="shared" ca="1" si="62"/>
        <v>36</v>
      </c>
      <c r="O35" s="117">
        <f t="shared" ca="1" si="62"/>
        <v>27</v>
      </c>
      <c r="P35" s="117">
        <f t="shared" ca="1" si="62"/>
        <v>47</v>
      </c>
      <c r="Q35" s="117">
        <f t="shared" ca="1" si="62"/>
        <v>76</v>
      </c>
      <c r="R35" s="117">
        <f t="shared" ca="1" si="62"/>
        <v>42</v>
      </c>
      <c r="S35" s="117">
        <f t="shared" ca="1" si="62"/>
        <v>73</v>
      </c>
      <c r="T35" s="117">
        <f t="shared" ca="1" si="62"/>
        <v>55</v>
      </c>
      <c r="U35" s="117">
        <f t="shared" ca="1" si="62"/>
        <v>35</v>
      </c>
      <c r="V35" s="117">
        <f t="shared" ca="1" si="62"/>
        <v>54</v>
      </c>
      <c r="W35" s="117">
        <f t="shared" ca="1" si="62"/>
        <v>35</v>
      </c>
      <c r="X35" s="117">
        <f t="shared" ca="1" si="62"/>
        <v>14</v>
      </c>
      <c r="Y35" s="117">
        <f t="shared" ca="1" si="62"/>
        <v>57</v>
      </c>
      <c r="Z35" s="117">
        <f t="shared" ca="1" si="62"/>
        <v>61</v>
      </c>
      <c r="AA35" s="117">
        <f t="shared" ca="1" si="62"/>
        <v>3</v>
      </c>
      <c r="AB35" s="117">
        <f t="shared" ca="1" si="62"/>
        <v>74</v>
      </c>
      <c r="AC35" s="117">
        <f t="shared" ca="1" si="62"/>
        <v>51</v>
      </c>
      <c r="AD35" s="117">
        <f t="shared" ca="1" si="62"/>
        <v>46</v>
      </c>
      <c r="AE35" s="117">
        <f t="shared" ca="1" si="62"/>
        <v>40</v>
      </c>
      <c r="AF35" s="117">
        <f t="shared" ca="1" si="62"/>
        <v>47</v>
      </c>
      <c r="AG35" s="117">
        <f t="shared" ca="1" si="62"/>
        <v>79</v>
      </c>
      <c r="AH35" s="117">
        <f t="shared" ref="AH35:BI35" ca="1" si="63">IF(AH132&gt;=AH131,AH132+1,AH132)</f>
        <v>32</v>
      </c>
      <c r="AI35" s="117">
        <f t="shared" ca="1" si="63"/>
        <v>6</v>
      </c>
      <c r="AJ35" s="117">
        <f t="shared" ca="1" si="63"/>
        <v>19</v>
      </c>
      <c r="AK35" s="117">
        <f t="shared" ca="1" si="63"/>
        <v>44</v>
      </c>
      <c r="AL35" s="117">
        <f t="shared" ca="1" si="63"/>
        <v>36</v>
      </c>
      <c r="AM35" s="117">
        <f t="shared" ca="1" si="63"/>
        <v>32</v>
      </c>
      <c r="AN35" s="117">
        <f t="shared" ca="1" si="63"/>
        <v>14</v>
      </c>
      <c r="AO35" s="117">
        <f t="shared" ca="1" si="63"/>
        <v>60</v>
      </c>
      <c r="AP35" s="117">
        <f t="shared" ca="1" si="63"/>
        <v>62</v>
      </c>
      <c r="AQ35" s="117">
        <f t="shared" ca="1" si="63"/>
        <v>73</v>
      </c>
      <c r="AR35" s="117">
        <f t="shared" ca="1" si="63"/>
        <v>61</v>
      </c>
      <c r="AS35" s="117">
        <f t="shared" ca="1" si="63"/>
        <v>30</v>
      </c>
      <c r="AT35" s="117">
        <f t="shared" ca="1" si="63"/>
        <v>4</v>
      </c>
      <c r="AU35" s="117">
        <f t="shared" ca="1" si="63"/>
        <v>75</v>
      </c>
      <c r="AV35" s="117">
        <f t="shared" ca="1" si="63"/>
        <v>81</v>
      </c>
      <c r="AW35" s="117">
        <f t="shared" ca="1" si="63"/>
        <v>43</v>
      </c>
      <c r="AX35" s="117">
        <f t="shared" ca="1" si="63"/>
        <v>26</v>
      </c>
      <c r="AY35" s="117">
        <f t="shared" ca="1" si="63"/>
        <v>54</v>
      </c>
      <c r="AZ35" s="117">
        <f t="shared" ca="1" si="63"/>
        <v>19</v>
      </c>
      <c r="BA35" s="117">
        <f t="shared" ca="1" si="63"/>
        <v>9</v>
      </c>
      <c r="BB35" s="117">
        <f t="shared" ca="1" si="63"/>
        <v>30</v>
      </c>
      <c r="BC35" s="117">
        <f t="shared" ca="1" si="63"/>
        <v>25</v>
      </c>
      <c r="BD35" s="117">
        <f t="shared" ca="1" si="63"/>
        <v>29</v>
      </c>
      <c r="BE35" s="117">
        <f t="shared" ca="1" si="63"/>
        <v>39</v>
      </c>
      <c r="BF35" s="117">
        <f t="shared" ca="1" si="63"/>
        <v>3</v>
      </c>
      <c r="BG35" s="117">
        <f t="shared" ca="1" si="63"/>
        <v>19</v>
      </c>
      <c r="BH35" s="117">
        <f t="shared" ca="1" si="63"/>
        <v>72</v>
      </c>
      <c r="BI35" s="118">
        <f t="shared" ca="1" si="63"/>
        <v>76</v>
      </c>
    </row>
    <row r="36" spans="1:61" ht="13.15" x14ac:dyDescent="0.4">
      <c r="A36" s="116">
        <v>33</v>
      </c>
      <c r="B36" s="119">
        <f t="shared" ref="B36:AG36" ca="1" si="64">IF(B133&gt;=MIN(B34,B35),IF((B133+1)&gt;=MAX(B34,B35),B133+2,B133+1),B133)</f>
        <v>67</v>
      </c>
      <c r="C36" s="119">
        <f t="shared" ca="1" si="64"/>
        <v>52</v>
      </c>
      <c r="D36" s="119">
        <f t="shared" ca="1" si="64"/>
        <v>54</v>
      </c>
      <c r="E36" s="119">
        <f t="shared" ca="1" si="64"/>
        <v>52</v>
      </c>
      <c r="F36" s="119">
        <f t="shared" ca="1" si="64"/>
        <v>28</v>
      </c>
      <c r="G36" s="119">
        <f t="shared" ca="1" si="64"/>
        <v>28</v>
      </c>
      <c r="H36" s="119">
        <f t="shared" ca="1" si="64"/>
        <v>32</v>
      </c>
      <c r="I36" s="119">
        <f t="shared" ca="1" si="64"/>
        <v>68</v>
      </c>
      <c r="J36" s="119">
        <f t="shared" ca="1" si="64"/>
        <v>56</v>
      </c>
      <c r="K36" s="119">
        <f t="shared" ca="1" si="64"/>
        <v>15</v>
      </c>
      <c r="L36" s="119">
        <f t="shared" ca="1" si="64"/>
        <v>64</v>
      </c>
      <c r="M36" s="119">
        <f t="shared" ca="1" si="64"/>
        <v>64</v>
      </c>
      <c r="N36" s="119">
        <f t="shared" ca="1" si="64"/>
        <v>5</v>
      </c>
      <c r="O36" s="119">
        <f t="shared" ca="1" si="64"/>
        <v>52</v>
      </c>
      <c r="P36" s="119">
        <f t="shared" ca="1" si="64"/>
        <v>66</v>
      </c>
      <c r="Q36" s="119">
        <f t="shared" ca="1" si="64"/>
        <v>3</v>
      </c>
      <c r="R36" s="119">
        <f t="shared" ca="1" si="64"/>
        <v>34</v>
      </c>
      <c r="S36" s="119">
        <f t="shared" ca="1" si="64"/>
        <v>49</v>
      </c>
      <c r="T36" s="119">
        <f t="shared" ca="1" si="64"/>
        <v>66</v>
      </c>
      <c r="U36" s="119">
        <f t="shared" ca="1" si="64"/>
        <v>42</v>
      </c>
      <c r="V36" s="119">
        <f t="shared" ca="1" si="64"/>
        <v>22</v>
      </c>
      <c r="W36" s="119">
        <f t="shared" ca="1" si="64"/>
        <v>2</v>
      </c>
      <c r="X36" s="119">
        <f t="shared" ca="1" si="64"/>
        <v>36</v>
      </c>
      <c r="Y36" s="119">
        <f t="shared" ca="1" si="64"/>
        <v>4</v>
      </c>
      <c r="Z36" s="119">
        <f t="shared" ca="1" si="64"/>
        <v>9</v>
      </c>
      <c r="AA36" s="119">
        <f t="shared" ca="1" si="64"/>
        <v>25</v>
      </c>
      <c r="AB36" s="119">
        <f t="shared" ca="1" si="64"/>
        <v>53</v>
      </c>
      <c r="AC36" s="119">
        <f t="shared" ca="1" si="64"/>
        <v>9</v>
      </c>
      <c r="AD36" s="119">
        <f t="shared" ca="1" si="64"/>
        <v>69</v>
      </c>
      <c r="AE36" s="119">
        <f t="shared" ca="1" si="64"/>
        <v>75</v>
      </c>
      <c r="AF36" s="119">
        <f t="shared" ca="1" si="64"/>
        <v>3</v>
      </c>
      <c r="AG36" s="119">
        <f t="shared" ca="1" si="64"/>
        <v>18</v>
      </c>
      <c r="AH36" s="119">
        <f t="shared" ref="AH36:BI36" ca="1" si="65">IF(AH133&gt;=MIN(AH34,AH35),IF((AH133+1)&gt;=MAX(AH34,AH35),AH133+2,AH133+1),AH133)</f>
        <v>64</v>
      </c>
      <c r="AI36" s="119">
        <f t="shared" ca="1" si="65"/>
        <v>26</v>
      </c>
      <c r="AJ36" s="119">
        <f t="shared" ca="1" si="65"/>
        <v>39</v>
      </c>
      <c r="AK36" s="119">
        <f t="shared" ca="1" si="65"/>
        <v>37</v>
      </c>
      <c r="AL36" s="119">
        <f t="shared" ca="1" si="65"/>
        <v>61</v>
      </c>
      <c r="AM36" s="119">
        <f t="shared" ca="1" si="65"/>
        <v>35</v>
      </c>
      <c r="AN36" s="119">
        <f t="shared" ca="1" si="65"/>
        <v>60</v>
      </c>
      <c r="AO36" s="119">
        <f t="shared" ca="1" si="65"/>
        <v>25</v>
      </c>
      <c r="AP36" s="119">
        <f t="shared" ca="1" si="65"/>
        <v>40</v>
      </c>
      <c r="AQ36" s="119">
        <f t="shared" ca="1" si="65"/>
        <v>4</v>
      </c>
      <c r="AR36" s="119">
        <f t="shared" ca="1" si="65"/>
        <v>57</v>
      </c>
      <c r="AS36" s="119">
        <f t="shared" ca="1" si="65"/>
        <v>22</v>
      </c>
      <c r="AT36" s="119">
        <f t="shared" ca="1" si="65"/>
        <v>73</v>
      </c>
      <c r="AU36" s="119">
        <f t="shared" ca="1" si="65"/>
        <v>48</v>
      </c>
      <c r="AV36" s="119">
        <f t="shared" ca="1" si="65"/>
        <v>2</v>
      </c>
      <c r="AW36" s="119">
        <f t="shared" ca="1" si="65"/>
        <v>10</v>
      </c>
      <c r="AX36" s="119">
        <f t="shared" ca="1" si="65"/>
        <v>65</v>
      </c>
      <c r="AY36" s="119">
        <f t="shared" ca="1" si="65"/>
        <v>43</v>
      </c>
      <c r="AZ36" s="119">
        <f t="shared" ca="1" si="65"/>
        <v>57</v>
      </c>
      <c r="BA36" s="119">
        <f t="shared" ca="1" si="65"/>
        <v>4</v>
      </c>
      <c r="BB36" s="119">
        <f t="shared" ca="1" si="65"/>
        <v>45</v>
      </c>
      <c r="BC36" s="119">
        <f t="shared" ca="1" si="65"/>
        <v>76</v>
      </c>
      <c r="BD36" s="119">
        <f t="shared" ca="1" si="65"/>
        <v>23</v>
      </c>
      <c r="BE36" s="119">
        <f t="shared" ca="1" si="65"/>
        <v>41</v>
      </c>
      <c r="BF36" s="119">
        <f t="shared" ca="1" si="65"/>
        <v>32</v>
      </c>
      <c r="BG36" s="119">
        <f t="shared" ca="1" si="65"/>
        <v>53</v>
      </c>
      <c r="BH36" s="119">
        <f t="shared" ca="1" si="65"/>
        <v>68</v>
      </c>
      <c r="BI36" s="120">
        <f t="shared" ca="1" si="65"/>
        <v>65</v>
      </c>
    </row>
    <row r="37" spans="1:61" ht="13.15" x14ac:dyDescent="0.4">
      <c r="A37" s="116">
        <v>34</v>
      </c>
      <c r="B37" s="117">
        <f t="shared" ref="B37:AG37" ca="1" si="66">B134</f>
        <v>34</v>
      </c>
      <c r="C37" s="117">
        <f t="shared" ca="1" si="66"/>
        <v>1</v>
      </c>
      <c r="D37" s="117">
        <f t="shared" ca="1" si="66"/>
        <v>15</v>
      </c>
      <c r="E37" s="117">
        <f t="shared" ca="1" si="66"/>
        <v>13</v>
      </c>
      <c r="F37" s="117">
        <f t="shared" ca="1" si="66"/>
        <v>70</v>
      </c>
      <c r="G37" s="117">
        <f t="shared" ca="1" si="66"/>
        <v>10</v>
      </c>
      <c r="H37" s="117">
        <f t="shared" ca="1" si="66"/>
        <v>35</v>
      </c>
      <c r="I37" s="117">
        <f t="shared" ca="1" si="66"/>
        <v>39</v>
      </c>
      <c r="J37" s="117">
        <f t="shared" ca="1" si="66"/>
        <v>70</v>
      </c>
      <c r="K37" s="117">
        <f t="shared" ca="1" si="66"/>
        <v>27</v>
      </c>
      <c r="L37" s="117">
        <f t="shared" ca="1" si="66"/>
        <v>45</v>
      </c>
      <c r="M37" s="117">
        <f t="shared" ca="1" si="66"/>
        <v>46</v>
      </c>
      <c r="N37" s="117">
        <f t="shared" ca="1" si="66"/>
        <v>44</v>
      </c>
      <c r="O37" s="117">
        <f t="shared" ca="1" si="66"/>
        <v>7</v>
      </c>
      <c r="P37" s="117">
        <f t="shared" ca="1" si="66"/>
        <v>30</v>
      </c>
      <c r="Q37" s="117">
        <f t="shared" ca="1" si="66"/>
        <v>53</v>
      </c>
      <c r="R37" s="117">
        <f t="shared" ca="1" si="66"/>
        <v>17</v>
      </c>
      <c r="S37" s="117">
        <f t="shared" ca="1" si="66"/>
        <v>72</v>
      </c>
      <c r="T37" s="117">
        <f t="shared" ca="1" si="66"/>
        <v>61</v>
      </c>
      <c r="U37" s="117">
        <f t="shared" ca="1" si="66"/>
        <v>52</v>
      </c>
      <c r="V37" s="117">
        <f t="shared" ca="1" si="66"/>
        <v>32</v>
      </c>
      <c r="W37" s="117">
        <f t="shared" ca="1" si="66"/>
        <v>5</v>
      </c>
      <c r="X37" s="117">
        <f t="shared" ca="1" si="66"/>
        <v>42</v>
      </c>
      <c r="Y37" s="117">
        <f t="shared" ca="1" si="66"/>
        <v>28</v>
      </c>
      <c r="Z37" s="117">
        <f t="shared" ca="1" si="66"/>
        <v>69</v>
      </c>
      <c r="AA37" s="117">
        <f t="shared" ca="1" si="66"/>
        <v>61</v>
      </c>
      <c r="AB37" s="117">
        <f t="shared" ca="1" si="66"/>
        <v>33</v>
      </c>
      <c r="AC37" s="117">
        <f t="shared" ca="1" si="66"/>
        <v>20</v>
      </c>
      <c r="AD37" s="117">
        <f t="shared" ca="1" si="66"/>
        <v>55</v>
      </c>
      <c r="AE37" s="117">
        <f t="shared" ca="1" si="66"/>
        <v>50</v>
      </c>
      <c r="AF37" s="117">
        <f t="shared" ca="1" si="66"/>
        <v>25</v>
      </c>
      <c r="AG37" s="117">
        <f t="shared" ca="1" si="66"/>
        <v>47</v>
      </c>
      <c r="AH37" s="117">
        <f t="shared" ref="AH37:BI37" ca="1" si="67">AH134</f>
        <v>70</v>
      </c>
      <c r="AI37" s="117">
        <f t="shared" ca="1" si="67"/>
        <v>57</v>
      </c>
      <c r="AJ37" s="117">
        <f t="shared" ca="1" si="67"/>
        <v>77</v>
      </c>
      <c r="AK37" s="117">
        <f t="shared" ca="1" si="67"/>
        <v>78</v>
      </c>
      <c r="AL37" s="117">
        <f t="shared" ca="1" si="67"/>
        <v>38</v>
      </c>
      <c r="AM37" s="117">
        <f t="shared" ca="1" si="67"/>
        <v>69</v>
      </c>
      <c r="AN37" s="117">
        <f t="shared" ca="1" si="67"/>
        <v>50</v>
      </c>
      <c r="AO37" s="117">
        <f t="shared" ca="1" si="67"/>
        <v>52</v>
      </c>
      <c r="AP37" s="117">
        <f t="shared" ca="1" si="67"/>
        <v>3</v>
      </c>
      <c r="AQ37" s="117">
        <f t="shared" ca="1" si="67"/>
        <v>52</v>
      </c>
      <c r="AR37" s="117">
        <f t="shared" ca="1" si="67"/>
        <v>9</v>
      </c>
      <c r="AS37" s="117">
        <f t="shared" ca="1" si="67"/>
        <v>70</v>
      </c>
      <c r="AT37" s="117">
        <f t="shared" ca="1" si="67"/>
        <v>62</v>
      </c>
      <c r="AU37" s="117">
        <f t="shared" ca="1" si="67"/>
        <v>13</v>
      </c>
      <c r="AV37" s="117">
        <f t="shared" ca="1" si="67"/>
        <v>42</v>
      </c>
      <c r="AW37" s="117">
        <f t="shared" ca="1" si="67"/>
        <v>71</v>
      </c>
      <c r="AX37" s="117">
        <f t="shared" ca="1" si="67"/>
        <v>15</v>
      </c>
      <c r="AY37" s="117">
        <f t="shared" ca="1" si="67"/>
        <v>62</v>
      </c>
      <c r="AZ37" s="117">
        <f t="shared" ca="1" si="67"/>
        <v>31</v>
      </c>
      <c r="BA37" s="117">
        <f t="shared" ca="1" si="67"/>
        <v>62</v>
      </c>
      <c r="BB37" s="117">
        <f t="shared" ca="1" si="67"/>
        <v>78</v>
      </c>
      <c r="BC37" s="117">
        <f t="shared" ca="1" si="67"/>
        <v>40</v>
      </c>
      <c r="BD37" s="117">
        <f t="shared" ca="1" si="67"/>
        <v>27</v>
      </c>
      <c r="BE37" s="117">
        <f t="shared" ca="1" si="67"/>
        <v>19</v>
      </c>
      <c r="BF37" s="117">
        <f t="shared" ca="1" si="67"/>
        <v>45</v>
      </c>
      <c r="BG37" s="117">
        <f t="shared" ca="1" si="67"/>
        <v>27</v>
      </c>
      <c r="BH37" s="117">
        <f t="shared" ca="1" si="67"/>
        <v>7</v>
      </c>
      <c r="BI37" s="118">
        <f t="shared" ca="1" si="67"/>
        <v>68</v>
      </c>
    </row>
    <row r="38" spans="1:61" ht="13.15" x14ac:dyDescent="0.4">
      <c r="A38" s="116">
        <v>35</v>
      </c>
      <c r="B38" s="119">
        <f t="shared" ref="B38:AG38" ca="1" si="68">IF(B135&gt;=B134,B135+1,B135)</f>
        <v>57</v>
      </c>
      <c r="C38" s="119">
        <f t="shared" ca="1" si="68"/>
        <v>6</v>
      </c>
      <c r="D38" s="119">
        <f t="shared" ca="1" si="68"/>
        <v>58</v>
      </c>
      <c r="E38" s="119">
        <f t="shared" ca="1" si="68"/>
        <v>58</v>
      </c>
      <c r="F38" s="119">
        <f t="shared" ca="1" si="68"/>
        <v>26</v>
      </c>
      <c r="G38" s="119">
        <f t="shared" ca="1" si="68"/>
        <v>60</v>
      </c>
      <c r="H38" s="119">
        <f t="shared" ca="1" si="68"/>
        <v>67</v>
      </c>
      <c r="I38" s="119">
        <f t="shared" ca="1" si="68"/>
        <v>78</v>
      </c>
      <c r="J38" s="119">
        <f t="shared" ca="1" si="68"/>
        <v>57</v>
      </c>
      <c r="K38" s="119">
        <f t="shared" ca="1" si="68"/>
        <v>40</v>
      </c>
      <c r="L38" s="119">
        <f t="shared" ca="1" si="68"/>
        <v>9</v>
      </c>
      <c r="M38" s="119">
        <f t="shared" ca="1" si="68"/>
        <v>10</v>
      </c>
      <c r="N38" s="119">
        <f t="shared" ca="1" si="68"/>
        <v>36</v>
      </c>
      <c r="O38" s="119">
        <f t="shared" ca="1" si="68"/>
        <v>22</v>
      </c>
      <c r="P38" s="119">
        <f t="shared" ca="1" si="68"/>
        <v>56</v>
      </c>
      <c r="Q38" s="119">
        <f t="shared" ca="1" si="68"/>
        <v>62</v>
      </c>
      <c r="R38" s="119">
        <f t="shared" ca="1" si="68"/>
        <v>34</v>
      </c>
      <c r="S38" s="119">
        <f t="shared" ca="1" si="68"/>
        <v>77</v>
      </c>
      <c r="T38" s="119">
        <f t="shared" ca="1" si="68"/>
        <v>1</v>
      </c>
      <c r="U38" s="119">
        <f t="shared" ca="1" si="68"/>
        <v>54</v>
      </c>
      <c r="V38" s="119">
        <f t="shared" ca="1" si="68"/>
        <v>27</v>
      </c>
      <c r="W38" s="119">
        <f t="shared" ca="1" si="68"/>
        <v>44</v>
      </c>
      <c r="X38" s="119">
        <f t="shared" ca="1" si="68"/>
        <v>16</v>
      </c>
      <c r="Y38" s="119">
        <f t="shared" ca="1" si="68"/>
        <v>6</v>
      </c>
      <c r="Z38" s="119">
        <f t="shared" ca="1" si="68"/>
        <v>37</v>
      </c>
      <c r="AA38" s="119">
        <f t="shared" ca="1" si="68"/>
        <v>19</v>
      </c>
      <c r="AB38" s="119">
        <f t="shared" ca="1" si="68"/>
        <v>8</v>
      </c>
      <c r="AC38" s="119">
        <f t="shared" ca="1" si="68"/>
        <v>19</v>
      </c>
      <c r="AD38" s="119">
        <f t="shared" ca="1" si="68"/>
        <v>54</v>
      </c>
      <c r="AE38" s="119">
        <f t="shared" ca="1" si="68"/>
        <v>58</v>
      </c>
      <c r="AF38" s="119">
        <f t="shared" ca="1" si="68"/>
        <v>32</v>
      </c>
      <c r="AG38" s="119">
        <f t="shared" ca="1" si="68"/>
        <v>44</v>
      </c>
      <c r="AH38" s="119">
        <f t="shared" ref="AH38:BI38" ca="1" si="69">IF(AH135&gt;=AH134,AH135+1,AH135)</f>
        <v>37</v>
      </c>
      <c r="AI38" s="119">
        <f t="shared" ca="1" si="69"/>
        <v>75</v>
      </c>
      <c r="AJ38" s="119">
        <f t="shared" ca="1" si="69"/>
        <v>14</v>
      </c>
      <c r="AK38" s="119">
        <f t="shared" ca="1" si="69"/>
        <v>66</v>
      </c>
      <c r="AL38" s="119">
        <f t="shared" ca="1" si="69"/>
        <v>81</v>
      </c>
      <c r="AM38" s="119">
        <f t="shared" ca="1" si="69"/>
        <v>14</v>
      </c>
      <c r="AN38" s="119">
        <f t="shared" ca="1" si="69"/>
        <v>77</v>
      </c>
      <c r="AO38" s="119">
        <f t="shared" ca="1" si="69"/>
        <v>46</v>
      </c>
      <c r="AP38" s="119">
        <f t="shared" ca="1" si="69"/>
        <v>31</v>
      </c>
      <c r="AQ38" s="119">
        <f t="shared" ca="1" si="69"/>
        <v>35</v>
      </c>
      <c r="AR38" s="119">
        <f t="shared" ca="1" si="69"/>
        <v>56</v>
      </c>
      <c r="AS38" s="119">
        <f t="shared" ca="1" si="69"/>
        <v>25</v>
      </c>
      <c r="AT38" s="119">
        <f t="shared" ca="1" si="69"/>
        <v>33</v>
      </c>
      <c r="AU38" s="119">
        <f t="shared" ca="1" si="69"/>
        <v>57</v>
      </c>
      <c r="AV38" s="119">
        <f t="shared" ca="1" si="69"/>
        <v>78</v>
      </c>
      <c r="AW38" s="119">
        <f t="shared" ca="1" si="69"/>
        <v>75</v>
      </c>
      <c r="AX38" s="119">
        <f t="shared" ca="1" si="69"/>
        <v>47</v>
      </c>
      <c r="AY38" s="119">
        <f t="shared" ca="1" si="69"/>
        <v>20</v>
      </c>
      <c r="AZ38" s="119">
        <f t="shared" ca="1" si="69"/>
        <v>79</v>
      </c>
      <c r="BA38" s="119">
        <f t="shared" ca="1" si="69"/>
        <v>26</v>
      </c>
      <c r="BB38" s="119">
        <f t="shared" ca="1" si="69"/>
        <v>34</v>
      </c>
      <c r="BC38" s="119">
        <f t="shared" ca="1" si="69"/>
        <v>7</v>
      </c>
      <c r="BD38" s="119">
        <f t="shared" ca="1" si="69"/>
        <v>35</v>
      </c>
      <c r="BE38" s="119">
        <f t="shared" ca="1" si="69"/>
        <v>17</v>
      </c>
      <c r="BF38" s="119">
        <f t="shared" ca="1" si="69"/>
        <v>9</v>
      </c>
      <c r="BG38" s="119">
        <f t="shared" ca="1" si="69"/>
        <v>26</v>
      </c>
      <c r="BH38" s="119">
        <f t="shared" ca="1" si="69"/>
        <v>59</v>
      </c>
      <c r="BI38" s="120">
        <f t="shared" ca="1" si="69"/>
        <v>34</v>
      </c>
    </row>
    <row r="39" spans="1:61" ht="13.15" x14ac:dyDescent="0.4">
      <c r="A39" s="116">
        <v>36</v>
      </c>
      <c r="B39" s="117">
        <f t="shared" ref="B39:AG39" ca="1" si="70">IF(B136&gt;=MIN(B37,B38),IF((B136+1)&gt;=MAX(B37,B38),B136+2,B136+1),B136)</f>
        <v>12</v>
      </c>
      <c r="C39" s="117">
        <f t="shared" ca="1" si="70"/>
        <v>71</v>
      </c>
      <c r="D39" s="117">
        <f t="shared" ca="1" si="70"/>
        <v>44</v>
      </c>
      <c r="E39" s="117">
        <f t="shared" ca="1" si="70"/>
        <v>23</v>
      </c>
      <c r="F39" s="117">
        <f t="shared" ca="1" si="70"/>
        <v>55</v>
      </c>
      <c r="G39" s="117">
        <f t="shared" ca="1" si="70"/>
        <v>37</v>
      </c>
      <c r="H39" s="117">
        <f t="shared" ca="1" si="70"/>
        <v>6</v>
      </c>
      <c r="I39" s="117">
        <f t="shared" ca="1" si="70"/>
        <v>69</v>
      </c>
      <c r="J39" s="117">
        <f t="shared" ca="1" si="70"/>
        <v>21</v>
      </c>
      <c r="K39" s="117">
        <f t="shared" ca="1" si="70"/>
        <v>80</v>
      </c>
      <c r="L39" s="117">
        <f t="shared" ca="1" si="70"/>
        <v>38</v>
      </c>
      <c r="M39" s="117">
        <f t="shared" ca="1" si="70"/>
        <v>8</v>
      </c>
      <c r="N39" s="117">
        <f t="shared" ca="1" si="70"/>
        <v>24</v>
      </c>
      <c r="O39" s="117">
        <f t="shared" ca="1" si="70"/>
        <v>43</v>
      </c>
      <c r="P39" s="117">
        <f t="shared" ca="1" si="70"/>
        <v>8</v>
      </c>
      <c r="Q39" s="117">
        <f t="shared" ca="1" si="70"/>
        <v>12</v>
      </c>
      <c r="R39" s="117">
        <f t="shared" ca="1" si="70"/>
        <v>46</v>
      </c>
      <c r="S39" s="117">
        <f t="shared" ca="1" si="70"/>
        <v>25</v>
      </c>
      <c r="T39" s="117">
        <f t="shared" ca="1" si="70"/>
        <v>9</v>
      </c>
      <c r="U39" s="117">
        <f t="shared" ca="1" si="70"/>
        <v>6</v>
      </c>
      <c r="V39" s="117">
        <f t="shared" ca="1" si="70"/>
        <v>4</v>
      </c>
      <c r="W39" s="117">
        <f t="shared" ca="1" si="70"/>
        <v>56</v>
      </c>
      <c r="X39" s="117">
        <f t="shared" ca="1" si="70"/>
        <v>25</v>
      </c>
      <c r="Y39" s="117">
        <f t="shared" ca="1" si="70"/>
        <v>12</v>
      </c>
      <c r="Z39" s="117">
        <f t="shared" ca="1" si="70"/>
        <v>67</v>
      </c>
      <c r="AA39" s="117">
        <f t="shared" ca="1" si="70"/>
        <v>40</v>
      </c>
      <c r="AB39" s="117">
        <f t="shared" ca="1" si="70"/>
        <v>78</v>
      </c>
      <c r="AC39" s="117">
        <f t="shared" ca="1" si="70"/>
        <v>25</v>
      </c>
      <c r="AD39" s="117">
        <f t="shared" ca="1" si="70"/>
        <v>21</v>
      </c>
      <c r="AE39" s="117">
        <f t="shared" ca="1" si="70"/>
        <v>64</v>
      </c>
      <c r="AF39" s="117">
        <f t="shared" ca="1" si="70"/>
        <v>22</v>
      </c>
      <c r="AG39" s="117">
        <f t="shared" ca="1" si="70"/>
        <v>60</v>
      </c>
      <c r="AH39" s="117">
        <f t="shared" ref="AH39:BI39" ca="1" si="71">IF(AH136&gt;=MIN(AH37,AH38),IF((AH136+1)&gt;=MAX(AH37,AH38),AH136+2,AH136+1),AH136)</f>
        <v>80</v>
      </c>
      <c r="AI39" s="117">
        <f t="shared" ca="1" si="71"/>
        <v>38</v>
      </c>
      <c r="AJ39" s="117">
        <f t="shared" ca="1" si="71"/>
        <v>18</v>
      </c>
      <c r="AK39" s="117">
        <f t="shared" ca="1" si="71"/>
        <v>1</v>
      </c>
      <c r="AL39" s="117">
        <f t="shared" ca="1" si="71"/>
        <v>46</v>
      </c>
      <c r="AM39" s="117">
        <f t="shared" ca="1" si="71"/>
        <v>50</v>
      </c>
      <c r="AN39" s="117">
        <f t="shared" ca="1" si="71"/>
        <v>38</v>
      </c>
      <c r="AO39" s="117">
        <f t="shared" ca="1" si="71"/>
        <v>65</v>
      </c>
      <c r="AP39" s="117">
        <f t="shared" ca="1" si="71"/>
        <v>75</v>
      </c>
      <c r="AQ39" s="117">
        <f t="shared" ca="1" si="71"/>
        <v>44</v>
      </c>
      <c r="AR39" s="117">
        <f t="shared" ca="1" si="71"/>
        <v>1</v>
      </c>
      <c r="AS39" s="117">
        <f t="shared" ca="1" si="71"/>
        <v>62</v>
      </c>
      <c r="AT39" s="117">
        <f t="shared" ca="1" si="71"/>
        <v>74</v>
      </c>
      <c r="AU39" s="117">
        <f t="shared" ca="1" si="71"/>
        <v>80</v>
      </c>
      <c r="AV39" s="117">
        <f t="shared" ca="1" si="71"/>
        <v>80</v>
      </c>
      <c r="AW39" s="117">
        <f t="shared" ca="1" si="71"/>
        <v>7</v>
      </c>
      <c r="AX39" s="117">
        <f t="shared" ca="1" si="71"/>
        <v>8</v>
      </c>
      <c r="AY39" s="117">
        <f t="shared" ca="1" si="71"/>
        <v>10</v>
      </c>
      <c r="AZ39" s="117">
        <f t="shared" ca="1" si="71"/>
        <v>49</v>
      </c>
      <c r="BA39" s="117">
        <f t="shared" ca="1" si="71"/>
        <v>79</v>
      </c>
      <c r="BB39" s="117">
        <f t="shared" ca="1" si="71"/>
        <v>3</v>
      </c>
      <c r="BC39" s="117">
        <f t="shared" ca="1" si="71"/>
        <v>60</v>
      </c>
      <c r="BD39" s="117">
        <f t="shared" ca="1" si="71"/>
        <v>15</v>
      </c>
      <c r="BE39" s="117">
        <f t="shared" ca="1" si="71"/>
        <v>37</v>
      </c>
      <c r="BF39" s="117">
        <f t="shared" ca="1" si="71"/>
        <v>43</v>
      </c>
      <c r="BG39" s="117">
        <f t="shared" ca="1" si="71"/>
        <v>55</v>
      </c>
      <c r="BH39" s="117">
        <f t="shared" ca="1" si="71"/>
        <v>50</v>
      </c>
      <c r="BI39" s="118">
        <f t="shared" ca="1" si="71"/>
        <v>79</v>
      </c>
    </row>
    <row r="40" spans="1:61" ht="13.15" x14ac:dyDescent="0.4">
      <c r="A40" s="116">
        <v>37</v>
      </c>
      <c r="B40" s="119">
        <f t="shared" ref="B40:AG40" ca="1" si="72">B137</f>
        <v>26</v>
      </c>
      <c r="C40" s="119">
        <f t="shared" ca="1" si="72"/>
        <v>36</v>
      </c>
      <c r="D40" s="119">
        <f t="shared" ca="1" si="72"/>
        <v>65</v>
      </c>
      <c r="E40" s="119">
        <f t="shared" ca="1" si="72"/>
        <v>6</v>
      </c>
      <c r="F40" s="119">
        <f t="shared" ca="1" si="72"/>
        <v>8</v>
      </c>
      <c r="G40" s="119">
        <f t="shared" ca="1" si="72"/>
        <v>66</v>
      </c>
      <c r="H40" s="119">
        <f t="shared" ca="1" si="72"/>
        <v>38</v>
      </c>
      <c r="I40" s="119">
        <f t="shared" ca="1" si="72"/>
        <v>57</v>
      </c>
      <c r="J40" s="119">
        <f t="shared" ca="1" si="72"/>
        <v>9</v>
      </c>
      <c r="K40" s="119">
        <f t="shared" ca="1" si="72"/>
        <v>18</v>
      </c>
      <c r="L40" s="119">
        <f t="shared" ca="1" si="72"/>
        <v>20</v>
      </c>
      <c r="M40" s="119">
        <f t="shared" ca="1" si="72"/>
        <v>15</v>
      </c>
      <c r="N40" s="119">
        <f t="shared" ca="1" si="72"/>
        <v>7</v>
      </c>
      <c r="O40" s="119">
        <f t="shared" ca="1" si="72"/>
        <v>39</v>
      </c>
      <c r="P40" s="119">
        <f t="shared" ca="1" si="72"/>
        <v>50</v>
      </c>
      <c r="Q40" s="119">
        <f t="shared" ca="1" si="72"/>
        <v>63</v>
      </c>
      <c r="R40" s="119">
        <f t="shared" ca="1" si="72"/>
        <v>9</v>
      </c>
      <c r="S40" s="119">
        <f t="shared" ca="1" si="72"/>
        <v>62</v>
      </c>
      <c r="T40" s="119">
        <f t="shared" ca="1" si="72"/>
        <v>35</v>
      </c>
      <c r="U40" s="119">
        <f t="shared" ca="1" si="72"/>
        <v>76</v>
      </c>
      <c r="V40" s="119">
        <f t="shared" ca="1" si="72"/>
        <v>26</v>
      </c>
      <c r="W40" s="119">
        <f t="shared" ca="1" si="72"/>
        <v>12</v>
      </c>
      <c r="X40" s="119">
        <f t="shared" ca="1" si="72"/>
        <v>37</v>
      </c>
      <c r="Y40" s="119">
        <f t="shared" ca="1" si="72"/>
        <v>77</v>
      </c>
      <c r="Z40" s="119">
        <f t="shared" ca="1" si="72"/>
        <v>35</v>
      </c>
      <c r="AA40" s="119">
        <f t="shared" ca="1" si="72"/>
        <v>3</v>
      </c>
      <c r="AB40" s="119">
        <f t="shared" ca="1" si="72"/>
        <v>52</v>
      </c>
      <c r="AC40" s="119">
        <f t="shared" ca="1" si="72"/>
        <v>22</v>
      </c>
      <c r="AD40" s="119">
        <f t="shared" ca="1" si="72"/>
        <v>10</v>
      </c>
      <c r="AE40" s="119">
        <f t="shared" ca="1" si="72"/>
        <v>49</v>
      </c>
      <c r="AF40" s="119">
        <f t="shared" ca="1" si="72"/>
        <v>4</v>
      </c>
      <c r="AG40" s="119">
        <f t="shared" ca="1" si="72"/>
        <v>23</v>
      </c>
      <c r="AH40" s="119">
        <f t="shared" ref="AH40:BI40" ca="1" si="73">AH137</f>
        <v>65</v>
      </c>
      <c r="AI40" s="119">
        <f t="shared" ca="1" si="73"/>
        <v>52</v>
      </c>
      <c r="AJ40" s="119">
        <f t="shared" ca="1" si="73"/>
        <v>47</v>
      </c>
      <c r="AK40" s="119">
        <f t="shared" ca="1" si="73"/>
        <v>73</v>
      </c>
      <c r="AL40" s="119">
        <f t="shared" ca="1" si="73"/>
        <v>67</v>
      </c>
      <c r="AM40" s="119">
        <f t="shared" ca="1" si="73"/>
        <v>70</v>
      </c>
      <c r="AN40" s="119">
        <f t="shared" ca="1" si="73"/>
        <v>74</v>
      </c>
      <c r="AO40" s="119">
        <f t="shared" ca="1" si="73"/>
        <v>32</v>
      </c>
      <c r="AP40" s="119">
        <f t="shared" ca="1" si="73"/>
        <v>78</v>
      </c>
      <c r="AQ40" s="119">
        <f t="shared" ca="1" si="73"/>
        <v>55</v>
      </c>
      <c r="AR40" s="119">
        <f t="shared" ca="1" si="73"/>
        <v>38</v>
      </c>
      <c r="AS40" s="119">
        <f t="shared" ca="1" si="73"/>
        <v>25</v>
      </c>
      <c r="AT40" s="119">
        <f t="shared" ca="1" si="73"/>
        <v>35</v>
      </c>
      <c r="AU40" s="119">
        <f t="shared" ca="1" si="73"/>
        <v>20</v>
      </c>
      <c r="AV40" s="119">
        <f t="shared" ca="1" si="73"/>
        <v>37</v>
      </c>
      <c r="AW40" s="119">
        <f t="shared" ca="1" si="73"/>
        <v>42</v>
      </c>
      <c r="AX40" s="119">
        <f t="shared" ca="1" si="73"/>
        <v>45</v>
      </c>
      <c r="AY40" s="119">
        <f t="shared" ca="1" si="73"/>
        <v>52</v>
      </c>
      <c r="AZ40" s="119">
        <f t="shared" ca="1" si="73"/>
        <v>50</v>
      </c>
      <c r="BA40" s="119">
        <f t="shared" ca="1" si="73"/>
        <v>10</v>
      </c>
      <c r="BB40" s="119">
        <f t="shared" ca="1" si="73"/>
        <v>7</v>
      </c>
      <c r="BC40" s="119">
        <f t="shared" ca="1" si="73"/>
        <v>43</v>
      </c>
      <c r="BD40" s="119">
        <f t="shared" ca="1" si="73"/>
        <v>17</v>
      </c>
      <c r="BE40" s="119">
        <f t="shared" ca="1" si="73"/>
        <v>39</v>
      </c>
      <c r="BF40" s="119">
        <f t="shared" ca="1" si="73"/>
        <v>52</v>
      </c>
      <c r="BG40" s="119">
        <f t="shared" ca="1" si="73"/>
        <v>33</v>
      </c>
      <c r="BH40" s="119">
        <f t="shared" ca="1" si="73"/>
        <v>19</v>
      </c>
      <c r="BI40" s="120">
        <f t="shared" ca="1" si="73"/>
        <v>42</v>
      </c>
    </row>
    <row r="41" spans="1:61" ht="13.15" x14ac:dyDescent="0.4">
      <c r="A41" s="116">
        <v>38</v>
      </c>
      <c r="B41" s="117">
        <f t="shared" ref="B41:AG41" ca="1" si="74">IF(B138&gt;=B137,B138+1,B138)</f>
        <v>15</v>
      </c>
      <c r="C41" s="117">
        <f t="shared" ca="1" si="74"/>
        <v>48</v>
      </c>
      <c r="D41" s="117">
        <f t="shared" ca="1" si="74"/>
        <v>43</v>
      </c>
      <c r="E41" s="117">
        <f t="shared" ca="1" si="74"/>
        <v>81</v>
      </c>
      <c r="F41" s="117">
        <f t="shared" ca="1" si="74"/>
        <v>28</v>
      </c>
      <c r="G41" s="117">
        <f t="shared" ca="1" si="74"/>
        <v>63</v>
      </c>
      <c r="H41" s="117">
        <f t="shared" ca="1" si="74"/>
        <v>28</v>
      </c>
      <c r="I41" s="117">
        <f t="shared" ca="1" si="74"/>
        <v>44</v>
      </c>
      <c r="J41" s="117">
        <f t="shared" ca="1" si="74"/>
        <v>28</v>
      </c>
      <c r="K41" s="117">
        <f t="shared" ca="1" si="74"/>
        <v>78</v>
      </c>
      <c r="L41" s="117">
        <f t="shared" ca="1" si="74"/>
        <v>53</v>
      </c>
      <c r="M41" s="117">
        <f t="shared" ca="1" si="74"/>
        <v>41</v>
      </c>
      <c r="N41" s="117">
        <f t="shared" ca="1" si="74"/>
        <v>31</v>
      </c>
      <c r="O41" s="117">
        <f t="shared" ca="1" si="74"/>
        <v>8</v>
      </c>
      <c r="P41" s="117">
        <f t="shared" ca="1" si="74"/>
        <v>55</v>
      </c>
      <c r="Q41" s="117">
        <f t="shared" ca="1" si="74"/>
        <v>14</v>
      </c>
      <c r="R41" s="117">
        <f t="shared" ca="1" si="74"/>
        <v>59</v>
      </c>
      <c r="S41" s="117">
        <f t="shared" ca="1" si="74"/>
        <v>53</v>
      </c>
      <c r="T41" s="117">
        <f t="shared" ca="1" si="74"/>
        <v>31</v>
      </c>
      <c r="U41" s="117">
        <f t="shared" ca="1" si="74"/>
        <v>71</v>
      </c>
      <c r="V41" s="117">
        <f t="shared" ca="1" si="74"/>
        <v>53</v>
      </c>
      <c r="W41" s="117">
        <f t="shared" ca="1" si="74"/>
        <v>29</v>
      </c>
      <c r="X41" s="117">
        <f t="shared" ca="1" si="74"/>
        <v>9</v>
      </c>
      <c r="Y41" s="117">
        <f t="shared" ca="1" si="74"/>
        <v>21</v>
      </c>
      <c r="Z41" s="117">
        <f t="shared" ca="1" si="74"/>
        <v>25</v>
      </c>
      <c r="AA41" s="117">
        <f t="shared" ca="1" si="74"/>
        <v>72</v>
      </c>
      <c r="AB41" s="117">
        <f t="shared" ca="1" si="74"/>
        <v>12</v>
      </c>
      <c r="AC41" s="117">
        <f t="shared" ca="1" si="74"/>
        <v>46</v>
      </c>
      <c r="AD41" s="117">
        <f t="shared" ca="1" si="74"/>
        <v>13</v>
      </c>
      <c r="AE41" s="117">
        <f t="shared" ca="1" si="74"/>
        <v>24</v>
      </c>
      <c r="AF41" s="117">
        <f t="shared" ca="1" si="74"/>
        <v>21</v>
      </c>
      <c r="AG41" s="117">
        <f t="shared" ca="1" si="74"/>
        <v>21</v>
      </c>
      <c r="AH41" s="117">
        <f t="shared" ref="AH41:BI41" ca="1" si="75">IF(AH138&gt;=AH137,AH138+1,AH138)</f>
        <v>68</v>
      </c>
      <c r="AI41" s="117">
        <f t="shared" ca="1" si="75"/>
        <v>34</v>
      </c>
      <c r="AJ41" s="117">
        <f t="shared" ca="1" si="75"/>
        <v>43</v>
      </c>
      <c r="AK41" s="117">
        <f t="shared" ca="1" si="75"/>
        <v>30</v>
      </c>
      <c r="AL41" s="117">
        <f t="shared" ca="1" si="75"/>
        <v>14</v>
      </c>
      <c r="AM41" s="117">
        <f t="shared" ca="1" si="75"/>
        <v>30</v>
      </c>
      <c r="AN41" s="117">
        <f t="shared" ca="1" si="75"/>
        <v>38</v>
      </c>
      <c r="AO41" s="117">
        <f t="shared" ca="1" si="75"/>
        <v>79</v>
      </c>
      <c r="AP41" s="117">
        <f t="shared" ca="1" si="75"/>
        <v>46</v>
      </c>
      <c r="AQ41" s="117">
        <f t="shared" ca="1" si="75"/>
        <v>1</v>
      </c>
      <c r="AR41" s="117">
        <f t="shared" ca="1" si="75"/>
        <v>43</v>
      </c>
      <c r="AS41" s="117">
        <f t="shared" ca="1" si="75"/>
        <v>67</v>
      </c>
      <c r="AT41" s="117">
        <f t="shared" ca="1" si="75"/>
        <v>46</v>
      </c>
      <c r="AU41" s="117">
        <f t="shared" ca="1" si="75"/>
        <v>16</v>
      </c>
      <c r="AV41" s="117">
        <f t="shared" ca="1" si="75"/>
        <v>13</v>
      </c>
      <c r="AW41" s="117">
        <f t="shared" ca="1" si="75"/>
        <v>6</v>
      </c>
      <c r="AX41" s="117">
        <f t="shared" ca="1" si="75"/>
        <v>33</v>
      </c>
      <c r="AY41" s="117">
        <f t="shared" ca="1" si="75"/>
        <v>14</v>
      </c>
      <c r="AZ41" s="117">
        <f t="shared" ca="1" si="75"/>
        <v>74</v>
      </c>
      <c r="BA41" s="117">
        <f t="shared" ca="1" si="75"/>
        <v>54</v>
      </c>
      <c r="BB41" s="117">
        <f t="shared" ca="1" si="75"/>
        <v>55</v>
      </c>
      <c r="BC41" s="117">
        <f t="shared" ca="1" si="75"/>
        <v>18</v>
      </c>
      <c r="BD41" s="117">
        <f t="shared" ca="1" si="75"/>
        <v>60</v>
      </c>
      <c r="BE41" s="117">
        <f t="shared" ca="1" si="75"/>
        <v>5</v>
      </c>
      <c r="BF41" s="117">
        <f t="shared" ca="1" si="75"/>
        <v>16</v>
      </c>
      <c r="BG41" s="117">
        <f t="shared" ca="1" si="75"/>
        <v>21</v>
      </c>
      <c r="BH41" s="117">
        <f t="shared" ca="1" si="75"/>
        <v>43</v>
      </c>
      <c r="BI41" s="118">
        <f t="shared" ca="1" si="75"/>
        <v>80</v>
      </c>
    </row>
    <row r="42" spans="1:61" ht="13.15" x14ac:dyDescent="0.4">
      <c r="A42" s="116">
        <v>39</v>
      </c>
      <c r="B42" s="119">
        <f t="shared" ref="B42:AG42" ca="1" si="76">IF(B139&gt;=MIN(B40,B41),IF((B139+1)&gt;=MAX(B40,B41),B139+2,B139+1),B139)</f>
        <v>44</v>
      </c>
      <c r="C42" s="119">
        <f t="shared" ca="1" si="76"/>
        <v>80</v>
      </c>
      <c r="D42" s="119">
        <f t="shared" ca="1" si="76"/>
        <v>1</v>
      </c>
      <c r="E42" s="119">
        <f t="shared" ca="1" si="76"/>
        <v>66</v>
      </c>
      <c r="F42" s="119">
        <f t="shared" ca="1" si="76"/>
        <v>3</v>
      </c>
      <c r="G42" s="119">
        <f t="shared" ca="1" si="76"/>
        <v>76</v>
      </c>
      <c r="H42" s="119">
        <f t="shared" ca="1" si="76"/>
        <v>49</v>
      </c>
      <c r="I42" s="119">
        <f t="shared" ca="1" si="76"/>
        <v>11</v>
      </c>
      <c r="J42" s="119">
        <f t="shared" ca="1" si="76"/>
        <v>23</v>
      </c>
      <c r="K42" s="119">
        <f t="shared" ca="1" si="76"/>
        <v>53</v>
      </c>
      <c r="L42" s="119">
        <f t="shared" ca="1" si="76"/>
        <v>30</v>
      </c>
      <c r="M42" s="119">
        <f t="shared" ca="1" si="76"/>
        <v>73</v>
      </c>
      <c r="N42" s="119">
        <f t="shared" ca="1" si="76"/>
        <v>56</v>
      </c>
      <c r="O42" s="119">
        <f t="shared" ca="1" si="76"/>
        <v>78</v>
      </c>
      <c r="P42" s="119">
        <f t="shared" ca="1" si="76"/>
        <v>32</v>
      </c>
      <c r="Q42" s="119">
        <f t="shared" ca="1" si="76"/>
        <v>21</v>
      </c>
      <c r="R42" s="119">
        <f t="shared" ca="1" si="76"/>
        <v>63</v>
      </c>
      <c r="S42" s="119">
        <f t="shared" ca="1" si="76"/>
        <v>36</v>
      </c>
      <c r="T42" s="119">
        <f t="shared" ca="1" si="76"/>
        <v>19</v>
      </c>
      <c r="U42" s="119">
        <f t="shared" ca="1" si="76"/>
        <v>45</v>
      </c>
      <c r="V42" s="119">
        <f t="shared" ca="1" si="76"/>
        <v>71</v>
      </c>
      <c r="W42" s="119">
        <f t="shared" ca="1" si="76"/>
        <v>20</v>
      </c>
      <c r="X42" s="119">
        <f t="shared" ca="1" si="76"/>
        <v>55</v>
      </c>
      <c r="Y42" s="119">
        <f t="shared" ca="1" si="76"/>
        <v>16</v>
      </c>
      <c r="Z42" s="119">
        <f t="shared" ca="1" si="76"/>
        <v>22</v>
      </c>
      <c r="AA42" s="119">
        <f t="shared" ca="1" si="76"/>
        <v>50</v>
      </c>
      <c r="AB42" s="119">
        <f t="shared" ca="1" si="76"/>
        <v>30</v>
      </c>
      <c r="AC42" s="119">
        <f t="shared" ca="1" si="76"/>
        <v>80</v>
      </c>
      <c r="AD42" s="119">
        <f t="shared" ca="1" si="76"/>
        <v>39</v>
      </c>
      <c r="AE42" s="119">
        <f t="shared" ca="1" si="76"/>
        <v>54</v>
      </c>
      <c r="AF42" s="119">
        <f t="shared" ca="1" si="76"/>
        <v>64</v>
      </c>
      <c r="AG42" s="119">
        <f t="shared" ca="1" si="76"/>
        <v>77</v>
      </c>
      <c r="AH42" s="119">
        <f t="shared" ref="AH42:BI42" ca="1" si="77">IF(AH139&gt;=MIN(AH40,AH41),IF((AH139+1)&gt;=MAX(AH40,AH41),AH139+2,AH139+1),AH139)</f>
        <v>57</v>
      </c>
      <c r="AI42" s="119">
        <f t="shared" ca="1" si="77"/>
        <v>9</v>
      </c>
      <c r="AJ42" s="119">
        <f t="shared" ca="1" si="77"/>
        <v>52</v>
      </c>
      <c r="AK42" s="119">
        <f t="shared" ca="1" si="77"/>
        <v>81</v>
      </c>
      <c r="AL42" s="119">
        <f t="shared" ca="1" si="77"/>
        <v>50</v>
      </c>
      <c r="AM42" s="119">
        <f t="shared" ca="1" si="77"/>
        <v>73</v>
      </c>
      <c r="AN42" s="119">
        <f t="shared" ca="1" si="77"/>
        <v>69</v>
      </c>
      <c r="AO42" s="119">
        <f t="shared" ca="1" si="77"/>
        <v>29</v>
      </c>
      <c r="AP42" s="119">
        <f t="shared" ca="1" si="77"/>
        <v>50</v>
      </c>
      <c r="AQ42" s="119">
        <f t="shared" ca="1" si="77"/>
        <v>28</v>
      </c>
      <c r="AR42" s="119">
        <f t="shared" ca="1" si="77"/>
        <v>45</v>
      </c>
      <c r="AS42" s="119">
        <f t="shared" ca="1" si="77"/>
        <v>47</v>
      </c>
      <c r="AT42" s="119">
        <f t="shared" ca="1" si="77"/>
        <v>19</v>
      </c>
      <c r="AU42" s="119">
        <f t="shared" ca="1" si="77"/>
        <v>5</v>
      </c>
      <c r="AV42" s="119">
        <f t="shared" ca="1" si="77"/>
        <v>79</v>
      </c>
      <c r="AW42" s="119">
        <f t="shared" ca="1" si="77"/>
        <v>70</v>
      </c>
      <c r="AX42" s="119">
        <f t="shared" ca="1" si="77"/>
        <v>56</v>
      </c>
      <c r="AY42" s="119">
        <f t="shared" ca="1" si="77"/>
        <v>73</v>
      </c>
      <c r="AZ42" s="119">
        <f t="shared" ca="1" si="77"/>
        <v>52</v>
      </c>
      <c r="BA42" s="119">
        <f t="shared" ca="1" si="77"/>
        <v>3</v>
      </c>
      <c r="BB42" s="119">
        <f t="shared" ca="1" si="77"/>
        <v>17</v>
      </c>
      <c r="BC42" s="119">
        <f t="shared" ca="1" si="77"/>
        <v>65</v>
      </c>
      <c r="BD42" s="119">
        <f t="shared" ca="1" si="77"/>
        <v>47</v>
      </c>
      <c r="BE42" s="119">
        <f t="shared" ca="1" si="77"/>
        <v>44</v>
      </c>
      <c r="BF42" s="119">
        <f t="shared" ca="1" si="77"/>
        <v>5</v>
      </c>
      <c r="BG42" s="119">
        <f t="shared" ca="1" si="77"/>
        <v>39</v>
      </c>
      <c r="BH42" s="119">
        <f t="shared" ca="1" si="77"/>
        <v>38</v>
      </c>
      <c r="BI42" s="120">
        <f t="shared" ca="1" si="77"/>
        <v>53</v>
      </c>
    </row>
    <row r="43" spans="1:61" ht="13.15" x14ac:dyDescent="0.4">
      <c r="A43" s="116">
        <v>40</v>
      </c>
      <c r="B43" s="117">
        <f t="shared" ref="B43:AG43" ca="1" si="78">B140</f>
        <v>78</v>
      </c>
      <c r="C43" s="117">
        <f t="shared" ca="1" si="78"/>
        <v>15</v>
      </c>
      <c r="D43" s="117">
        <f t="shared" ca="1" si="78"/>
        <v>56</v>
      </c>
      <c r="E43" s="117">
        <f t="shared" ca="1" si="78"/>
        <v>38</v>
      </c>
      <c r="F43" s="117">
        <f t="shared" ca="1" si="78"/>
        <v>35</v>
      </c>
      <c r="G43" s="117">
        <f t="shared" ca="1" si="78"/>
        <v>9</v>
      </c>
      <c r="H43" s="117">
        <f t="shared" ca="1" si="78"/>
        <v>11</v>
      </c>
      <c r="I43" s="117">
        <f t="shared" ca="1" si="78"/>
        <v>32</v>
      </c>
      <c r="J43" s="117">
        <f t="shared" ca="1" si="78"/>
        <v>24</v>
      </c>
      <c r="K43" s="117">
        <f t="shared" ca="1" si="78"/>
        <v>40</v>
      </c>
      <c r="L43" s="117">
        <f t="shared" ca="1" si="78"/>
        <v>56</v>
      </c>
      <c r="M43" s="117">
        <f t="shared" ca="1" si="78"/>
        <v>31</v>
      </c>
      <c r="N43" s="117">
        <f t="shared" ca="1" si="78"/>
        <v>68</v>
      </c>
      <c r="O43" s="117">
        <f t="shared" ca="1" si="78"/>
        <v>5</v>
      </c>
      <c r="P43" s="117">
        <f t="shared" ca="1" si="78"/>
        <v>24</v>
      </c>
      <c r="Q43" s="117">
        <f t="shared" ca="1" si="78"/>
        <v>36</v>
      </c>
      <c r="R43" s="117">
        <f t="shared" ca="1" si="78"/>
        <v>51</v>
      </c>
      <c r="S43" s="117">
        <f t="shared" ca="1" si="78"/>
        <v>44</v>
      </c>
      <c r="T43" s="117">
        <f t="shared" ca="1" si="78"/>
        <v>5</v>
      </c>
      <c r="U43" s="117">
        <f t="shared" ca="1" si="78"/>
        <v>80</v>
      </c>
      <c r="V43" s="117">
        <f t="shared" ca="1" si="78"/>
        <v>51</v>
      </c>
      <c r="W43" s="117">
        <f t="shared" ca="1" si="78"/>
        <v>75</v>
      </c>
      <c r="X43" s="117">
        <f t="shared" ca="1" si="78"/>
        <v>40</v>
      </c>
      <c r="Y43" s="117">
        <f t="shared" ca="1" si="78"/>
        <v>14</v>
      </c>
      <c r="Z43" s="117">
        <f t="shared" ca="1" si="78"/>
        <v>74</v>
      </c>
      <c r="AA43" s="117">
        <f t="shared" ca="1" si="78"/>
        <v>37</v>
      </c>
      <c r="AB43" s="117">
        <f t="shared" ca="1" si="78"/>
        <v>74</v>
      </c>
      <c r="AC43" s="117">
        <f t="shared" ca="1" si="78"/>
        <v>65</v>
      </c>
      <c r="AD43" s="117">
        <f t="shared" ca="1" si="78"/>
        <v>45</v>
      </c>
      <c r="AE43" s="117">
        <f t="shared" ca="1" si="78"/>
        <v>12</v>
      </c>
      <c r="AF43" s="117">
        <f t="shared" ca="1" si="78"/>
        <v>59</v>
      </c>
      <c r="AG43" s="117">
        <f t="shared" ca="1" si="78"/>
        <v>56</v>
      </c>
      <c r="AH43" s="117">
        <f t="shared" ref="AH43:BI43" ca="1" si="79">AH140</f>
        <v>51</v>
      </c>
      <c r="AI43" s="117">
        <f t="shared" ca="1" si="79"/>
        <v>8</v>
      </c>
      <c r="AJ43" s="117">
        <f t="shared" ca="1" si="79"/>
        <v>73</v>
      </c>
      <c r="AK43" s="117">
        <f t="shared" ca="1" si="79"/>
        <v>9</v>
      </c>
      <c r="AL43" s="117">
        <f t="shared" ca="1" si="79"/>
        <v>39</v>
      </c>
      <c r="AM43" s="117">
        <f t="shared" ca="1" si="79"/>
        <v>51</v>
      </c>
      <c r="AN43" s="117">
        <f t="shared" ca="1" si="79"/>
        <v>51</v>
      </c>
      <c r="AO43" s="117">
        <f t="shared" ca="1" si="79"/>
        <v>22</v>
      </c>
      <c r="AP43" s="117">
        <f t="shared" ca="1" si="79"/>
        <v>72</v>
      </c>
      <c r="AQ43" s="117">
        <f t="shared" ca="1" si="79"/>
        <v>71</v>
      </c>
      <c r="AR43" s="117">
        <f t="shared" ca="1" si="79"/>
        <v>10</v>
      </c>
      <c r="AS43" s="117">
        <f t="shared" ca="1" si="79"/>
        <v>25</v>
      </c>
      <c r="AT43" s="117">
        <f t="shared" ca="1" si="79"/>
        <v>26</v>
      </c>
      <c r="AU43" s="117">
        <f t="shared" ca="1" si="79"/>
        <v>46</v>
      </c>
      <c r="AV43" s="117">
        <f t="shared" ca="1" si="79"/>
        <v>67</v>
      </c>
      <c r="AW43" s="117">
        <f t="shared" ca="1" si="79"/>
        <v>43</v>
      </c>
      <c r="AX43" s="117">
        <f t="shared" ca="1" si="79"/>
        <v>81</v>
      </c>
      <c r="AY43" s="117">
        <f t="shared" ca="1" si="79"/>
        <v>57</v>
      </c>
      <c r="AZ43" s="117">
        <f t="shared" ca="1" si="79"/>
        <v>75</v>
      </c>
      <c r="BA43" s="117">
        <f t="shared" ca="1" si="79"/>
        <v>36</v>
      </c>
      <c r="BB43" s="117">
        <f t="shared" ca="1" si="79"/>
        <v>58</v>
      </c>
      <c r="BC43" s="117">
        <f t="shared" ca="1" si="79"/>
        <v>25</v>
      </c>
      <c r="BD43" s="117">
        <f t="shared" ca="1" si="79"/>
        <v>15</v>
      </c>
      <c r="BE43" s="117">
        <f t="shared" ca="1" si="79"/>
        <v>31</v>
      </c>
      <c r="BF43" s="117">
        <f t="shared" ca="1" si="79"/>
        <v>53</v>
      </c>
      <c r="BG43" s="117">
        <f t="shared" ca="1" si="79"/>
        <v>24</v>
      </c>
      <c r="BH43" s="117">
        <f t="shared" ca="1" si="79"/>
        <v>65</v>
      </c>
      <c r="BI43" s="118">
        <f t="shared" ca="1" si="79"/>
        <v>67</v>
      </c>
    </row>
    <row r="44" spans="1:61" ht="13.15" x14ac:dyDescent="0.4">
      <c r="A44" s="116">
        <v>41</v>
      </c>
      <c r="B44" s="119">
        <f t="shared" ref="B44:AG44" ca="1" si="80">IF(B141&gt;=B140,B141+1,B141)</f>
        <v>5</v>
      </c>
      <c r="C44" s="119">
        <f t="shared" ca="1" si="80"/>
        <v>41</v>
      </c>
      <c r="D44" s="119">
        <f t="shared" ca="1" si="80"/>
        <v>20</v>
      </c>
      <c r="E44" s="119">
        <f t="shared" ca="1" si="80"/>
        <v>27</v>
      </c>
      <c r="F44" s="119">
        <f t="shared" ca="1" si="80"/>
        <v>20</v>
      </c>
      <c r="G44" s="119">
        <f t="shared" ca="1" si="80"/>
        <v>77</v>
      </c>
      <c r="H44" s="119">
        <f t="shared" ca="1" si="80"/>
        <v>39</v>
      </c>
      <c r="I44" s="119">
        <f t="shared" ca="1" si="80"/>
        <v>45</v>
      </c>
      <c r="J44" s="119">
        <f t="shared" ca="1" si="80"/>
        <v>40</v>
      </c>
      <c r="K44" s="119">
        <f t="shared" ca="1" si="80"/>
        <v>50</v>
      </c>
      <c r="L44" s="119">
        <f t="shared" ca="1" si="80"/>
        <v>6</v>
      </c>
      <c r="M44" s="119">
        <f t="shared" ca="1" si="80"/>
        <v>5</v>
      </c>
      <c r="N44" s="119">
        <f t="shared" ca="1" si="80"/>
        <v>78</v>
      </c>
      <c r="O44" s="119">
        <f t="shared" ca="1" si="80"/>
        <v>51</v>
      </c>
      <c r="P44" s="119">
        <f t="shared" ca="1" si="80"/>
        <v>57</v>
      </c>
      <c r="Q44" s="119">
        <f t="shared" ca="1" si="80"/>
        <v>65</v>
      </c>
      <c r="R44" s="119">
        <f t="shared" ca="1" si="80"/>
        <v>4</v>
      </c>
      <c r="S44" s="119">
        <f t="shared" ca="1" si="80"/>
        <v>69</v>
      </c>
      <c r="T44" s="119">
        <f t="shared" ca="1" si="80"/>
        <v>3</v>
      </c>
      <c r="U44" s="119">
        <f t="shared" ca="1" si="80"/>
        <v>4</v>
      </c>
      <c r="V44" s="119">
        <f t="shared" ca="1" si="80"/>
        <v>38</v>
      </c>
      <c r="W44" s="119">
        <f t="shared" ca="1" si="80"/>
        <v>70</v>
      </c>
      <c r="X44" s="119">
        <f t="shared" ca="1" si="80"/>
        <v>7</v>
      </c>
      <c r="Y44" s="119">
        <f t="shared" ca="1" si="80"/>
        <v>23</v>
      </c>
      <c r="Z44" s="119">
        <f t="shared" ca="1" si="80"/>
        <v>48</v>
      </c>
      <c r="AA44" s="119">
        <f t="shared" ca="1" si="80"/>
        <v>25</v>
      </c>
      <c r="AB44" s="119">
        <f t="shared" ca="1" si="80"/>
        <v>54</v>
      </c>
      <c r="AC44" s="119">
        <f t="shared" ca="1" si="80"/>
        <v>55</v>
      </c>
      <c r="AD44" s="119">
        <f t="shared" ca="1" si="80"/>
        <v>18</v>
      </c>
      <c r="AE44" s="119">
        <f t="shared" ca="1" si="80"/>
        <v>67</v>
      </c>
      <c r="AF44" s="119">
        <f t="shared" ca="1" si="80"/>
        <v>16</v>
      </c>
      <c r="AG44" s="119">
        <f t="shared" ca="1" si="80"/>
        <v>27</v>
      </c>
      <c r="AH44" s="119">
        <f t="shared" ref="AH44:BI44" ca="1" si="81">IF(AH141&gt;=AH140,AH141+1,AH141)</f>
        <v>52</v>
      </c>
      <c r="AI44" s="119">
        <f t="shared" ca="1" si="81"/>
        <v>41</v>
      </c>
      <c r="AJ44" s="119">
        <f t="shared" ca="1" si="81"/>
        <v>65</v>
      </c>
      <c r="AK44" s="119">
        <f t="shared" ca="1" si="81"/>
        <v>13</v>
      </c>
      <c r="AL44" s="119">
        <f t="shared" ca="1" si="81"/>
        <v>8</v>
      </c>
      <c r="AM44" s="119">
        <f t="shared" ca="1" si="81"/>
        <v>61</v>
      </c>
      <c r="AN44" s="119">
        <f t="shared" ca="1" si="81"/>
        <v>69</v>
      </c>
      <c r="AO44" s="119">
        <f t="shared" ca="1" si="81"/>
        <v>48</v>
      </c>
      <c r="AP44" s="119">
        <f t="shared" ca="1" si="81"/>
        <v>22</v>
      </c>
      <c r="AQ44" s="119">
        <f t="shared" ca="1" si="81"/>
        <v>13</v>
      </c>
      <c r="AR44" s="119">
        <f t="shared" ca="1" si="81"/>
        <v>42</v>
      </c>
      <c r="AS44" s="119">
        <f t="shared" ca="1" si="81"/>
        <v>51</v>
      </c>
      <c r="AT44" s="119">
        <f t="shared" ca="1" si="81"/>
        <v>52</v>
      </c>
      <c r="AU44" s="119">
        <f t="shared" ca="1" si="81"/>
        <v>10</v>
      </c>
      <c r="AV44" s="119">
        <f t="shared" ca="1" si="81"/>
        <v>48</v>
      </c>
      <c r="AW44" s="119">
        <f t="shared" ca="1" si="81"/>
        <v>41</v>
      </c>
      <c r="AX44" s="119">
        <f t="shared" ca="1" si="81"/>
        <v>16</v>
      </c>
      <c r="AY44" s="119">
        <f t="shared" ca="1" si="81"/>
        <v>35</v>
      </c>
      <c r="AZ44" s="119">
        <f t="shared" ca="1" si="81"/>
        <v>18</v>
      </c>
      <c r="BA44" s="119">
        <f t="shared" ca="1" si="81"/>
        <v>33</v>
      </c>
      <c r="BB44" s="119">
        <f t="shared" ca="1" si="81"/>
        <v>34</v>
      </c>
      <c r="BC44" s="119">
        <f t="shared" ca="1" si="81"/>
        <v>56</v>
      </c>
      <c r="BD44" s="119">
        <f t="shared" ca="1" si="81"/>
        <v>53</v>
      </c>
      <c r="BE44" s="119">
        <f t="shared" ca="1" si="81"/>
        <v>68</v>
      </c>
      <c r="BF44" s="119">
        <f t="shared" ca="1" si="81"/>
        <v>47</v>
      </c>
      <c r="BG44" s="119">
        <f t="shared" ca="1" si="81"/>
        <v>12</v>
      </c>
      <c r="BH44" s="119">
        <f t="shared" ca="1" si="81"/>
        <v>48</v>
      </c>
      <c r="BI44" s="120">
        <f t="shared" ca="1" si="81"/>
        <v>14</v>
      </c>
    </row>
    <row r="45" spans="1:61" ht="13.15" x14ac:dyDescent="0.4">
      <c r="A45" s="116">
        <v>42</v>
      </c>
      <c r="B45" s="117">
        <f t="shared" ref="B45:AG45" ca="1" si="82">IF(B142&gt;=MIN(B43,B44),IF((B142+1)&gt;=MAX(B43,B44),B142+2,B142+1),B142)</f>
        <v>57</v>
      </c>
      <c r="C45" s="117">
        <f t="shared" ca="1" si="82"/>
        <v>62</v>
      </c>
      <c r="D45" s="117">
        <f t="shared" ca="1" si="82"/>
        <v>49</v>
      </c>
      <c r="E45" s="117">
        <f t="shared" ca="1" si="82"/>
        <v>71</v>
      </c>
      <c r="F45" s="117">
        <f t="shared" ca="1" si="82"/>
        <v>45</v>
      </c>
      <c r="G45" s="117">
        <f t="shared" ca="1" si="82"/>
        <v>51</v>
      </c>
      <c r="H45" s="117">
        <f t="shared" ca="1" si="82"/>
        <v>38</v>
      </c>
      <c r="I45" s="117">
        <f t="shared" ca="1" si="82"/>
        <v>81</v>
      </c>
      <c r="J45" s="117">
        <f t="shared" ca="1" si="82"/>
        <v>69</v>
      </c>
      <c r="K45" s="117">
        <f t="shared" ca="1" si="82"/>
        <v>36</v>
      </c>
      <c r="L45" s="117">
        <f t="shared" ca="1" si="82"/>
        <v>2</v>
      </c>
      <c r="M45" s="117">
        <f t="shared" ca="1" si="82"/>
        <v>23</v>
      </c>
      <c r="N45" s="117">
        <f t="shared" ca="1" si="82"/>
        <v>29</v>
      </c>
      <c r="O45" s="117">
        <f t="shared" ca="1" si="82"/>
        <v>31</v>
      </c>
      <c r="P45" s="117">
        <f t="shared" ca="1" si="82"/>
        <v>8</v>
      </c>
      <c r="Q45" s="117">
        <f t="shared" ca="1" si="82"/>
        <v>31</v>
      </c>
      <c r="R45" s="117">
        <f t="shared" ca="1" si="82"/>
        <v>32</v>
      </c>
      <c r="S45" s="117">
        <f t="shared" ca="1" si="82"/>
        <v>42</v>
      </c>
      <c r="T45" s="117">
        <f t="shared" ca="1" si="82"/>
        <v>64</v>
      </c>
      <c r="U45" s="117">
        <f t="shared" ca="1" si="82"/>
        <v>3</v>
      </c>
      <c r="V45" s="117">
        <f t="shared" ca="1" si="82"/>
        <v>45</v>
      </c>
      <c r="W45" s="117">
        <f t="shared" ca="1" si="82"/>
        <v>76</v>
      </c>
      <c r="X45" s="117">
        <f t="shared" ca="1" si="82"/>
        <v>52</v>
      </c>
      <c r="Y45" s="117">
        <f t="shared" ca="1" si="82"/>
        <v>60</v>
      </c>
      <c r="Z45" s="117">
        <f t="shared" ca="1" si="82"/>
        <v>45</v>
      </c>
      <c r="AA45" s="117">
        <f t="shared" ca="1" si="82"/>
        <v>40</v>
      </c>
      <c r="AB45" s="117">
        <f t="shared" ca="1" si="82"/>
        <v>29</v>
      </c>
      <c r="AC45" s="117">
        <f t="shared" ca="1" si="82"/>
        <v>36</v>
      </c>
      <c r="AD45" s="117">
        <f t="shared" ca="1" si="82"/>
        <v>75</v>
      </c>
      <c r="AE45" s="117">
        <f t="shared" ca="1" si="82"/>
        <v>78</v>
      </c>
      <c r="AF45" s="117">
        <f t="shared" ca="1" si="82"/>
        <v>76</v>
      </c>
      <c r="AG45" s="117">
        <f t="shared" ca="1" si="82"/>
        <v>68</v>
      </c>
      <c r="AH45" s="117">
        <f t="shared" ref="AH45:BI45" ca="1" si="83">IF(AH142&gt;=MIN(AH43,AH44),IF((AH142+1)&gt;=MAX(AH43,AH44),AH142+2,AH142+1),AH142)</f>
        <v>66</v>
      </c>
      <c r="AI45" s="117">
        <f t="shared" ca="1" si="83"/>
        <v>59</v>
      </c>
      <c r="AJ45" s="117">
        <f t="shared" ca="1" si="83"/>
        <v>51</v>
      </c>
      <c r="AK45" s="117">
        <f t="shared" ca="1" si="83"/>
        <v>43</v>
      </c>
      <c r="AL45" s="117">
        <f t="shared" ca="1" si="83"/>
        <v>33</v>
      </c>
      <c r="AM45" s="117">
        <f t="shared" ca="1" si="83"/>
        <v>54</v>
      </c>
      <c r="AN45" s="117">
        <f t="shared" ca="1" si="83"/>
        <v>11</v>
      </c>
      <c r="AO45" s="117">
        <f t="shared" ca="1" si="83"/>
        <v>74</v>
      </c>
      <c r="AP45" s="117">
        <f t="shared" ca="1" si="83"/>
        <v>68</v>
      </c>
      <c r="AQ45" s="117">
        <f t="shared" ca="1" si="83"/>
        <v>46</v>
      </c>
      <c r="AR45" s="117">
        <f t="shared" ca="1" si="83"/>
        <v>44</v>
      </c>
      <c r="AS45" s="117">
        <f t="shared" ca="1" si="83"/>
        <v>63</v>
      </c>
      <c r="AT45" s="117">
        <f t="shared" ca="1" si="83"/>
        <v>24</v>
      </c>
      <c r="AU45" s="117">
        <f t="shared" ca="1" si="83"/>
        <v>75</v>
      </c>
      <c r="AV45" s="117">
        <f t="shared" ca="1" si="83"/>
        <v>12</v>
      </c>
      <c r="AW45" s="117">
        <f t="shared" ca="1" si="83"/>
        <v>76</v>
      </c>
      <c r="AX45" s="117">
        <f t="shared" ca="1" si="83"/>
        <v>25</v>
      </c>
      <c r="AY45" s="117">
        <f t="shared" ca="1" si="83"/>
        <v>16</v>
      </c>
      <c r="AZ45" s="117">
        <f t="shared" ca="1" si="83"/>
        <v>79</v>
      </c>
      <c r="BA45" s="117">
        <f t="shared" ca="1" si="83"/>
        <v>57</v>
      </c>
      <c r="BB45" s="117">
        <f t="shared" ca="1" si="83"/>
        <v>7</v>
      </c>
      <c r="BC45" s="117">
        <f t="shared" ca="1" si="83"/>
        <v>61</v>
      </c>
      <c r="BD45" s="117">
        <f t="shared" ca="1" si="83"/>
        <v>38</v>
      </c>
      <c r="BE45" s="117">
        <f t="shared" ca="1" si="83"/>
        <v>80</v>
      </c>
      <c r="BF45" s="117">
        <f t="shared" ca="1" si="83"/>
        <v>10</v>
      </c>
      <c r="BG45" s="117">
        <f t="shared" ca="1" si="83"/>
        <v>30</v>
      </c>
      <c r="BH45" s="117">
        <f t="shared" ca="1" si="83"/>
        <v>13</v>
      </c>
      <c r="BI45" s="118">
        <f t="shared" ca="1" si="83"/>
        <v>52</v>
      </c>
    </row>
    <row r="46" spans="1:61" ht="13.15" x14ac:dyDescent="0.4">
      <c r="A46" s="116">
        <v>43</v>
      </c>
      <c r="B46" s="119">
        <f t="shared" ref="B46:AG46" ca="1" si="84">B143</f>
        <v>46</v>
      </c>
      <c r="C46" s="119">
        <f t="shared" ca="1" si="84"/>
        <v>73</v>
      </c>
      <c r="D46" s="119">
        <f t="shared" ca="1" si="84"/>
        <v>31</v>
      </c>
      <c r="E46" s="119">
        <f t="shared" ca="1" si="84"/>
        <v>75</v>
      </c>
      <c r="F46" s="119">
        <f t="shared" ca="1" si="84"/>
        <v>43</v>
      </c>
      <c r="G46" s="119">
        <f t="shared" ca="1" si="84"/>
        <v>7</v>
      </c>
      <c r="H46" s="119">
        <f t="shared" ca="1" si="84"/>
        <v>66</v>
      </c>
      <c r="I46" s="119">
        <f t="shared" ca="1" si="84"/>
        <v>19</v>
      </c>
      <c r="J46" s="119">
        <f t="shared" ca="1" si="84"/>
        <v>38</v>
      </c>
      <c r="K46" s="119">
        <f t="shared" ca="1" si="84"/>
        <v>28</v>
      </c>
      <c r="L46" s="119">
        <f t="shared" ca="1" si="84"/>
        <v>42</v>
      </c>
      <c r="M46" s="119">
        <f t="shared" ca="1" si="84"/>
        <v>64</v>
      </c>
      <c r="N46" s="119">
        <f t="shared" ca="1" si="84"/>
        <v>24</v>
      </c>
      <c r="O46" s="119">
        <f t="shared" ca="1" si="84"/>
        <v>8</v>
      </c>
      <c r="P46" s="119">
        <f t="shared" ca="1" si="84"/>
        <v>25</v>
      </c>
      <c r="Q46" s="119">
        <f t="shared" ca="1" si="84"/>
        <v>68</v>
      </c>
      <c r="R46" s="119">
        <f t="shared" ca="1" si="84"/>
        <v>25</v>
      </c>
      <c r="S46" s="119">
        <f t="shared" ca="1" si="84"/>
        <v>1</v>
      </c>
      <c r="T46" s="119">
        <f t="shared" ca="1" si="84"/>
        <v>57</v>
      </c>
      <c r="U46" s="119">
        <f t="shared" ca="1" si="84"/>
        <v>4</v>
      </c>
      <c r="V46" s="119">
        <f t="shared" ca="1" si="84"/>
        <v>4</v>
      </c>
      <c r="W46" s="119">
        <f t="shared" ca="1" si="84"/>
        <v>50</v>
      </c>
      <c r="X46" s="119">
        <f t="shared" ca="1" si="84"/>
        <v>77</v>
      </c>
      <c r="Y46" s="119">
        <f t="shared" ca="1" si="84"/>
        <v>77</v>
      </c>
      <c r="Z46" s="119">
        <f t="shared" ca="1" si="84"/>
        <v>21</v>
      </c>
      <c r="AA46" s="119">
        <f t="shared" ca="1" si="84"/>
        <v>27</v>
      </c>
      <c r="AB46" s="119">
        <f t="shared" ca="1" si="84"/>
        <v>80</v>
      </c>
      <c r="AC46" s="119">
        <f t="shared" ca="1" si="84"/>
        <v>63</v>
      </c>
      <c r="AD46" s="119">
        <f t="shared" ca="1" si="84"/>
        <v>72</v>
      </c>
      <c r="AE46" s="119">
        <f t="shared" ca="1" si="84"/>
        <v>21</v>
      </c>
      <c r="AF46" s="119">
        <f t="shared" ca="1" si="84"/>
        <v>11</v>
      </c>
      <c r="AG46" s="119">
        <f t="shared" ca="1" si="84"/>
        <v>60</v>
      </c>
      <c r="AH46" s="119">
        <f t="shared" ref="AH46:BI46" ca="1" si="85">AH143</f>
        <v>62</v>
      </c>
      <c r="AI46" s="119">
        <f t="shared" ca="1" si="85"/>
        <v>74</v>
      </c>
      <c r="AJ46" s="119">
        <f t="shared" ca="1" si="85"/>
        <v>47</v>
      </c>
      <c r="AK46" s="119">
        <f t="shared" ca="1" si="85"/>
        <v>32</v>
      </c>
      <c r="AL46" s="119">
        <f t="shared" ca="1" si="85"/>
        <v>75</v>
      </c>
      <c r="AM46" s="119">
        <f t="shared" ca="1" si="85"/>
        <v>21</v>
      </c>
      <c r="AN46" s="119">
        <f t="shared" ca="1" si="85"/>
        <v>1</v>
      </c>
      <c r="AO46" s="119">
        <f t="shared" ca="1" si="85"/>
        <v>41</v>
      </c>
      <c r="AP46" s="119">
        <f t="shared" ca="1" si="85"/>
        <v>80</v>
      </c>
      <c r="AQ46" s="119">
        <f t="shared" ca="1" si="85"/>
        <v>10</v>
      </c>
      <c r="AR46" s="119">
        <f t="shared" ca="1" si="85"/>
        <v>72</v>
      </c>
      <c r="AS46" s="119">
        <f t="shared" ca="1" si="85"/>
        <v>18</v>
      </c>
      <c r="AT46" s="119">
        <f t="shared" ca="1" si="85"/>
        <v>10</v>
      </c>
      <c r="AU46" s="119">
        <f t="shared" ca="1" si="85"/>
        <v>24</v>
      </c>
      <c r="AV46" s="119">
        <f t="shared" ca="1" si="85"/>
        <v>41</v>
      </c>
      <c r="AW46" s="119">
        <f t="shared" ca="1" si="85"/>
        <v>40</v>
      </c>
      <c r="AX46" s="119">
        <f t="shared" ca="1" si="85"/>
        <v>30</v>
      </c>
      <c r="AY46" s="119">
        <f t="shared" ca="1" si="85"/>
        <v>5</v>
      </c>
      <c r="AZ46" s="119">
        <f t="shared" ca="1" si="85"/>
        <v>55</v>
      </c>
      <c r="BA46" s="119">
        <f t="shared" ca="1" si="85"/>
        <v>65</v>
      </c>
      <c r="BB46" s="119">
        <f t="shared" ca="1" si="85"/>
        <v>60</v>
      </c>
      <c r="BC46" s="119">
        <f t="shared" ca="1" si="85"/>
        <v>43</v>
      </c>
      <c r="BD46" s="119">
        <f t="shared" ca="1" si="85"/>
        <v>11</v>
      </c>
      <c r="BE46" s="119">
        <f t="shared" ca="1" si="85"/>
        <v>25</v>
      </c>
      <c r="BF46" s="119">
        <f t="shared" ca="1" si="85"/>
        <v>49</v>
      </c>
      <c r="BG46" s="119">
        <f t="shared" ca="1" si="85"/>
        <v>80</v>
      </c>
      <c r="BH46" s="119">
        <f t="shared" ca="1" si="85"/>
        <v>25</v>
      </c>
      <c r="BI46" s="120">
        <f t="shared" ca="1" si="85"/>
        <v>79</v>
      </c>
    </row>
    <row r="47" spans="1:61" ht="13.15" x14ac:dyDescent="0.4">
      <c r="A47" s="116">
        <v>44</v>
      </c>
      <c r="B47" s="117">
        <f t="shared" ref="B47:AG47" ca="1" si="86">IF(B144&gt;=B143,B144+1,B144)</f>
        <v>54</v>
      </c>
      <c r="C47" s="117">
        <f t="shared" ca="1" si="86"/>
        <v>80</v>
      </c>
      <c r="D47" s="117">
        <f t="shared" ca="1" si="86"/>
        <v>63</v>
      </c>
      <c r="E47" s="117">
        <f t="shared" ca="1" si="86"/>
        <v>42</v>
      </c>
      <c r="F47" s="117">
        <f t="shared" ca="1" si="86"/>
        <v>20</v>
      </c>
      <c r="G47" s="117">
        <f t="shared" ca="1" si="86"/>
        <v>44</v>
      </c>
      <c r="H47" s="117">
        <f t="shared" ca="1" si="86"/>
        <v>69</v>
      </c>
      <c r="I47" s="117">
        <f t="shared" ca="1" si="86"/>
        <v>67</v>
      </c>
      <c r="J47" s="117">
        <f t="shared" ca="1" si="86"/>
        <v>66</v>
      </c>
      <c r="K47" s="117">
        <f t="shared" ca="1" si="86"/>
        <v>39</v>
      </c>
      <c r="L47" s="117">
        <f t="shared" ca="1" si="86"/>
        <v>53</v>
      </c>
      <c r="M47" s="117">
        <f t="shared" ca="1" si="86"/>
        <v>11</v>
      </c>
      <c r="N47" s="117">
        <f t="shared" ca="1" si="86"/>
        <v>45</v>
      </c>
      <c r="O47" s="117">
        <f t="shared" ca="1" si="86"/>
        <v>69</v>
      </c>
      <c r="P47" s="117">
        <f t="shared" ca="1" si="86"/>
        <v>13</v>
      </c>
      <c r="Q47" s="117">
        <f t="shared" ca="1" si="86"/>
        <v>59</v>
      </c>
      <c r="R47" s="117">
        <f t="shared" ca="1" si="86"/>
        <v>80</v>
      </c>
      <c r="S47" s="117">
        <f t="shared" ca="1" si="86"/>
        <v>79</v>
      </c>
      <c r="T47" s="117">
        <f t="shared" ca="1" si="86"/>
        <v>41</v>
      </c>
      <c r="U47" s="117">
        <f t="shared" ca="1" si="86"/>
        <v>62</v>
      </c>
      <c r="V47" s="117">
        <f t="shared" ca="1" si="86"/>
        <v>2</v>
      </c>
      <c r="W47" s="117">
        <f t="shared" ca="1" si="86"/>
        <v>20</v>
      </c>
      <c r="X47" s="117">
        <f t="shared" ca="1" si="86"/>
        <v>4</v>
      </c>
      <c r="Y47" s="117">
        <f t="shared" ca="1" si="86"/>
        <v>5</v>
      </c>
      <c r="Z47" s="117">
        <f t="shared" ca="1" si="86"/>
        <v>71</v>
      </c>
      <c r="AA47" s="117">
        <f t="shared" ca="1" si="86"/>
        <v>68</v>
      </c>
      <c r="AB47" s="117">
        <f t="shared" ca="1" si="86"/>
        <v>26</v>
      </c>
      <c r="AC47" s="117">
        <f t="shared" ca="1" si="86"/>
        <v>15</v>
      </c>
      <c r="AD47" s="117">
        <f t="shared" ca="1" si="86"/>
        <v>29</v>
      </c>
      <c r="AE47" s="117">
        <f t="shared" ca="1" si="86"/>
        <v>42</v>
      </c>
      <c r="AF47" s="117">
        <f t="shared" ca="1" si="86"/>
        <v>16</v>
      </c>
      <c r="AG47" s="117">
        <f t="shared" ca="1" si="86"/>
        <v>71</v>
      </c>
      <c r="AH47" s="117">
        <f t="shared" ref="AH47:BI47" ca="1" si="87">IF(AH144&gt;=AH143,AH144+1,AH144)</f>
        <v>36</v>
      </c>
      <c r="AI47" s="117">
        <f t="shared" ca="1" si="87"/>
        <v>2</v>
      </c>
      <c r="AJ47" s="117">
        <f t="shared" ca="1" si="87"/>
        <v>56</v>
      </c>
      <c r="AK47" s="117">
        <f t="shared" ca="1" si="87"/>
        <v>25</v>
      </c>
      <c r="AL47" s="117">
        <f t="shared" ca="1" si="87"/>
        <v>4</v>
      </c>
      <c r="AM47" s="117">
        <f t="shared" ca="1" si="87"/>
        <v>49</v>
      </c>
      <c r="AN47" s="117">
        <f t="shared" ca="1" si="87"/>
        <v>21</v>
      </c>
      <c r="AO47" s="117">
        <f t="shared" ca="1" si="87"/>
        <v>5</v>
      </c>
      <c r="AP47" s="117">
        <f t="shared" ca="1" si="87"/>
        <v>23</v>
      </c>
      <c r="AQ47" s="117">
        <f t="shared" ca="1" si="87"/>
        <v>66</v>
      </c>
      <c r="AR47" s="117">
        <f t="shared" ca="1" si="87"/>
        <v>54</v>
      </c>
      <c r="AS47" s="117">
        <f t="shared" ca="1" si="87"/>
        <v>64</v>
      </c>
      <c r="AT47" s="117">
        <f t="shared" ca="1" si="87"/>
        <v>16</v>
      </c>
      <c r="AU47" s="117">
        <f t="shared" ca="1" si="87"/>
        <v>69</v>
      </c>
      <c r="AV47" s="117">
        <f t="shared" ca="1" si="87"/>
        <v>80</v>
      </c>
      <c r="AW47" s="117">
        <f t="shared" ca="1" si="87"/>
        <v>56</v>
      </c>
      <c r="AX47" s="117">
        <f t="shared" ca="1" si="87"/>
        <v>78</v>
      </c>
      <c r="AY47" s="117">
        <f t="shared" ca="1" si="87"/>
        <v>24</v>
      </c>
      <c r="AZ47" s="117">
        <f t="shared" ca="1" si="87"/>
        <v>40</v>
      </c>
      <c r="BA47" s="117">
        <f t="shared" ca="1" si="87"/>
        <v>10</v>
      </c>
      <c r="BB47" s="117">
        <f t="shared" ca="1" si="87"/>
        <v>56</v>
      </c>
      <c r="BC47" s="117">
        <f t="shared" ca="1" si="87"/>
        <v>72</v>
      </c>
      <c r="BD47" s="117">
        <f t="shared" ca="1" si="87"/>
        <v>48</v>
      </c>
      <c r="BE47" s="117">
        <f t="shared" ca="1" si="87"/>
        <v>23</v>
      </c>
      <c r="BF47" s="117">
        <f t="shared" ca="1" si="87"/>
        <v>81</v>
      </c>
      <c r="BG47" s="117">
        <f t="shared" ca="1" si="87"/>
        <v>4</v>
      </c>
      <c r="BH47" s="117">
        <f t="shared" ca="1" si="87"/>
        <v>22</v>
      </c>
      <c r="BI47" s="118">
        <f t="shared" ca="1" si="87"/>
        <v>58</v>
      </c>
    </row>
    <row r="48" spans="1:61" ht="13.15" x14ac:dyDescent="0.4">
      <c r="A48" s="116">
        <v>45</v>
      </c>
      <c r="B48" s="119">
        <f t="shared" ref="B48:AG48" ca="1" si="88">IF(B145&gt;=MIN(B46,B47),IF((B145+1)&gt;=MAX(B46,B47),B145+2,B145+1),B145)</f>
        <v>6</v>
      </c>
      <c r="C48" s="119">
        <f t="shared" ca="1" si="88"/>
        <v>41</v>
      </c>
      <c r="D48" s="119">
        <f t="shared" ca="1" si="88"/>
        <v>77</v>
      </c>
      <c r="E48" s="119">
        <f t="shared" ca="1" si="88"/>
        <v>57</v>
      </c>
      <c r="F48" s="119">
        <f t="shared" ca="1" si="88"/>
        <v>80</v>
      </c>
      <c r="G48" s="119">
        <f t="shared" ca="1" si="88"/>
        <v>62</v>
      </c>
      <c r="H48" s="119">
        <f t="shared" ca="1" si="88"/>
        <v>20</v>
      </c>
      <c r="I48" s="119">
        <f t="shared" ca="1" si="88"/>
        <v>47</v>
      </c>
      <c r="J48" s="119">
        <f t="shared" ca="1" si="88"/>
        <v>81</v>
      </c>
      <c r="K48" s="119">
        <f t="shared" ca="1" si="88"/>
        <v>52</v>
      </c>
      <c r="L48" s="119">
        <f t="shared" ca="1" si="88"/>
        <v>10</v>
      </c>
      <c r="M48" s="119">
        <f t="shared" ca="1" si="88"/>
        <v>30</v>
      </c>
      <c r="N48" s="119">
        <f t="shared" ca="1" si="88"/>
        <v>34</v>
      </c>
      <c r="O48" s="119">
        <f t="shared" ca="1" si="88"/>
        <v>39</v>
      </c>
      <c r="P48" s="119">
        <f t="shared" ca="1" si="88"/>
        <v>53</v>
      </c>
      <c r="Q48" s="119">
        <f t="shared" ca="1" si="88"/>
        <v>11</v>
      </c>
      <c r="R48" s="119">
        <f t="shared" ca="1" si="88"/>
        <v>75</v>
      </c>
      <c r="S48" s="119">
        <f t="shared" ca="1" si="88"/>
        <v>80</v>
      </c>
      <c r="T48" s="119">
        <f t="shared" ca="1" si="88"/>
        <v>7</v>
      </c>
      <c r="U48" s="119">
        <f t="shared" ca="1" si="88"/>
        <v>8</v>
      </c>
      <c r="V48" s="119">
        <f t="shared" ca="1" si="88"/>
        <v>80</v>
      </c>
      <c r="W48" s="119">
        <f t="shared" ca="1" si="88"/>
        <v>18</v>
      </c>
      <c r="X48" s="119">
        <f t="shared" ca="1" si="88"/>
        <v>64</v>
      </c>
      <c r="Y48" s="119">
        <f t="shared" ca="1" si="88"/>
        <v>68</v>
      </c>
      <c r="Z48" s="119">
        <f t="shared" ca="1" si="88"/>
        <v>38</v>
      </c>
      <c r="AA48" s="119">
        <f t="shared" ca="1" si="88"/>
        <v>47</v>
      </c>
      <c r="AB48" s="119">
        <f t="shared" ca="1" si="88"/>
        <v>17</v>
      </c>
      <c r="AC48" s="119">
        <f t="shared" ca="1" si="88"/>
        <v>35</v>
      </c>
      <c r="AD48" s="119">
        <f t="shared" ca="1" si="88"/>
        <v>17</v>
      </c>
      <c r="AE48" s="119">
        <f t="shared" ca="1" si="88"/>
        <v>22</v>
      </c>
      <c r="AF48" s="119">
        <f t="shared" ca="1" si="88"/>
        <v>21</v>
      </c>
      <c r="AG48" s="119">
        <f t="shared" ca="1" si="88"/>
        <v>17</v>
      </c>
      <c r="AH48" s="119">
        <f t="shared" ref="AH48:BI48" ca="1" si="89">IF(AH145&gt;=MIN(AH46,AH47),IF((AH145+1)&gt;=MAX(AH46,AH47),AH145+2,AH145+1),AH145)</f>
        <v>24</v>
      </c>
      <c r="AI48" s="119">
        <f t="shared" ca="1" si="89"/>
        <v>49</v>
      </c>
      <c r="AJ48" s="119">
        <f t="shared" ca="1" si="89"/>
        <v>21</v>
      </c>
      <c r="AK48" s="119">
        <f t="shared" ca="1" si="89"/>
        <v>14</v>
      </c>
      <c r="AL48" s="119">
        <f t="shared" ca="1" si="89"/>
        <v>40</v>
      </c>
      <c r="AM48" s="119">
        <f t="shared" ca="1" si="89"/>
        <v>47</v>
      </c>
      <c r="AN48" s="119">
        <f t="shared" ca="1" si="89"/>
        <v>76</v>
      </c>
      <c r="AO48" s="119">
        <f t="shared" ca="1" si="89"/>
        <v>21</v>
      </c>
      <c r="AP48" s="119">
        <f t="shared" ca="1" si="89"/>
        <v>13</v>
      </c>
      <c r="AQ48" s="119">
        <f t="shared" ca="1" si="89"/>
        <v>31</v>
      </c>
      <c r="AR48" s="119">
        <f t="shared" ca="1" si="89"/>
        <v>61</v>
      </c>
      <c r="AS48" s="119">
        <f t="shared" ca="1" si="89"/>
        <v>81</v>
      </c>
      <c r="AT48" s="119">
        <f t="shared" ca="1" si="89"/>
        <v>18</v>
      </c>
      <c r="AU48" s="119">
        <f t="shared" ca="1" si="89"/>
        <v>63</v>
      </c>
      <c r="AV48" s="119">
        <f t="shared" ca="1" si="89"/>
        <v>34</v>
      </c>
      <c r="AW48" s="119">
        <f t="shared" ca="1" si="89"/>
        <v>51</v>
      </c>
      <c r="AX48" s="119">
        <f t="shared" ca="1" si="89"/>
        <v>48</v>
      </c>
      <c r="AY48" s="119">
        <f t="shared" ca="1" si="89"/>
        <v>13</v>
      </c>
      <c r="AZ48" s="119">
        <f t="shared" ca="1" si="89"/>
        <v>48</v>
      </c>
      <c r="BA48" s="119">
        <f t="shared" ca="1" si="89"/>
        <v>21</v>
      </c>
      <c r="BB48" s="119">
        <f t="shared" ca="1" si="89"/>
        <v>65</v>
      </c>
      <c r="BC48" s="119">
        <f t="shared" ca="1" si="89"/>
        <v>18</v>
      </c>
      <c r="BD48" s="119">
        <f t="shared" ca="1" si="89"/>
        <v>77</v>
      </c>
      <c r="BE48" s="119">
        <f t="shared" ca="1" si="89"/>
        <v>58</v>
      </c>
      <c r="BF48" s="119">
        <f t="shared" ca="1" si="89"/>
        <v>30</v>
      </c>
      <c r="BG48" s="119">
        <f t="shared" ca="1" si="89"/>
        <v>76</v>
      </c>
      <c r="BH48" s="119">
        <f t="shared" ca="1" si="89"/>
        <v>63</v>
      </c>
      <c r="BI48" s="120">
        <f t="shared" ca="1" si="89"/>
        <v>74</v>
      </c>
    </row>
    <row r="49" spans="1:61" ht="13.15" x14ac:dyDescent="0.4">
      <c r="A49" s="116">
        <v>46</v>
      </c>
      <c r="B49" s="117">
        <f t="shared" ref="B49:AG49" ca="1" si="90">B146</f>
        <v>30</v>
      </c>
      <c r="C49" s="117">
        <f t="shared" ca="1" si="90"/>
        <v>8</v>
      </c>
      <c r="D49" s="117">
        <f t="shared" ca="1" si="90"/>
        <v>65</v>
      </c>
      <c r="E49" s="117">
        <f t="shared" ca="1" si="90"/>
        <v>22</v>
      </c>
      <c r="F49" s="117">
        <f t="shared" ca="1" si="90"/>
        <v>2</v>
      </c>
      <c r="G49" s="117">
        <f t="shared" ca="1" si="90"/>
        <v>37</v>
      </c>
      <c r="H49" s="117">
        <f t="shared" ca="1" si="90"/>
        <v>35</v>
      </c>
      <c r="I49" s="117">
        <f t="shared" ca="1" si="90"/>
        <v>30</v>
      </c>
      <c r="J49" s="117">
        <f t="shared" ca="1" si="90"/>
        <v>26</v>
      </c>
      <c r="K49" s="117">
        <f t="shared" ca="1" si="90"/>
        <v>34</v>
      </c>
      <c r="L49" s="117">
        <f t="shared" ca="1" si="90"/>
        <v>67</v>
      </c>
      <c r="M49" s="117">
        <f t="shared" ca="1" si="90"/>
        <v>73</v>
      </c>
      <c r="N49" s="117">
        <f t="shared" ca="1" si="90"/>
        <v>77</v>
      </c>
      <c r="O49" s="117">
        <f t="shared" ca="1" si="90"/>
        <v>54</v>
      </c>
      <c r="P49" s="117">
        <f t="shared" ca="1" si="90"/>
        <v>49</v>
      </c>
      <c r="Q49" s="117">
        <f t="shared" ca="1" si="90"/>
        <v>47</v>
      </c>
      <c r="R49" s="117">
        <f t="shared" ca="1" si="90"/>
        <v>74</v>
      </c>
      <c r="S49" s="117">
        <f t="shared" ca="1" si="90"/>
        <v>5</v>
      </c>
      <c r="T49" s="117">
        <f t="shared" ca="1" si="90"/>
        <v>75</v>
      </c>
      <c r="U49" s="117">
        <f t="shared" ca="1" si="90"/>
        <v>31</v>
      </c>
      <c r="V49" s="117">
        <f t="shared" ca="1" si="90"/>
        <v>45</v>
      </c>
      <c r="W49" s="117">
        <f t="shared" ca="1" si="90"/>
        <v>38</v>
      </c>
      <c r="X49" s="117">
        <f t="shared" ca="1" si="90"/>
        <v>25</v>
      </c>
      <c r="Y49" s="117">
        <f t="shared" ca="1" si="90"/>
        <v>29</v>
      </c>
      <c r="Z49" s="117">
        <f t="shared" ca="1" si="90"/>
        <v>52</v>
      </c>
      <c r="AA49" s="117">
        <f t="shared" ca="1" si="90"/>
        <v>58</v>
      </c>
      <c r="AB49" s="117">
        <f t="shared" ca="1" si="90"/>
        <v>55</v>
      </c>
      <c r="AC49" s="117">
        <f t="shared" ca="1" si="90"/>
        <v>48</v>
      </c>
      <c r="AD49" s="117">
        <f t="shared" ca="1" si="90"/>
        <v>5</v>
      </c>
      <c r="AE49" s="117">
        <f t="shared" ca="1" si="90"/>
        <v>14</v>
      </c>
      <c r="AF49" s="117">
        <f t="shared" ca="1" si="90"/>
        <v>51</v>
      </c>
      <c r="AG49" s="117">
        <f t="shared" ca="1" si="90"/>
        <v>40</v>
      </c>
      <c r="AH49" s="117">
        <f t="shared" ref="AH49:BI49" ca="1" si="91">AH146</f>
        <v>1</v>
      </c>
      <c r="AI49" s="117">
        <f t="shared" ca="1" si="91"/>
        <v>80</v>
      </c>
      <c r="AJ49" s="117">
        <f t="shared" ca="1" si="91"/>
        <v>80</v>
      </c>
      <c r="AK49" s="117">
        <f t="shared" ca="1" si="91"/>
        <v>44</v>
      </c>
      <c r="AL49" s="117">
        <f t="shared" ca="1" si="91"/>
        <v>34</v>
      </c>
      <c r="AM49" s="117">
        <f t="shared" ca="1" si="91"/>
        <v>11</v>
      </c>
      <c r="AN49" s="117">
        <f t="shared" ca="1" si="91"/>
        <v>33</v>
      </c>
      <c r="AO49" s="117">
        <f t="shared" ca="1" si="91"/>
        <v>29</v>
      </c>
      <c r="AP49" s="117">
        <f t="shared" ca="1" si="91"/>
        <v>17</v>
      </c>
      <c r="AQ49" s="117">
        <f t="shared" ca="1" si="91"/>
        <v>25</v>
      </c>
      <c r="AR49" s="117">
        <f t="shared" ca="1" si="91"/>
        <v>57</v>
      </c>
      <c r="AS49" s="117">
        <f t="shared" ca="1" si="91"/>
        <v>38</v>
      </c>
      <c r="AT49" s="117">
        <f t="shared" ca="1" si="91"/>
        <v>81</v>
      </c>
      <c r="AU49" s="117">
        <f t="shared" ca="1" si="91"/>
        <v>62</v>
      </c>
      <c r="AV49" s="117">
        <f t="shared" ca="1" si="91"/>
        <v>37</v>
      </c>
      <c r="AW49" s="117">
        <f t="shared" ca="1" si="91"/>
        <v>20</v>
      </c>
      <c r="AX49" s="117">
        <f t="shared" ca="1" si="91"/>
        <v>19</v>
      </c>
      <c r="AY49" s="117">
        <f t="shared" ca="1" si="91"/>
        <v>79</v>
      </c>
      <c r="AZ49" s="117">
        <f t="shared" ca="1" si="91"/>
        <v>55</v>
      </c>
      <c r="BA49" s="117">
        <f t="shared" ca="1" si="91"/>
        <v>40</v>
      </c>
      <c r="BB49" s="117">
        <f t="shared" ca="1" si="91"/>
        <v>65</v>
      </c>
      <c r="BC49" s="117">
        <f t="shared" ca="1" si="91"/>
        <v>67</v>
      </c>
      <c r="BD49" s="117">
        <f t="shared" ca="1" si="91"/>
        <v>51</v>
      </c>
      <c r="BE49" s="117">
        <f t="shared" ca="1" si="91"/>
        <v>63</v>
      </c>
      <c r="BF49" s="117">
        <f t="shared" ca="1" si="91"/>
        <v>37</v>
      </c>
      <c r="BG49" s="117">
        <f t="shared" ca="1" si="91"/>
        <v>35</v>
      </c>
      <c r="BH49" s="117">
        <f t="shared" ca="1" si="91"/>
        <v>37</v>
      </c>
      <c r="BI49" s="118">
        <f t="shared" ca="1" si="91"/>
        <v>59</v>
      </c>
    </row>
    <row r="50" spans="1:61" ht="13.15" x14ac:dyDescent="0.4">
      <c r="A50" s="116">
        <v>47</v>
      </c>
      <c r="B50" s="119">
        <f t="shared" ref="B50:AG50" ca="1" si="92">IF(B147&gt;=B146,B147+1,B147)</f>
        <v>47</v>
      </c>
      <c r="C50" s="119">
        <f t="shared" ca="1" si="92"/>
        <v>59</v>
      </c>
      <c r="D50" s="119">
        <f t="shared" ca="1" si="92"/>
        <v>32</v>
      </c>
      <c r="E50" s="119">
        <f t="shared" ca="1" si="92"/>
        <v>64</v>
      </c>
      <c r="F50" s="119">
        <f t="shared" ca="1" si="92"/>
        <v>27</v>
      </c>
      <c r="G50" s="119">
        <f t="shared" ca="1" si="92"/>
        <v>71</v>
      </c>
      <c r="H50" s="119">
        <f t="shared" ca="1" si="92"/>
        <v>27</v>
      </c>
      <c r="I50" s="119">
        <f t="shared" ca="1" si="92"/>
        <v>61</v>
      </c>
      <c r="J50" s="119">
        <f t="shared" ca="1" si="92"/>
        <v>65</v>
      </c>
      <c r="K50" s="119">
        <f t="shared" ca="1" si="92"/>
        <v>73</v>
      </c>
      <c r="L50" s="119">
        <f t="shared" ca="1" si="92"/>
        <v>3</v>
      </c>
      <c r="M50" s="119">
        <f t="shared" ca="1" si="92"/>
        <v>45</v>
      </c>
      <c r="N50" s="119">
        <f t="shared" ca="1" si="92"/>
        <v>58</v>
      </c>
      <c r="O50" s="119">
        <f t="shared" ca="1" si="92"/>
        <v>55</v>
      </c>
      <c r="P50" s="119">
        <f t="shared" ca="1" si="92"/>
        <v>63</v>
      </c>
      <c r="Q50" s="119">
        <f t="shared" ca="1" si="92"/>
        <v>59</v>
      </c>
      <c r="R50" s="119">
        <f t="shared" ca="1" si="92"/>
        <v>47</v>
      </c>
      <c r="S50" s="119">
        <f t="shared" ca="1" si="92"/>
        <v>16</v>
      </c>
      <c r="T50" s="119">
        <f t="shared" ca="1" si="92"/>
        <v>20</v>
      </c>
      <c r="U50" s="119">
        <f t="shared" ca="1" si="92"/>
        <v>34</v>
      </c>
      <c r="V50" s="119">
        <f t="shared" ca="1" si="92"/>
        <v>57</v>
      </c>
      <c r="W50" s="119">
        <f t="shared" ca="1" si="92"/>
        <v>10</v>
      </c>
      <c r="X50" s="119">
        <f t="shared" ca="1" si="92"/>
        <v>19</v>
      </c>
      <c r="Y50" s="119">
        <f t="shared" ca="1" si="92"/>
        <v>5</v>
      </c>
      <c r="Z50" s="119">
        <f t="shared" ca="1" si="92"/>
        <v>63</v>
      </c>
      <c r="AA50" s="119">
        <f t="shared" ca="1" si="92"/>
        <v>2</v>
      </c>
      <c r="AB50" s="119">
        <f t="shared" ca="1" si="92"/>
        <v>46</v>
      </c>
      <c r="AC50" s="119">
        <f t="shared" ca="1" si="92"/>
        <v>71</v>
      </c>
      <c r="AD50" s="119">
        <f t="shared" ca="1" si="92"/>
        <v>74</v>
      </c>
      <c r="AE50" s="119">
        <f t="shared" ca="1" si="92"/>
        <v>73</v>
      </c>
      <c r="AF50" s="119">
        <f t="shared" ca="1" si="92"/>
        <v>49</v>
      </c>
      <c r="AG50" s="119">
        <f t="shared" ca="1" si="92"/>
        <v>11</v>
      </c>
      <c r="AH50" s="119">
        <f t="shared" ref="AH50:BI50" ca="1" si="93">IF(AH147&gt;=AH146,AH147+1,AH147)</f>
        <v>37</v>
      </c>
      <c r="AI50" s="119">
        <f t="shared" ca="1" si="93"/>
        <v>8</v>
      </c>
      <c r="AJ50" s="119">
        <f t="shared" ca="1" si="93"/>
        <v>81</v>
      </c>
      <c r="AK50" s="119">
        <f t="shared" ca="1" si="93"/>
        <v>42</v>
      </c>
      <c r="AL50" s="119">
        <f t="shared" ca="1" si="93"/>
        <v>16</v>
      </c>
      <c r="AM50" s="119">
        <f t="shared" ca="1" si="93"/>
        <v>63</v>
      </c>
      <c r="AN50" s="119">
        <f t="shared" ca="1" si="93"/>
        <v>48</v>
      </c>
      <c r="AO50" s="119">
        <f t="shared" ca="1" si="93"/>
        <v>50</v>
      </c>
      <c r="AP50" s="119">
        <f t="shared" ca="1" si="93"/>
        <v>49</v>
      </c>
      <c r="AQ50" s="119">
        <f t="shared" ca="1" si="93"/>
        <v>33</v>
      </c>
      <c r="AR50" s="119">
        <f t="shared" ca="1" si="93"/>
        <v>41</v>
      </c>
      <c r="AS50" s="119">
        <f t="shared" ca="1" si="93"/>
        <v>50</v>
      </c>
      <c r="AT50" s="119">
        <f t="shared" ca="1" si="93"/>
        <v>76</v>
      </c>
      <c r="AU50" s="119">
        <f t="shared" ca="1" si="93"/>
        <v>76</v>
      </c>
      <c r="AV50" s="119">
        <f t="shared" ca="1" si="93"/>
        <v>38</v>
      </c>
      <c r="AW50" s="119">
        <f t="shared" ca="1" si="93"/>
        <v>56</v>
      </c>
      <c r="AX50" s="119">
        <f t="shared" ca="1" si="93"/>
        <v>14</v>
      </c>
      <c r="AY50" s="119">
        <f t="shared" ca="1" si="93"/>
        <v>34</v>
      </c>
      <c r="AZ50" s="119">
        <f t="shared" ca="1" si="93"/>
        <v>39</v>
      </c>
      <c r="BA50" s="119">
        <f t="shared" ca="1" si="93"/>
        <v>27</v>
      </c>
      <c r="BB50" s="119">
        <f t="shared" ca="1" si="93"/>
        <v>48</v>
      </c>
      <c r="BC50" s="119">
        <f t="shared" ca="1" si="93"/>
        <v>45</v>
      </c>
      <c r="BD50" s="119">
        <f t="shared" ca="1" si="93"/>
        <v>7</v>
      </c>
      <c r="BE50" s="119">
        <f t="shared" ca="1" si="93"/>
        <v>8</v>
      </c>
      <c r="BF50" s="119">
        <f t="shared" ca="1" si="93"/>
        <v>56</v>
      </c>
      <c r="BG50" s="119">
        <f t="shared" ca="1" si="93"/>
        <v>55</v>
      </c>
      <c r="BH50" s="119">
        <f t="shared" ca="1" si="93"/>
        <v>54</v>
      </c>
      <c r="BI50" s="120">
        <f t="shared" ca="1" si="93"/>
        <v>2</v>
      </c>
    </row>
    <row r="51" spans="1:61" ht="13.15" x14ac:dyDescent="0.4">
      <c r="A51" s="116">
        <v>48</v>
      </c>
      <c r="B51" s="117">
        <f t="shared" ref="B51:AG51" ca="1" si="94">IF(B148&gt;=MIN(B49,B50),IF((B148+1)&gt;=MAX(B49,B50),B148+2,B148+1),B148)</f>
        <v>16</v>
      </c>
      <c r="C51" s="117">
        <f t="shared" ca="1" si="94"/>
        <v>74</v>
      </c>
      <c r="D51" s="117">
        <f t="shared" ca="1" si="94"/>
        <v>21</v>
      </c>
      <c r="E51" s="117">
        <f t="shared" ca="1" si="94"/>
        <v>49</v>
      </c>
      <c r="F51" s="117">
        <f t="shared" ca="1" si="94"/>
        <v>71</v>
      </c>
      <c r="G51" s="117">
        <f t="shared" ca="1" si="94"/>
        <v>59</v>
      </c>
      <c r="H51" s="117">
        <f t="shared" ca="1" si="94"/>
        <v>14</v>
      </c>
      <c r="I51" s="117">
        <f t="shared" ca="1" si="94"/>
        <v>37</v>
      </c>
      <c r="J51" s="117">
        <f t="shared" ca="1" si="94"/>
        <v>39</v>
      </c>
      <c r="K51" s="117">
        <f t="shared" ca="1" si="94"/>
        <v>10</v>
      </c>
      <c r="L51" s="117">
        <f t="shared" ca="1" si="94"/>
        <v>22</v>
      </c>
      <c r="M51" s="117">
        <f t="shared" ca="1" si="94"/>
        <v>74</v>
      </c>
      <c r="N51" s="117">
        <f t="shared" ca="1" si="94"/>
        <v>2</v>
      </c>
      <c r="O51" s="117">
        <f t="shared" ca="1" si="94"/>
        <v>25</v>
      </c>
      <c r="P51" s="117">
        <f t="shared" ca="1" si="94"/>
        <v>64</v>
      </c>
      <c r="Q51" s="117">
        <f t="shared" ca="1" si="94"/>
        <v>76</v>
      </c>
      <c r="R51" s="117">
        <f t="shared" ca="1" si="94"/>
        <v>1</v>
      </c>
      <c r="S51" s="117">
        <f t="shared" ca="1" si="94"/>
        <v>6</v>
      </c>
      <c r="T51" s="117">
        <f t="shared" ca="1" si="94"/>
        <v>52</v>
      </c>
      <c r="U51" s="117">
        <f t="shared" ca="1" si="94"/>
        <v>10</v>
      </c>
      <c r="V51" s="117">
        <f t="shared" ca="1" si="94"/>
        <v>64</v>
      </c>
      <c r="W51" s="117">
        <f t="shared" ca="1" si="94"/>
        <v>66</v>
      </c>
      <c r="X51" s="117">
        <f t="shared" ca="1" si="94"/>
        <v>48</v>
      </c>
      <c r="Y51" s="117">
        <f t="shared" ca="1" si="94"/>
        <v>42</v>
      </c>
      <c r="Z51" s="117">
        <f t="shared" ca="1" si="94"/>
        <v>26</v>
      </c>
      <c r="AA51" s="117">
        <f t="shared" ca="1" si="94"/>
        <v>14</v>
      </c>
      <c r="AB51" s="117">
        <f t="shared" ca="1" si="94"/>
        <v>39</v>
      </c>
      <c r="AC51" s="117">
        <f t="shared" ca="1" si="94"/>
        <v>7</v>
      </c>
      <c r="AD51" s="117">
        <f t="shared" ca="1" si="94"/>
        <v>62</v>
      </c>
      <c r="AE51" s="117">
        <f t="shared" ca="1" si="94"/>
        <v>9</v>
      </c>
      <c r="AF51" s="117">
        <f t="shared" ca="1" si="94"/>
        <v>59</v>
      </c>
      <c r="AG51" s="117">
        <f t="shared" ca="1" si="94"/>
        <v>1</v>
      </c>
      <c r="AH51" s="117">
        <f t="shared" ref="AH51:BI51" ca="1" si="95">IF(AH148&gt;=MIN(AH49,AH50),IF((AH148+1)&gt;=MAX(AH49,AH50),AH148+2,AH148+1),AH148)</f>
        <v>68</v>
      </c>
      <c r="AI51" s="117">
        <f t="shared" ca="1" si="95"/>
        <v>26</v>
      </c>
      <c r="AJ51" s="117">
        <f t="shared" ca="1" si="95"/>
        <v>17</v>
      </c>
      <c r="AK51" s="117">
        <f t="shared" ca="1" si="95"/>
        <v>70</v>
      </c>
      <c r="AL51" s="117">
        <f t="shared" ca="1" si="95"/>
        <v>64</v>
      </c>
      <c r="AM51" s="117">
        <f t="shared" ca="1" si="95"/>
        <v>79</v>
      </c>
      <c r="AN51" s="117">
        <f t="shared" ca="1" si="95"/>
        <v>27</v>
      </c>
      <c r="AO51" s="117">
        <f t="shared" ca="1" si="95"/>
        <v>80</v>
      </c>
      <c r="AP51" s="117">
        <f t="shared" ca="1" si="95"/>
        <v>19</v>
      </c>
      <c r="AQ51" s="117">
        <f t="shared" ca="1" si="95"/>
        <v>76</v>
      </c>
      <c r="AR51" s="117">
        <f t="shared" ca="1" si="95"/>
        <v>54</v>
      </c>
      <c r="AS51" s="117">
        <f t="shared" ca="1" si="95"/>
        <v>81</v>
      </c>
      <c r="AT51" s="117">
        <f t="shared" ca="1" si="95"/>
        <v>45</v>
      </c>
      <c r="AU51" s="117">
        <f t="shared" ca="1" si="95"/>
        <v>4</v>
      </c>
      <c r="AV51" s="117">
        <f t="shared" ca="1" si="95"/>
        <v>16</v>
      </c>
      <c r="AW51" s="117">
        <f t="shared" ca="1" si="95"/>
        <v>6</v>
      </c>
      <c r="AX51" s="117">
        <f t="shared" ca="1" si="95"/>
        <v>69</v>
      </c>
      <c r="AY51" s="117">
        <f t="shared" ca="1" si="95"/>
        <v>9</v>
      </c>
      <c r="AZ51" s="117">
        <f t="shared" ca="1" si="95"/>
        <v>80</v>
      </c>
      <c r="BA51" s="117">
        <f t="shared" ca="1" si="95"/>
        <v>9</v>
      </c>
      <c r="BB51" s="117">
        <f t="shared" ca="1" si="95"/>
        <v>64</v>
      </c>
      <c r="BC51" s="117">
        <f t="shared" ca="1" si="95"/>
        <v>50</v>
      </c>
      <c r="BD51" s="117">
        <f t="shared" ca="1" si="95"/>
        <v>4</v>
      </c>
      <c r="BE51" s="117">
        <f t="shared" ca="1" si="95"/>
        <v>49</v>
      </c>
      <c r="BF51" s="117">
        <f t="shared" ca="1" si="95"/>
        <v>5</v>
      </c>
      <c r="BG51" s="117">
        <f t="shared" ca="1" si="95"/>
        <v>24</v>
      </c>
      <c r="BH51" s="117">
        <f t="shared" ca="1" si="95"/>
        <v>21</v>
      </c>
      <c r="BI51" s="118">
        <f t="shared" ca="1" si="95"/>
        <v>6</v>
      </c>
    </row>
    <row r="52" spans="1:61" ht="13.15" x14ac:dyDescent="0.4">
      <c r="A52" s="116">
        <v>49</v>
      </c>
      <c r="B52" s="119">
        <f t="shared" ref="B52:AG52" ca="1" si="96">B149</f>
        <v>29</v>
      </c>
      <c r="C52" s="119">
        <f t="shared" ca="1" si="96"/>
        <v>47</v>
      </c>
      <c r="D52" s="119">
        <f t="shared" ca="1" si="96"/>
        <v>8</v>
      </c>
      <c r="E52" s="119">
        <f t="shared" ca="1" si="96"/>
        <v>22</v>
      </c>
      <c r="F52" s="119">
        <f t="shared" ca="1" si="96"/>
        <v>11</v>
      </c>
      <c r="G52" s="119">
        <f t="shared" ca="1" si="96"/>
        <v>16</v>
      </c>
      <c r="H52" s="119">
        <f t="shared" ca="1" si="96"/>
        <v>57</v>
      </c>
      <c r="I52" s="119">
        <f t="shared" ca="1" si="96"/>
        <v>58</v>
      </c>
      <c r="J52" s="119">
        <f t="shared" ca="1" si="96"/>
        <v>67</v>
      </c>
      <c r="K52" s="119">
        <f t="shared" ca="1" si="96"/>
        <v>17</v>
      </c>
      <c r="L52" s="119">
        <f t="shared" ca="1" si="96"/>
        <v>46</v>
      </c>
      <c r="M52" s="119">
        <f t="shared" ca="1" si="96"/>
        <v>79</v>
      </c>
      <c r="N52" s="119">
        <f t="shared" ca="1" si="96"/>
        <v>3</v>
      </c>
      <c r="O52" s="119">
        <f t="shared" ca="1" si="96"/>
        <v>41</v>
      </c>
      <c r="P52" s="119">
        <f t="shared" ca="1" si="96"/>
        <v>65</v>
      </c>
      <c r="Q52" s="119">
        <f t="shared" ca="1" si="96"/>
        <v>15</v>
      </c>
      <c r="R52" s="119">
        <f t="shared" ca="1" si="96"/>
        <v>32</v>
      </c>
      <c r="S52" s="119">
        <f t="shared" ca="1" si="96"/>
        <v>21</v>
      </c>
      <c r="T52" s="119">
        <f t="shared" ca="1" si="96"/>
        <v>51</v>
      </c>
      <c r="U52" s="119">
        <f t="shared" ca="1" si="96"/>
        <v>75</v>
      </c>
      <c r="V52" s="119">
        <f t="shared" ca="1" si="96"/>
        <v>12</v>
      </c>
      <c r="W52" s="119">
        <f t="shared" ca="1" si="96"/>
        <v>52</v>
      </c>
      <c r="X52" s="119">
        <f t="shared" ca="1" si="96"/>
        <v>37</v>
      </c>
      <c r="Y52" s="119">
        <f t="shared" ca="1" si="96"/>
        <v>57</v>
      </c>
      <c r="Z52" s="119">
        <f t="shared" ca="1" si="96"/>
        <v>21</v>
      </c>
      <c r="AA52" s="119">
        <f t="shared" ca="1" si="96"/>
        <v>67</v>
      </c>
      <c r="AB52" s="119">
        <f t="shared" ca="1" si="96"/>
        <v>42</v>
      </c>
      <c r="AC52" s="119">
        <f t="shared" ca="1" si="96"/>
        <v>78</v>
      </c>
      <c r="AD52" s="119">
        <f t="shared" ca="1" si="96"/>
        <v>61</v>
      </c>
      <c r="AE52" s="119">
        <f t="shared" ca="1" si="96"/>
        <v>41</v>
      </c>
      <c r="AF52" s="119">
        <f t="shared" ca="1" si="96"/>
        <v>41</v>
      </c>
      <c r="AG52" s="119">
        <f t="shared" ca="1" si="96"/>
        <v>11</v>
      </c>
      <c r="AH52" s="119">
        <f t="shared" ref="AH52:BI52" ca="1" si="97">AH149</f>
        <v>58</v>
      </c>
      <c r="AI52" s="119">
        <f t="shared" ca="1" si="97"/>
        <v>52</v>
      </c>
      <c r="AJ52" s="119">
        <f t="shared" ca="1" si="97"/>
        <v>13</v>
      </c>
      <c r="AK52" s="119">
        <f t="shared" ca="1" si="97"/>
        <v>40</v>
      </c>
      <c r="AL52" s="119">
        <f t="shared" ca="1" si="97"/>
        <v>3</v>
      </c>
      <c r="AM52" s="119">
        <f t="shared" ca="1" si="97"/>
        <v>70</v>
      </c>
      <c r="AN52" s="119">
        <f t="shared" ca="1" si="97"/>
        <v>2</v>
      </c>
      <c r="AO52" s="119">
        <f t="shared" ca="1" si="97"/>
        <v>7</v>
      </c>
      <c r="AP52" s="119">
        <f t="shared" ca="1" si="97"/>
        <v>13</v>
      </c>
      <c r="AQ52" s="119">
        <f t="shared" ca="1" si="97"/>
        <v>7</v>
      </c>
      <c r="AR52" s="119">
        <f t="shared" ca="1" si="97"/>
        <v>13</v>
      </c>
      <c r="AS52" s="119">
        <f t="shared" ca="1" si="97"/>
        <v>55</v>
      </c>
      <c r="AT52" s="119">
        <f t="shared" ca="1" si="97"/>
        <v>59</v>
      </c>
      <c r="AU52" s="119">
        <f t="shared" ca="1" si="97"/>
        <v>39</v>
      </c>
      <c r="AV52" s="119">
        <f t="shared" ca="1" si="97"/>
        <v>7</v>
      </c>
      <c r="AW52" s="119">
        <f t="shared" ca="1" si="97"/>
        <v>6</v>
      </c>
      <c r="AX52" s="119">
        <f t="shared" ca="1" si="97"/>
        <v>9</v>
      </c>
      <c r="AY52" s="119">
        <f t="shared" ca="1" si="97"/>
        <v>8</v>
      </c>
      <c r="AZ52" s="119">
        <f t="shared" ca="1" si="97"/>
        <v>17</v>
      </c>
      <c r="BA52" s="119">
        <f t="shared" ca="1" si="97"/>
        <v>32</v>
      </c>
      <c r="BB52" s="119">
        <f t="shared" ca="1" si="97"/>
        <v>16</v>
      </c>
      <c r="BC52" s="119">
        <f t="shared" ca="1" si="97"/>
        <v>60</v>
      </c>
      <c r="BD52" s="119">
        <f t="shared" ca="1" si="97"/>
        <v>17</v>
      </c>
      <c r="BE52" s="119">
        <f t="shared" ca="1" si="97"/>
        <v>20</v>
      </c>
      <c r="BF52" s="119">
        <f t="shared" ca="1" si="97"/>
        <v>30</v>
      </c>
      <c r="BG52" s="119">
        <f t="shared" ca="1" si="97"/>
        <v>42</v>
      </c>
      <c r="BH52" s="119">
        <f t="shared" ca="1" si="97"/>
        <v>17</v>
      </c>
      <c r="BI52" s="120">
        <f t="shared" ca="1" si="97"/>
        <v>67</v>
      </c>
    </row>
    <row r="53" spans="1:61" ht="13.15" x14ac:dyDescent="0.4">
      <c r="A53" s="116">
        <v>50</v>
      </c>
      <c r="B53" s="117">
        <f t="shared" ref="B53:AG53" ca="1" si="98">IF(B150&gt;=B149,B150+1,B150)</f>
        <v>5</v>
      </c>
      <c r="C53" s="117">
        <f t="shared" ca="1" si="98"/>
        <v>21</v>
      </c>
      <c r="D53" s="117">
        <f t="shared" ca="1" si="98"/>
        <v>3</v>
      </c>
      <c r="E53" s="117">
        <f t="shared" ca="1" si="98"/>
        <v>29</v>
      </c>
      <c r="F53" s="117">
        <f t="shared" ca="1" si="98"/>
        <v>43</v>
      </c>
      <c r="G53" s="117">
        <f t="shared" ca="1" si="98"/>
        <v>29</v>
      </c>
      <c r="H53" s="117">
        <f t="shared" ca="1" si="98"/>
        <v>40</v>
      </c>
      <c r="I53" s="117">
        <f t="shared" ca="1" si="98"/>
        <v>17</v>
      </c>
      <c r="J53" s="117">
        <f t="shared" ca="1" si="98"/>
        <v>35</v>
      </c>
      <c r="K53" s="117">
        <f t="shared" ca="1" si="98"/>
        <v>38</v>
      </c>
      <c r="L53" s="117">
        <f t="shared" ca="1" si="98"/>
        <v>63</v>
      </c>
      <c r="M53" s="117">
        <f t="shared" ca="1" si="98"/>
        <v>76</v>
      </c>
      <c r="N53" s="117">
        <f t="shared" ca="1" si="98"/>
        <v>16</v>
      </c>
      <c r="O53" s="117">
        <f t="shared" ca="1" si="98"/>
        <v>64</v>
      </c>
      <c r="P53" s="117">
        <f t="shared" ca="1" si="98"/>
        <v>68</v>
      </c>
      <c r="Q53" s="117">
        <f t="shared" ca="1" si="98"/>
        <v>20</v>
      </c>
      <c r="R53" s="117">
        <f t="shared" ca="1" si="98"/>
        <v>10</v>
      </c>
      <c r="S53" s="117">
        <f t="shared" ca="1" si="98"/>
        <v>42</v>
      </c>
      <c r="T53" s="117">
        <f t="shared" ca="1" si="98"/>
        <v>39</v>
      </c>
      <c r="U53" s="117">
        <f t="shared" ca="1" si="98"/>
        <v>69</v>
      </c>
      <c r="V53" s="117">
        <f t="shared" ca="1" si="98"/>
        <v>1</v>
      </c>
      <c r="W53" s="117">
        <f t="shared" ca="1" si="98"/>
        <v>23</v>
      </c>
      <c r="X53" s="117">
        <f t="shared" ca="1" si="98"/>
        <v>16</v>
      </c>
      <c r="Y53" s="117">
        <f t="shared" ca="1" si="98"/>
        <v>39</v>
      </c>
      <c r="Z53" s="117">
        <f t="shared" ca="1" si="98"/>
        <v>42</v>
      </c>
      <c r="AA53" s="117">
        <f t="shared" ca="1" si="98"/>
        <v>64</v>
      </c>
      <c r="AB53" s="117">
        <f t="shared" ca="1" si="98"/>
        <v>73</v>
      </c>
      <c r="AC53" s="117">
        <f t="shared" ca="1" si="98"/>
        <v>44</v>
      </c>
      <c r="AD53" s="117">
        <f t="shared" ca="1" si="98"/>
        <v>3</v>
      </c>
      <c r="AE53" s="117">
        <f t="shared" ca="1" si="98"/>
        <v>57</v>
      </c>
      <c r="AF53" s="117">
        <f t="shared" ca="1" si="98"/>
        <v>52</v>
      </c>
      <c r="AG53" s="117">
        <f t="shared" ca="1" si="98"/>
        <v>17</v>
      </c>
      <c r="AH53" s="117">
        <f t="shared" ref="AH53:BI53" ca="1" si="99">IF(AH150&gt;=AH149,AH150+1,AH150)</f>
        <v>78</v>
      </c>
      <c r="AI53" s="117">
        <f t="shared" ca="1" si="99"/>
        <v>69</v>
      </c>
      <c r="AJ53" s="117">
        <f t="shared" ca="1" si="99"/>
        <v>33</v>
      </c>
      <c r="AK53" s="117">
        <f t="shared" ca="1" si="99"/>
        <v>61</v>
      </c>
      <c r="AL53" s="117">
        <f t="shared" ca="1" si="99"/>
        <v>59</v>
      </c>
      <c r="AM53" s="117">
        <f t="shared" ca="1" si="99"/>
        <v>62</v>
      </c>
      <c r="AN53" s="117">
        <f t="shared" ca="1" si="99"/>
        <v>5</v>
      </c>
      <c r="AO53" s="117">
        <f t="shared" ca="1" si="99"/>
        <v>70</v>
      </c>
      <c r="AP53" s="117">
        <f t="shared" ca="1" si="99"/>
        <v>21</v>
      </c>
      <c r="AQ53" s="117">
        <f t="shared" ca="1" si="99"/>
        <v>2</v>
      </c>
      <c r="AR53" s="117">
        <f t="shared" ca="1" si="99"/>
        <v>44</v>
      </c>
      <c r="AS53" s="117">
        <f t="shared" ca="1" si="99"/>
        <v>48</v>
      </c>
      <c r="AT53" s="117">
        <f t="shared" ca="1" si="99"/>
        <v>73</v>
      </c>
      <c r="AU53" s="117">
        <f t="shared" ca="1" si="99"/>
        <v>36</v>
      </c>
      <c r="AV53" s="117">
        <f t="shared" ca="1" si="99"/>
        <v>3</v>
      </c>
      <c r="AW53" s="117">
        <f t="shared" ca="1" si="99"/>
        <v>35</v>
      </c>
      <c r="AX53" s="117">
        <f t="shared" ca="1" si="99"/>
        <v>42</v>
      </c>
      <c r="AY53" s="117">
        <f t="shared" ca="1" si="99"/>
        <v>42</v>
      </c>
      <c r="AZ53" s="117">
        <f t="shared" ca="1" si="99"/>
        <v>12</v>
      </c>
      <c r="BA53" s="117">
        <f t="shared" ca="1" si="99"/>
        <v>33</v>
      </c>
      <c r="BB53" s="117">
        <f t="shared" ca="1" si="99"/>
        <v>78</v>
      </c>
      <c r="BC53" s="117">
        <f t="shared" ca="1" si="99"/>
        <v>11</v>
      </c>
      <c r="BD53" s="117">
        <f t="shared" ca="1" si="99"/>
        <v>13</v>
      </c>
      <c r="BE53" s="117">
        <f t="shared" ca="1" si="99"/>
        <v>54</v>
      </c>
      <c r="BF53" s="117">
        <f t="shared" ca="1" si="99"/>
        <v>73</v>
      </c>
      <c r="BG53" s="117">
        <f t="shared" ca="1" si="99"/>
        <v>23</v>
      </c>
      <c r="BH53" s="117">
        <f t="shared" ca="1" si="99"/>
        <v>80</v>
      </c>
      <c r="BI53" s="118">
        <f t="shared" ca="1" si="99"/>
        <v>35</v>
      </c>
    </row>
    <row r="54" spans="1:61" ht="13.15" x14ac:dyDescent="0.4">
      <c r="A54" s="116">
        <v>51</v>
      </c>
      <c r="B54" s="119">
        <f t="shared" ref="B54:AG54" ca="1" si="100">IF(B151&gt;=MIN(B52,B53),IF((B151+1)&gt;=MAX(B52,B53),B151+2,B151+1),B151)</f>
        <v>24</v>
      </c>
      <c r="C54" s="119">
        <f t="shared" ca="1" si="100"/>
        <v>74</v>
      </c>
      <c r="D54" s="119">
        <f t="shared" ca="1" si="100"/>
        <v>60</v>
      </c>
      <c r="E54" s="119">
        <f t="shared" ca="1" si="100"/>
        <v>68</v>
      </c>
      <c r="F54" s="119">
        <f t="shared" ca="1" si="100"/>
        <v>77</v>
      </c>
      <c r="G54" s="119">
        <f t="shared" ca="1" si="100"/>
        <v>17</v>
      </c>
      <c r="H54" s="119">
        <f t="shared" ca="1" si="100"/>
        <v>27</v>
      </c>
      <c r="I54" s="119">
        <f t="shared" ca="1" si="100"/>
        <v>77</v>
      </c>
      <c r="J54" s="119">
        <f t="shared" ca="1" si="100"/>
        <v>22</v>
      </c>
      <c r="K54" s="119">
        <f t="shared" ca="1" si="100"/>
        <v>32</v>
      </c>
      <c r="L54" s="119">
        <f t="shared" ca="1" si="100"/>
        <v>27</v>
      </c>
      <c r="M54" s="119">
        <f t="shared" ca="1" si="100"/>
        <v>67</v>
      </c>
      <c r="N54" s="119">
        <f t="shared" ca="1" si="100"/>
        <v>43</v>
      </c>
      <c r="O54" s="119">
        <f t="shared" ca="1" si="100"/>
        <v>47</v>
      </c>
      <c r="P54" s="119">
        <f t="shared" ca="1" si="100"/>
        <v>57</v>
      </c>
      <c r="Q54" s="119">
        <f t="shared" ca="1" si="100"/>
        <v>80</v>
      </c>
      <c r="R54" s="119">
        <f t="shared" ca="1" si="100"/>
        <v>81</v>
      </c>
      <c r="S54" s="119">
        <f t="shared" ca="1" si="100"/>
        <v>10</v>
      </c>
      <c r="T54" s="119">
        <f t="shared" ca="1" si="100"/>
        <v>2</v>
      </c>
      <c r="U54" s="119">
        <f t="shared" ca="1" si="100"/>
        <v>34</v>
      </c>
      <c r="V54" s="119">
        <f t="shared" ca="1" si="100"/>
        <v>77</v>
      </c>
      <c r="W54" s="119">
        <f t="shared" ca="1" si="100"/>
        <v>53</v>
      </c>
      <c r="X54" s="119">
        <f t="shared" ca="1" si="100"/>
        <v>34</v>
      </c>
      <c r="Y54" s="119">
        <f t="shared" ca="1" si="100"/>
        <v>75</v>
      </c>
      <c r="Z54" s="119">
        <f t="shared" ca="1" si="100"/>
        <v>55</v>
      </c>
      <c r="AA54" s="119">
        <f t="shared" ca="1" si="100"/>
        <v>54</v>
      </c>
      <c r="AB54" s="119">
        <f t="shared" ca="1" si="100"/>
        <v>57</v>
      </c>
      <c r="AC54" s="119">
        <f t="shared" ca="1" si="100"/>
        <v>12</v>
      </c>
      <c r="AD54" s="119">
        <f t="shared" ca="1" si="100"/>
        <v>47</v>
      </c>
      <c r="AE54" s="119">
        <f t="shared" ca="1" si="100"/>
        <v>17</v>
      </c>
      <c r="AF54" s="119">
        <f t="shared" ca="1" si="100"/>
        <v>8</v>
      </c>
      <c r="AG54" s="119">
        <f t="shared" ca="1" si="100"/>
        <v>10</v>
      </c>
      <c r="AH54" s="119">
        <f t="shared" ref="AH54:BI54" ca="1" si="101">IF(AH151&gt;=MIN(AH52,AH53),IF((AH151+1)&gt;=MAX(AH52,AH53),AH151+2,AH151+1),AH151)</f>
        <v>36</v>
      </c>
      <c r="AI54" s="119">
        <f t="shared" ca="1" si="101"/>
        <v>14</v>
      </c>
      <c r="AJ54" s="119">
        <f t="shared" ca="1" si="101"/>
        <v>59</v>
      </c>
      <c r="AK54" s="119">
        <f t="shared" ca="1" si="101"/>
        <v>43</v>
      </c>
      <c r="AL54" s="119">
        <f t="shared" ca="1" si="101"/>
        <v>68</v>
      </c>
      <c r="AM54" s="119">
        <f t="shared" ca="1" si="101"/>
        <v>69</v>
      </c>
      <c r="AN54" s="119">
        <f t="shared" ca="1" si="101"/>
        <v>27</v>
      </c>
      <c r="AO54" s="119">
        <f t="shared" ca="1" si="101"/>
        <v>52</v>
      </c>
      <c r="AP54" s="119">
        <f t="shared" ca="1" si="101"/>
        <v>75</v>
      </c>
      <c r="AQ54" s="119">
        <f t="shared" ca="1" si="101"/>
        <v>13</v>
      </c>
      <c r="AR54" s="119">
        <f t="shared" ca="1" si="101"/>
        <v>17</v>
      </c>
      <c r="AS54" s="119">
        <f t="shared" ca="1" si="101"/>
        <v>81</v>
      </c>
      <c r="AT54" s="119">
        <f t="shared" ca="1" si="101"/>
        <v>11</v>
      </c>
      <c r="AU54" s="119">
        <f t="shared" ca="1" si="101"/>
        <v>3</v>
      </c>
      <c r="AV54" s="119">
        <f t="shared" ca="1" si="101"/>
        <v>56</v>
      </c>
      <c r="AW54" s="119">
        <f t="shared" ca="1" si="101"/>
        <v>29</v>
      </c>
      <c r="AX54" s="119">
        <f t="shared" ca="1" si="101"/>
        <v>79</v>
      </c>
      <c r="AY54" s="119">
        <f t="shared" ca="1" si="101"/>
        <v>50</v>
      </c>
      <c r="AZ54" s="119">
        <f t="shared" ca="1" si="101"/>
        <v>15</v>
      </c>
      <c r="BA54" s="119">
        <f t="shared" ca="1" si="101"/>
        <v>21</v>
      </c>
      <c r="BB54" s="119">
        <f t="shared" ca="1" si="101"/>
        <v>59</v>
      </c>
      <c r="BC54" s="119">
        <f t="shared" ca="1" si="101"/>
        <v>1</v>
      </c>
      <c r="BD54" s="119">
        <f t="shared" ca="1" si="101"/>
        <v>5</v>
      </c>
      <c r="BE54" s="119">
        <f t="shared" ca="1" si="101"/>
        <v>72</v>
      </c>
      <c r="BF54" s="119">
        <f t="shared" ca="1" si="101"/>
        <v>26</v>
      </c>
      <c r="BG54" s="119">
        <f t="shared" ca="1" si="101"/>
        <v>39</v>
      </c>
      <c r="BH54" s="119">
        <f t="shared" ca="1" si="101"/>
        <v>9</v>
      </c>
      <c r="BI54" s="120">
        <f t="shared" ca="1" si="101"/>
        <v>25</v>
      </c>
    </row>
    <row r="55" spans="1:61" ht="13.15" x14ac:dyDescent="0.4">
      <c r="A55" s="116">
        <v>52</v>
      </c>
      <c r="B55" s="117">
        <f t="shared" ref="B55:AG55" ca="1" si="102">B152</f>
        <v>5</v>
      </c>
      <c r="C55" s="117">
        <f t="shared" ca="1" si="102"/>
        <v>72</v>
      </c>
      <c r="D55" s="117">
        <f t="shared" ca="1" si="102"/>
        <v>1</v>
      </c>
      <c r="E55" s="117">
        <f t="shared" ca="1" si="102"/>
        <v>72</v>
      </c>
      <c r="F55" s="117">
        <f t="shared" ca="1" si="102"/>
        <v>60</v>
      </c>
      <c r="G55" s="117">
        <f t="shared" ca="1" si="102"/>
        <v>29</v>
      </c>
      <c r="H55" s="117">
        <f t="shared" ca="1" si="102"/>
        <v>29</v>
      </c>
      <c r="I55" s="117">
        <f t="shared" ca="1" si="102"/>
        <v>79</v>
      </c>
      <c r="J55" s="117">
        <f t="shared" ca="1" si="102"/>
        <v>33</v>
      </c>
      <c r="K55" s="117">
        <f t="shared" ca="1" si="102"/>
        <v>58</v>
      </c>
      <c r="L55" s="117">
        <f t="shared" ca="1" si="102"/>
        <v>13</v>
      </c>
      <c r="M55" s="117">
        <f t="shared" ca="1" si="102"/>
        <v>17</v>
      </c>
      <c r="N55" s="117">
        <f t="shared" ca="1" si="102"/>
        <v>5</v>
      </c>
      <c r="O55" s="117">
        <f t="shared" ca="1" si="102"/>
        <v>21</v>
      </c>
      <c r="P55" s="117">
        <f t="shared" ca="1" si="102"/>
        <v>45</v>
      </c>
      <c r="Q55" s="117">
        <f t="shared" ca="1" si="102"/>
        <v>37</v>
      </c>
      <c r="R55" s="117">
        <f t="shared" ca="1" si="102"/>
        <v>66</v>
      </c>
      <c r="S55" s="117">
        <f t="shared" ca="1" si="102"/>
        <v>37</v>
      </c>
      <c r="T55" s="117">
        <f t="shared" ca="1" si="102"/>
        <v>37</v>
      </c>
      <c r="U55" s="117">
        <f t="shared" ca="1" si="102"/>
        <v>35</v>
      </c>
      <c r="V55" s="117">
        <f t="shared" ca="1" si="102"/>
        <v>42</v>
      </c>
      <c r="W55" s="117">
        <f t="shared" ca="1" si="102"/>
        <v>80</v>
      </c>
      <c r="X55" s="117">
        <f t="shared" ca="1" si="102"/>
        <v>68</v>
      </c>
      <c r="Y55" s="117">
        <f t="shared" ca="1" si="102"/>
        <v>6</v>
      </c>
      <c r="Z55" s="117">
        <f t="shared" ca="1" si="102"/>
        <v>80</v>
      </c>
      <c r="AA55" s="117">
        <f t="shared" ca="1" si="102"/>
        <v>58</v>
      </c>
      <c r="AB55" s="117">
        <f t="shared" ca="1" si="102"/>
        <v>31</v>
      </c>
      <c r="AC55" s="117">
        <f t="shared" ca="1" si="102"/>
        <v>22</v>
      </c>
      <c r="AD55" s="117">
        <f t="shared" ca="1" si="102"/>
        <v>81</v>
      </c>
      <c r="AE55" s="117">
        <f t="shared" ca="1" si="102"/>
        <v>56</v>
      </c>
      <c r="AF55" s="117">
        <f t="shared" ca="1" si="102"/>
        <v>21</v>
      </c>
      <c r="AG55" s="117">
        <f t="shared" ca="1" si="102"/>
        <v>20</v>
      </c>
      <c r="AH55" s="117">
        <f t="shared" ref="AH55:BI55" ca="1" si="103">AH152</f>
        <v>32</v>
      </c>
      <c r="AI55" s="117">
        <f t="shared" ca="1" si="103"/>
        <v>17</v>
      </c>
      <c r="AJ55" s="117">
        <f t="shared" ca="1" si="103"/>
        <v>79</v>
      </c>
      <c r="AK55" s="117">
        <f t="shared" ca="1" si="103"/>
        <v>64</v>
      </c>
      <c r="AL55" s="117">
        <f t="shared" ca="1" si="103"/>
        <v>48</v>
      </c>
      <c r="AM55" s="117">
        <f t="shared" ca="1" si="103"/>
        <v>70</v>
      </c>
      <c r="AN55" s="117">
        <f t="shared" ca="1" si="103"/>
        <v>70</v>
      </c>
      <c r="AO55" s="117">
        <f t="shared" ca="1" si="103"/>
        <v>71</v>
      </c>
      <c r="AP55" s="117">
        <f t="shared" ca="1" si="103"/>
        <v>45</v>
      </c>
      <c r="AQ55" s="117">
        <f t="shared" ca="1" si="103"/>
        <v>76</v>
      </c>
      <c r="AR55" s="117">
        <f t="shared" ca="1" si="103"/>
        <v>33</v>
      </c>
      <c r="AS55" s="117">
        <f t="shared" ca="1" si="103"/>
        <v>13</v>
      </c>
      <c r="AT55" s="117">
        <f t="shared" ca="1" si="103"/>
        <v>18</v>
      </c>
      <c r="AU55" s="117">
        <f t="shared" ca="1" si="103"/>
        <v>63</v>
      </c>
      <c r="AV55" s="117">
        <f t="shared" ca="1" si="103"/>
        <v>47</v>
      </c>
      <c r="AW55" s="117">
        <f t="shared" ca="1" si="103"/>
        <v>29</v>
      </c>
      <c r="AX55" s="117">
        <f t="shared" ca="1" si="103"/>
        <v>49</v>
      </c>
      <c r="AY55" s="117">
        <f t="shared" ca="1" si="103"/>
        <v>10</v>
      </c>
      <c r="AZ55" s="117">
        <f t="shared" ca="1" si="103"/>
        <v>6</v>
      </c>
      <c r="BA55" s="117">
        <f t="shared" ca="1" si="103"/>
        <v>60</v>
      </c>
      <c r="BB55" s="117">
        <f t="shared" ca="1" si="103"/>
        <v>15</v>
      </c>
      <c r="BC55" s="117">
        <f t="shared" ca="1" si="103"/>
        <v>81</v>
      </c>
      <c r="BD55" s="117">
        <f t="shared" ca="1" si="103"/>
        <v>23</v>
      </c>
      <c r="BE55" s="117">
        <f t="shared" ca="1" si="103"/>
        <v>79</v>
      </c>
      <c r="BF55" s="117">
        <f t="shared" ca="1" si="103"/>
        <v>16</v>
      </c>
      <c r="BG55" s="117">
        <f t="shared" ca="1" si="103"/>
        <v>67</v>
      </c>
      <c r="BH55" s="117">
        <f t="shared" ca="1" si="103"/>
        <v>23</v>
      </c>
      <c r="BI55" s="118">
        <f t="shared" ca="1" si="103"/>
        <v>41</v>
      </c>
    </row>
    <row r="56" spans="1:61" ht="13.15" x14ac:dyDescent="0.4">
      <c r="A56" s="116">
        <v>53</v>
      </c>
      <c r="B56" s="119">
        <f t="shared" ref="B56:AG56" ca="1" si="104">IF(B153&gt;=B152,B153+1,B153)</f>
        <v>3</v>
      </c>
      <c r="C56" s="119">
        <f t="shared" ca="1" si="104"/>
        <v>4</v>
      </c>
      <c r="D56" s="119">
        <f t="shared" ca="1" si="104"/>
        <v>34</v>
      </c>
      <c r="E56" s="119">
        <f t="shared" ca="1" si="104"/>
        <v>48</v>
      </c>
      <c r="F56" s="119">
        <f t="shared" ca="1" si="104"/>
        <v>9</v>
      </c>
      <c r="G56" s="119">
        <f t="shared" ca="1" si="104"/>
        <v>75</v>
      </c>
      <c r="H56" s="119">
        <f t="shared" ca="1" si="104"/>
        <v>40</v>
      </c>
      <c r="I56" s="119">
        <f t="shared" ca="1" si="104"/>
        <v>78</v>
      </c>
      <c r="J56" s="119">
        <f t="shared" ca="1" si="104"/>
        <v>13</v>
      </c>
      <c r="K56" s="119">
        <f t="shared" ca="1" si="104"/>
        <v>66</v>
      </c>
      <c r="L56" s="119">
        <f t="shared" ca="1" si="104"/>
        <v>38</v>
      </c>
      <c r="M56" s="119">
        <f t="shared" ca="1" si="104"/>
        <v>16</v>
      </c>
      <c r="N56" s="119">
        <f t="shared" ca="1" si="104"/>
        <v>69</v>
      </c>
      <c r="O56" s="119">
        <f t="shared" ca="1" si="104"/>
        <v>46</v>
      </c>
      <c r="P56" s="119">
        <f t="shared" ca="1" si="104"/>
        <v>27</v>
      </c>
      <c r="Q56" s="119">
        <f t="shared" ca="1" si="104"/>
        <v>75</v>
      </c>
      <c r="R56" s="119">
        <f t="shared" ca="1" si="104"/>
        <v>2</v>
      </c>
      <c r="S56" s="119">
        <f t="shared" ca="1" si="104"/>
        <v>77</v>
      </c>
      <c r="T56" s="119">
        <f t="shared" ca="1" si="104"/>
        <v>23</v>
      </c>
      <c r="U56" s="119">
        <f t="shared" ca="1" si="104"/>
        <v>15</v>
      </c>
      <c r="V56" s="119">
        <f t="shared" ca="1" si="104"/>
        <v>30</v>
      </c>
      <c r="W56" s="119">
        <f t="shared" ca="1" si="104"/>
        <v>34</v>
      </c>
      <c r="X56" s="119">
        <f t="shared" ca="1" si="104"/>
        <v>55</v>
      </c>
      <c r="Y56" s="119">
        <f t="shared" ca="1" si="104"/>
        <v>55</v>
      </c>
      <c r="Z56" s="119">
        <f t="shared" ca="1" si="104"/>
        <v>44</v>
      </c>
      <c r="AA56" s="119">
        <f t="shared" ca="1" si="104"/>
        <v>70</v>
      </c>
      <c r="AB56" s="119">
        <f t="shared" ca="1" si="104"/>
        <v>5</v>
      </c>
      <c r="AC56" s="119">
        <f t="shared" ca="1" si="104"/>
        <v>56</v>
      </c>
      <c r="AD56" s="119">
        <f t="shared" ca="1" si="104"/>
        <v>13</v>
      </c>
      <c r="AE56" s="119">
        <f t="shared" ca="1" si="104"/>
        <v>74</v>
      </c>
      <c r="AF56" s="119">
        <f t="shared" ca="1" si="104"/>
        <v>71</v>
      </c>
      <c r="AG56" s="119">
        <f t="shared" ca="1" si="104"/>
        <v>60</v>
      </c>
      <c r="AH56" s="119">
        <f t="shared" ref="AH56:BI56" ca="1" si="105">IF(AH153&gt;=AH152,AH153+1,AH153)</f>
        <v>52</v>
      </c>
      <c r="AI56" s="119">
        <f t="shared" ca="1" si="105"/>
        <v>60</v>
      </c>
      <c r="AJ56" s="119">
        <f t="shared" ca="1" si="105"/>
        <v>49</v>
      </c>
      <c r="AK56" s="119">
        <f t="shared" ca="1" si="105"/>
        <v>50</v>
      </c>
      <c r="AL56" s="119">
        <f t="shared" ca="1" si="105"/>
        <v>59</v>
      </c>
      <c r="AM56" s="119">
        <f t="shared" ca="1" si="105"/>
        <v>53</v>
      </c>
      <c r="AN56" s="119">
        <f t="shared" ca="1" si="105"/>
        <v>13</v>
      </c>
      <c r="AO56" s="119">
        <f t="shared" ca="1" si="105"/>
        <v>29</v>
      </c>
      <c r="AP56" s="119">
        <f t="shared" ca="1" si="105"/>
        <v>11</v>
      </c>
      <c r="AQ56" s="119">
        <f t="shared" ca="1" si="105"/>
        <v>67</v>
      </c>
      <c r="AR56" s="119">
        <f t="shared" ca="1" si="105"/>
        <v>63</v>
      </c>
      <c r="AS56" s="119">
        <f t="shared" ca="1" si="105"/>
        <v>60</v>
      </c>
      <c r="AT56" s="119">
        <f t="shared" ca="1" si="105"/>
        <v>26</v>
      </c>
      <c r="AU56" s="119">
        <f t="shared" ca="1" si="105"/>
        <v>73</v>
      </c>
      <c r="AV56" s="119">
        <f t="shared" ca="1" si="105"/>
        <v>67</v>
      </c>
      <c r="AW56" s="119">
        <f t="shared" ca="1" si="105"/>
        <v>39</v>
      </c>
      <c r="AX56" s="119">
        <f t="shared" ca="1" si="105"/>
        <v>29</v>
      </c>
      <c r="AY56" s="119">
        <f t="shared" ca="1" si="105"/>
        <v>22</v>
      </c>
      <c r="AZ56" s="119">
        <f t="shared" ca="1" si="105"/>
        <v>19</v>
      </c>
      <c r="BA56" s="119">
        <f t="shared" ca="1" si="105"/>
        <v>10</v>
      </c>
      <c r="BB56" s="119">
        <f t="shared" ca="1" si="105"/>
        <v>78</v>
      </c>
      <c r="BC56" s="119">
        <f t="shared" ca="1" si="105"/>
        <v>51</v>
      </c>
      <c r="BD56" s="119">
        <f t="shared" ca="1" si="105"/>
        <v>21</v>
      </c>
      <c r="BE56" s="119">
        <f t="shared" ca="1" si="105"/>
        <v>63</v>
      </c>
      <c r="BF56" s="119">
        <f t="shared" ca="1" si="105"/>
        <v>46</v>
      </c>
      <c r="BG56" s="119">
        <f t="shared" ca="1" si="105"/>
        <v>40</v>
      </c>
      <c r="BH56" s="119">
        <f t="shared" ca="1" si="105"/>
        <v>20</v>
      </c>
      <c r="BI56" s="120">
        <f t="shared" ca="1" si="105"/>
        <v>53</v>
      </c>
    </row>
    <row r="57" spans="1:61" ht="13.15" x14ac:dyDescent="0.4">
      <c r="A57" s="116">
        <v>54</v>
      </c>
      <c r="B57" s="117">
        <f t="shared" ref="B57:AG57" ca="1" si="106">IF(B154&gt;=MIN(B55,B56),IF((B154+1)&gt;=MAX(B55,B56),B154+2,B154+1),B154)</f>
        <v>79</v>
      </c>
      <c r="C57" s="117">
        <f t="shared" ca="1" si="106"/>
        <v>51</v>
      </c>
      <c r="D57" s="117">
        <f t="shared" ca="1" si="106"/>
        <v>62</v>
      </c>
      <c r="E57" s="117">
        <f t="shared" ca="1" si="106"/>
        <v>15</v>
      </c>
      <c r="F57" s="117">
        <f t="shared" ca="1" si="106"/>
        <v>28</v>
      </c>
      <c r="G57" s="117">
        <f t="shared" ca="1" si="106"/>
        <v>49</v>
      </c>
      <c r="H57" s="117">
        <f t="shared" ca="1" si="106"/>
        <v>63</v>
      </c>
      <c r="I57" s="117">
        <f t="shared" ca="1" si="106"/>
        <v>49</v>
      </c>
      <c r="J57" s="117">
        <f t="shared" ca="1" si="106"/>
        <v>78</v>
      </c>
      <c r="K57" s="117">
        <f t="shared" ca="1" si="106"/>
        <v>50</v>
      </c>
      <c r="L57" s="117">
        <f t="shared" ca="1" si="106"/>
        <v>63</v>
      </c>
      <c r="M57" s="117">
        <f t="shared" ca="1" si="106"/>
        <v>36</v>
      </c>
      <c r="N57" s="117">
        <f t="shared" ca="1" si="106"/>
        <v>62</v>
      </c>
      <c r="O57" s="117">
        <f t="shared" ca="1" si="106"/>
        <v>67</v>
      </c>
      <c r="P57" s="117">
        <f t="shared" ca="1" si="106"/>
        <v>25</v>
      </c>
      <c r="Q57" s="117">
        <f t="shared" ca="1" si="106"/>
        <v>2</v>
      </c>
      <c r="R57" s="117">
        <f t="shared" ca="1" si="106"/>
        <v>80</v>
      </c>
      <c r="S57" s="117">
        <f t="shared" ca="1" si="106"/>
        <v>69</v>
      </c>
      <c r="T57" s="117">
        <f t="shared" ca="1" si="106"/>
        <v>57</v>
      </c>
      <c r="U57" s="117">
        <f t="shared" ca="1" si="106"/>
        <v>72</v>
      </c>
      <c r="V57" s="117">
        <f t="shared" ca="1" si="106"/>
        <v>70</v>
      </c>
      <c r="W57" s="117">
        <f t="shared" ca="1" si="106"/>
        <v>43</v>
      </c>
      <c r="X57" s="117">
        <f t="shared" ca="1" si="106"/>
        <v>70</v>
      </c>
      <c r="Y57" s="117">
        <f t="shared" ca="1" si="106"/>
        <v>26</v>
      </c>
      <c r="Z57" s="117">
        <f t="shared" ca="1" si="106"/>
        <v>1</v>
      </c>
      <c r="AA57" s="117">
        <f t="shared" ca="1" si="106"/>
        <v>48</v>
      </c>
      <c r="AB57" s="117">
        <f t="shared" ca="1" si="106"/>
        <v>48</v>
      </c>
      <c r="AC57" s="117">
        <f t="shared" ca="1" si="106"/>
        <v>78</v>
      </c>
      <c r="AD57" s="117">
        <f t="shared" ca="1" si="106"/>
        <v>40</v>
      </c>
      <c r="AE57" s="117">
        <f t="shared" ca="1" si="106"/>
        <v>59</v>
      </c>
      <c r="AF57" s="117">
        <f t="shared" ca="1" si="106"/>
        <v>77</v>
      </c>
      <c r="AG57" s="117">
        <f t="shared" ca="1" si="106"/>
        <v>71</v>
      </c>
      <c r="AH57" s="117">
        <f t="shared" ref="AH57:BI57" ca="1" si="107">IF(AH154&gt;=MIN(AH55,AH56),IF((AH154+1)&gt;=MAX(AH55,AH56),AH154+2,AH154+1),AH154)</f>
        <v>29</v>
      </c>
      <c r="AI57" s="117">
        <f t="shared" ca="1" si="107"/>
        <v>34</v>
      </c>
      <c r="AJ57" s="117">
        <f t="shared" ca="1" si="107"/>
        <v>75</v>
      </c>
      <c r="AK57" s="117">
        <f t="shared" ca="1" si="107"/>
        <v>36</v>
      </c>
      <c r="AL57" s="117">
        <f t="shared" ca="1" si="107"/>
        <v>27</v>
      </c>
      <c r="AM57" s="117">
        <f t="shared" ca="1" si="107"/>
        <v>37</v>
      </c>
      <c r="AN57" s="117">
        <f t="shared" ca="1" si="107"/>
        <v>29</v>
      </c>
      <c r="AO57" s="117">
        <f t="shared" ca="1" si="107"/>
        <v>1</v>
      </c>
      <c r="AP57" s="117">
        <f t="shared" ca="1" si="107"/>
        <v>29</v>
      </c>
      <c r="AQ57" s="117">
        <f t="shared" ca="1" si="107"/>
        <v>10</v>
      </c>
      <c r="AR57" s="117">
        <f t="shared" ca="1" si="107"/>
        <v>8</v>
      </c>
      <c r="AS57" s="117">
        <f t="shared" ca="1" si="107"/>
        <v>10</v>
      </c>
      <c r="AT57" s="117">
        <f t="shared" ca="1" si="107"/>
        <v>53</v>
      </c>
      <c r="AU57" s="117">
        <f t="shared" ca="1" si="107"/>
        <v>52</v>
      </c>
      <c r="AV57" s="117">
        <f t="shared" ca="1" si="107"/>
        <v>14</v>
      </c>
      <c r="AW57" s="117">
        <f t="shared" ca="1" si="107"/>
        <v>43</v>
      </c>
      <c r="AX57" s="117">
        <f t="shared" ca="1" si="107"/>
        <v>77</v>
      </c>
      <c r="AY57" s="117">
        <f t="shared" ca="1" si="107"/>
        <v>12</v>
      </c>
      <c r="AZ57" s="117">
        <f t="shared" ca="1" si="107"/>
        <v>26</v>
      </c>
      <c r="BA57" s="117">
        <f t="shared" ca="1" si="107"/>
        <v>43</v>
      </c>
      <c r="BB57" s="117">
        <f t="shared" ca="1" si="107"/>
        <v>55</v>
      </c>
      <c r="BC57" s="117">
        <f t="shared" ca="1" si="107"/>
        <v>46</v>
      </c>
      <c r="BD57" s="117">
        <f t="shared" ca="1" si="107"/>
        <v>27</v>
      </c>
      <c r="BE57" s="117">
        <f t="shared" ca="1" si="107"/>
        <v>62</v>
      </c>
      <c r="BF57" s="117">
        <f t="shared" ca="1" si="107"/>
        <v>22</v>
      </c>
      <c r="BG57" s="117">
        <f t="shared" ca="1" si="107"/>
        <v>18</v>
      </c>
      <c r="BH57" s="117">
        <f t="shared" ca="1" si="107"/>
        <v>72</v>
      </c>
      <c r="BI57" s="118">
        <f t="shared" ca="1" si="107"/>
        <v>70</v>
      </c>
    </row>
    <row r="58" spans="1:61" ht="13.15" x14ac:dyDescent="0.4">
      <c r="A58" s="116">
        <v>55</v>
      </c>
      <c r="B58" s="119">
        <f t="shared" ref="B58:AG58" ca="1" si="108">B155</f>
        <v>24</v>
      </c>
      <c r="C58" s="119">
        <f t="shared" ca="1" si="108"/>
        <v>53</v>
      </c>
      <c r="D58" s="119">
        <f t="shared" ca="1" si="108"/>
        <v>31</v>
      </c>
      <c r="E58" s="119">
        <f t="shared" ca="1" si="108"/>
        <v>43</v>
      </c>
      <c r="F58" s="119">
        <f t="shared" ca="1" si="108"/>
        <v>44</v>
      </c>
      <c r="G58" s="119">
        <f t="shared" ca="1" si="108"/>
        <v>56</v>
      </c>
      <c r="H58" s="119">
        <f t="shared" ca="1" si="108"/>
        <v>73</v>
      </c>
      <c r="I58" s="119">
        <f t="shared" ca="1" si="108"/>
        <v>72</v>
      </c>
      <c r="J58" s="119">
        <f t="shared" ca="1" si="108"/>
        <v>20</v>
      </c>
      <c r="K58" s="119">
        <f t="shared" ca="1" si="108"/>
        <v>28</v>
      </c>
      <c r="L58" s="119">
        <f t="shared" ca="1" si="108"/>
        <v>9</v>
      </c>
      <c r="M58" s="119">
        <f t="shared" ca="1" si="108"/>
        <v>9</v>
      </c>
      <c r="N58" s="119">
        <f t="shared" ca="1" si="108"/>
        <v>41</v>
      </c>
      <c r="O58" s="119">
        <f t="shared" ca="1" si="108"/>
        <v>70</v>
      </c>
      <c r="P58" s="119">
        <f t="shared" ca="1" si="108"/>
        <v>23</v>
      </c>
      <c r="Q58" s="119">
        <f t="shared" ca="1" si="108"/>
        <v>2</v>
      </c>
      <c r="R58" s="119">
        <f t="shared" ca="1" si="108"/>
        <v>76</v>
      </c>
      <c r="S58" s="119">
        <f t="shared" ca="1" si="108"/>
        <v>31</v>
      </c>
      <c r="T58" s="119">
        <f t="shared" ca="1" si="108"/>
        <v>74</v>
      </c>
      <c r="U58" s="119">
        <f t="shared" ca="1" si="108"/>
        <v>5</v>
      </c>
      <c r="V58" s="119">
        <f t="shared" ca="1" si="108"/>
        <v>7</v>
      </c>
      <c r="W58" s="119">
        <f t="shared" ca="1" si="108"/>
        <v>28</v>
      </c>
      <c r="X58" s="119">
        <f t="shared" ca="1" si="108"/>
        <v>22</v>
      </c>
      <c r="Y58" s="119">
        <f t="shared" ca="1" si="108"/>
        <v>36</v>
      </c>
      <c r="Z58" s="119">
        <f t="shared" ca="1" si="108"/>
        <v>35</v>
      </c>
      <c r="AA58" s="119">
        <f t="shared" ca="1" si="108"/>
        <v>42</v>
      </c>
      <c r="AB58" s="119">
        <f t="shared" ca="1" si="108"/>
        <v>78</v>
      </c>
      <c r="AC58" s="119">
        <f t="shared" ca="1" si="108"/>
        <v>6</v>
      </c>
      <c r="AD58" s="119">
        <f t="shared" ca="1" si="108"/>
        <v>29</v>
      </c>
      <c r="AE58" s="119">
        <f t="shared" ca="1" si="108"/>
        <v>11</v>
      </c>
      <c r="AF58" s="119">
        <f t="shared" ca="1" si="108"/>
        <v>3</v>
      </c>
      <c r="AG58" s="119">
        <f t="shared" ca="1" si="108"/>
        <v>2</v>
      </c>
      <c r="AH58" s="119">
        <f t="shared" ref="AH58:BI58" ca="1" si="109">AH155</f>
        <v>33</v>
      </c>
      <c r="AI58" s="119">
        <f t="shared" ca="1" si="109"/>
        <v>36</v>
      </c>
      <c r="AJ58" s="119">
        <f t="shared" ca="1" si="109"/>
        <v>43</v>
      </c>
      <c r="AK58" s="119">
        <f t="shared" ca="1" si="109"/>
        <v>11</v>
      </c>
      <c r="AL58" s="119">
        <f t="shared" ca="1" si="109"/>
        <v>42</v>
      </c>
      <c r="AM58" s="119">
        <f t="shared" ca="1" si="109"/>
        <v>71</v>
      </c>
      <c r="AN58" s="119">
        <f t="shared" ca="1" si="109"/>
        <v>46</v>
      </c>
      <c r="AO58" s="119">
        <f t="shared" ca="1" si="109"/>
        <v>63</v>
      </c>
      <c r="AP58" s="119">
        <f t="shared" ca="1" si="109"/>
        <v>14</v>
      </c>
      <c r="AQ58" s="119">
        <f t="shared" ca="1" si="109"/>
        <v>23</v>
      </c>
      <c r="AR58" s="119">
        <f t="shared" ca="1" si="109"/>
        <v>44</v>
      </c>
      <c r="AS58" s="119">
        <f t="shared" ca="1" si="109"/>
        <v>22</v>
      </c>
      <c r="AT58" s="119">
        <f t="shared" ca="1" si="109"/>
        <v>26</v>
      </c>
      <c r="AU58" s="119">
        <f t="shared" ca="1" si="109"/>
        <v>78</v>
      </c>
      <c r="AV58" s="119">
        <f t="shared" ca="1" si="109"/>
        <v>14</v>
      </c>
      <c r="AW58" s="119">
        <f t="shared" ca="1" si="109"/>
        <v>32</v>
      </c>
      <c r="AX58" s="119">
        <f t="shared" ca="1" si="109"/>
        <v>31</v>
      </c>
      <c r="AY58" s="119">
        <f t="shared" ca="1" si="109"/>
        <v>19</v>
      </c>
      <c r="AZ58" s="119">
        <f t="shared" ca="1" si="109"/>
        <v>21</v>
      </c>
      <c r="BA58" s="119">
        <f t="shared" ca="1" si="109"/>
        <v>59</v>
      </c>
      <c r="BB58" s="119">
        <f t="shared" ca="1" si="109"/>
        <v>57</v>
      </c>
      <c r="BC58" s="119">
        <f t="shared" ca="1" si="109"/>
        <v>36</v>
      </c>
      <c r="BD58" s="119">
        <f t="shared" ca="1" si="109"/>
        <v>77</v>
      </c>
      <c r="BE58" s="119">
        <f t="shared" ca="1" si="109"/>
        <v>9</v>
      </c>
      <c r="BF58" s="119">
        <f t="shared" ca="1" si="109"/>
        <v>40</v>
      </c>
      <c r="BG58" s="119">
        <f t="shared" ca="1" si="109"/>
        <v>56</v>
      </c>
      <c r="BH58" s="119">
        <f t="shared" ca="1" si="109"/>
        <v>50</v>
      </c>
      <c r="BI58" s="120">
        <f t="shared" ca="1" si="109"/>
        <v>34</v>
      </c>
    </row>
    <row r="59" spans="1:61" ht="13.15" x14ac:dyDescent="0.4">
      <c r="A59" s="116">
        <v>56</v>
      </c>
      <c r="B59" s="117">
        <f t="shared" ref="B59:AG59" ca="1" si="110">IF(B156&gt;=B155,B156+1,B156)</f>
        <v>44</v>
      </c>
      <c r="C59" s="117">
        <f t="shared" ca="1" si="110"/>
        <v>71</v>
      </c>
      <c r="D59" s="117">
        <f t="shared" ca="1" si="110"/>
        <v>11</v>
      </c>
      <c r="E59" s="117">
        <f t="shared" ca="1" si="110"/>
        <v>81</v>
      </c>
      <c r="F59" s="117">
        <f t="shared" ca="1" si="110"/>
        <v>48</v>
      </c>
      <c r="G59" s="117">
        <f t="shared" ca="1" si="110"/>
        <v>73</v>
      </c>
      <c r="H59" s="117">
        <f t="shared" ca="1" si="110"/>
        <v>77</v>
      </c>
      <c r="I59" s="117">
        <f t="shared" ca="1" si="110"/>
        <v>54</v>
      </c>
      <c r="J59" s="117">
        <f t="shared" ca="1" si="110"/>
        <v>17</v>
      </c>
      <c r="K59" s="117">
        <f t="shared" ca="1" si="110"/>
        <v>35</v>
      </c>
      <c r="L59" s="117">
        <f t="shared" ca="1" si="110"/>
        <v>24</v>
      </c>
      <c r="M59" s="117">
        <f t="shared" ca="1" si="110"/>
        <v>55</v>
      </c>
      <c r="N59" s="117">
        <f t="shared" ca="1" si="110"/>
        <v>74</v>
      </c>
      <c r="O59" s="117">
        <f t="shared" ca="1" si="110"/>
        <v>77</v>
      </c>
      <c r="P59" s="117">
        <f t="shared" ca="1" si="110"/>
        <v>61</v>
      </c>
      <c r="Q59" s="117">
        <f t="shared" ca="1" si="110"/>
        <v>6</v>
      </c>
      <c r="R59" s="117">
        <f t="shared" ca="1" si="110"/>
        <v>2</v>
      </c>
      <c r="S59" s="117">
        <f t="shared" ca="1" si="110"/>
        <v>14</v>
      </c>
      <c r="T59" s="117">
        <f t="shared" ca="1" si="110"/>
        <v>11</v>
      </c>
      <c r="U59" s="117">
        <f t="shared" ca="1" si="110"/>
        <v>19</v>
      </c>
      <c r="V59" s="117">
        <f t="shared" ca="1" si="110"/>
        <v>22</v>
      </c>
      <c r="W59" s="117">
        <f t="shared" ca="1" si="110"/>
        <v>37</v>
      </c>
      <c r="X59" s="117">
        <f t="shared" ca="1" si="110"/>
        <v>57</v>
      </c>
      <c r="Y59" s="117">
        <f t="shared" ca="1" si="110"/>
        <v>44</v>
      </c>
      <c r="Z59" s="117">
        <f t="shared" ca="1" si="110"/>
        <v>48</v>
      </c>
      <c r="AA59" s="117">
        <f t="shared" ca="1" si="110"/>
        <v>41</v>
      </c>
      <c r="AB59" s="117">
        <f t="shared" ca="1" si="110"/>
        <v>34</v>
      </c>
      <c r="AC59" s="117">
        <f t="shared" ca="1" si="110"/>
        <v>27</v>
      </c>
      <c r="AD59" s="117">
        <f t="shared" ca="1" si="110"/>
        <v>31</v>
      </c>
      <c r="AE59" s="117">
        <f t="shared" ca="1" si="110"/>
        <v>17</v>
      </c>
      <c r="AF59" s="117">
        <f t="shared" ca="1" si="110"/>
        <v>65</v>
      </c>
      <c r="AG59" s="117">
        <f t="shared" ca="1" si="110"/>
        <v>20</v>
      </c>
      <c r="AH59" s="117">
        <f t="shared" ref="AH59:BI59" ca="1" si="111">IF(AH156&gt;=AH155,AH156+1,AH156)</f>
        <v>10</v>
      </c>
      <c r="AI59" s="117">
        <f t="shared" ca="1" si="111"/>
        <v>70</v>
      </c>
      <c r="AJ59" s="117">
        <f t="shared" ca="1" si="111"/>
        <v>75</v>
      </c>
      <c r="AK59" s="117">
        <f t="shared" ca="1" si="111"/>
        <v>20</v>
      </c>
      <c r="AL59" s="117">
        <f t="shared" ca="1" si="111"/>
        <v>16</v>
      </c>
      <c r="AM59" s="117">
        <f t="shared" ca="1" si="111"/>
        <v>37</v>
      </c>
      <c r="AN59" s="117">
        <f t="shared" ca="1" si="111"/>
        <v>59</v>
      </c>
      <c r="AO59" s="117">
        <f t="shared" ca="1" si="111"/>
        <v>67</v>
      </c>
      <c r="AP59" s="117">
        <f t="shared" ca="1" si="111"/>
        <v>31</v>
      </c>
      <c r="AQ59" s="117">
        <f t="shared" ca="1" si="111"/>
        <v>22</v>
      </c>
      <c r="AR59" s="117">
        <f t="shared" ca="1" si="111"/>
        <v>78</v>
      </c>
      <c r="AS59" s="117">
        <f t="shared" ca="1" si="111"/>
        <v>60</v>
      </c>
      <c r="AT59" s="117">
        <f t="shared" ca="1" si="111"/>
        <v>7</v>
      </c>
      <c r="AU59" s="117">
        <f t="shared" ca="1" si="111"/>
        <v>54</v>
      </c>
      <c r="AV59" s="117">
        <f t="shared" ca="1" si="111"/>
        <v>65</v>
      </c>
      <c r="AW59" s="117">
        <f t="shared" ca="1" si="111"/>
        <v>14</v>
      </c>
      <c r="AX59" s="117">
        <f t="shared" ca="1" si="111"/>
        <v>28</v>
      </c>
      <c r="AY59" s="117">
        <f t="shared" ca="1" si="111"/>
        <v>33</v>
      </c>
      <c r="AZ59" s="117">
        <f t="shared" ca="1" si="111"/>
        <v>12</v>
      </c>
      <c r="BA59" s="117">
        <f t="shared" ca="1" si="111"/>
        <v>55</v>
      </c>
      <c r="BB59" s="117">
        <f t="shared" ca="1" si="111"/>
        <v>76</v>
      </c>
      <c r="BC59" s="117">
        <f t="shared" ca="1" si="111"/>
        <v>68</v>
      </c>
      <c r="BD59" s="117">
        <f t="shared" ca="1" si="111"/>
        <v>4</v>
      </c>
      <c r="BE59" s="117">
        <f t="shared" ca="1" si="111"/>
        <v>67</v>
      </c>
      <c r="BF59" s="117">
        <f t="shared" ca="1" si="111"/>
        <v>34</v>
      </c>
      <c r="BG59" s="117">
        <f t="shared" ca="1" si="111"/>
        <v>11</v>
      </c>
      <c r="BH59" s="117">
        <f t="shared" ca="1" si="111"/>
        <v>22</v>
      </c>
      <c r="BI59" s="118">
        <f t="shared" ca="1" si="111"/>
        <v>19</v>
      </c>
    </row>
    <row r="60" spans="1:61" ht="13.15" x14ac:dyDescent="0.4">
      <c r="A60" s="116">
        <v>57</v>
      </c>
      <c r="B60" s="119">
        <f t="shared" ref="B60:AG60" ca="1" si="112">IF(B157&gt;=MIN(B58,B59),IF((B157+1)&gt;=MAX(B58,B59),B157+2,B157+1),B157)</f>
        <v>72</v>
      </c>
      <c r="C60" s="119">
        <f t="shared" ca="1" si="112"/>
        <v>15</v>
      </c>
      <c r="D60" s="119">
        <f t="shared" ca="1" si="112"/>
        <v>81</v>
      </c>
      <c r="E60" s="119">
        <f t="shared" ca="1" si="112"/>
        <v>57</v>
      </c>
      <c r="F60" s="119">
        <f t="shared" ca="1" si="112"/>
        <v>67</v>
      </c>
      <c r="G60" s="119">
        <f t="shared" ca="1" si="112"/>
        <v>47</v>
      </c>
      <c r="H60" s="119">
        <f t="shared" ca="1" si="112"/>
        <v>53</v>
      </c>
      <c r="I60" s="119">
        <f t="shared" ca="1" si="112"/>
        <v>4</v>
      </c>
      <c r="J60" s="119">
        <f t="shared" ca="1" si="112"/>
        <v>59</v>
      </c>
      <c r="K60" s="119">
        <f t="shared" ca="1" si="112"/>
        <v>66</v>
      </c>
      <c r="L60" s="119">
        <f t="shared" ca="1" si="112"/>
        <v>21</v>
      </c>
      <c r="M60" s="119">
        <f t="shared" ca="1" si="112"/>
        <v>3</v>
      </c>
      <c r="N60" s="119">
        <f t="shared" ca="1" si="112"/>
        <v>45</v>
      </c>
      <c r="O60" s="119">
        <f t="shared" ca="1" si="112"/>
        <v>29</v>
      </c>
      <c r="P60" s="119">
        <f t="shared" ca="1" si="112"/>
        <v>3</v>
      </c>
      <c r="Q60" s="119">
        <f t="shared" ca="1" si="112"/>
        <v>62</v>
      </c>
      <c r="R60" s="119">
        <f t="shared" ca="1" si="112"/>
        <v>14</v>
      </c>
      <c r="S60" s="119">
        <f t="shared" ca="1" si="112"/>
        <v>3</v>
      </c>
      <c r="T60" s="119">
        <f t="shared" ca="1" si="112"/>
        <v>36</v>
      </c>
      <c r="U60" s="119">
        <f t="shared" ca="1" si="112"/>
        <v>74</v>
      </c>
      <c r="V60" s="119">
        <f t="shared" ca="1" si="112"/>
        <v>56</v>
      </c>
      <c r="W60" s="119">
        <f t="shared" ca="1" si="112"/>
        <v>27</v>
      </c>
      <c r="X60" s="119">
        <f t="shared" ca="1" si="112"/>
        <v>24</v>
      </c>
      <c r="Y60" s="119">
        <f t="shared" ca="1" si="112"/>
        <v>51</v>
      </c>
      <c r="Z60" s="119">
        <f t="shared" ca="1" si="112"/>
        <v>11</v>
      </c>
      <c r="AA60" s="119">
        <f t="shared" ca="1" si="112"/>
        <v>13</v>
      </c>
      <c r="AB60" s="119">
        <f t="shared" ca="1" si="112"/>
        <v>6</v>
      </c>
      <c r="AC60" s="119">
        <f t="shared" ca="1" si="112"/>
        <v>58</v>
      </c>
      <c r="AD60" s="119">
        <f t="shared" ca="1" si="112"/>
        <v>74</v>
      </c>
      <c r="AE60" s="119">
        <f t="shared" ca="1" si="112"/>
        <v>29</v>
      </c>
      <c r="AF60" s="119">
        <f t="shared" ca="1" si="112"/>
        <v>39</v>
      </c>
      <c r="AG60" s="119">
        <f t="shared" ca="1" si="112"/>
        <v>18</v>
      </c>
      <c r="AH60" s="119">
        <f t="shared" ref="AH60:BI60" ca="1" si="113">IF(AH157&gt;=MIN(AH58,AH59),IF((AH157+1)&gt;=MAX(AH58,AH59),AH157+2,AH157+1),AH157)</f>
        <v>4</v>
      </c>
      <c r="AI60" s="119">
        <f t="shared" ca="1" si="113"/>
        <v>40</v>
      </c>
      <c r="AJ60" s="119">
        <f t="shared" ca="1" si="113"/>
        <v>34</v>
      </c>
      <c r="AK60" s="119">
        <f t="shared" ca="1" si="113"/>
        <v>68</v>
      </c>
      <c r="AL60" s="119">
        <f t="shared" ca="1" si="113"/>
        <v>11</v>
      </c>
      <c r="AM60" s="119">
        <f t="shared" ca="1" si="113"/>
        <v>53</v>
      </c>
      <c r="AN60" s="119">
        <f t="shared" ca="1" si="113"/>
        <v>78</v>
      </c>
      <c r="AO60" s="119">
        <f t="shared" ca="1" si="113"/>
        <v>81</v>
      </c>
      <c r="AP60" s="119">
        <f t="shared" ca="1" si="113"/>
        <v>38</v>
      </c>
      <c r="AQ60" s="119">
        <f t="shared" ca="1" si="113"/>
        <v>36</v>
      </c>
      <c r="AR60" s="119">
        <f t="shared" ca="1" si="113"/>
        <v>21</v>
      </c>
      <c r="AS60" s="119">
        <f t="shared" ca="1" si="113"/>
        <v>42</v>
      </c>
      <c r="AT60" s="119">
        <f t="shared" ca="1" si="113"/>
        <v>19</v>
      </c>
      <c r="AU60" s="119">
        <f t="shared" ca="1" si="113"/>
        <v>41</v>
      </c>
      <c r="AV60" s="119">
        <f t="shared" ca="1" si="113"/>
        <v>59</v>
      </c>
      <c r="AW60" s="119">
        <f t="shared" ca="1" si="113"/>
        <v>8</v>
      </c>
      <c r="AX60" s="119">
        <f t="shared" ca="1" si="113"/>
        <v>68</v>
      </c>
      <c r="AY60" s="119">
        <f t="shared" ca="1" si="113"/>
        <v>78</v>
      </c>
      <c r="AZ60" s="119">
        <f t="shared" ca="1" si="113"/>
        <v>54</v>
      </c>
      <c r="BA60" s="119">
        <f t="shared" ca="1" si="113"/>
        <v>47</v>
      </c>
      <c r="BB60" s="119">
        <f t="shared" ca="1" si="113"/>
        <v>55</v>
      </c>
      <c r="BC60" s="119">
        <f t="shared" ca="1" si="113"/>
        <v>64</v>
      </c>
      <c r="BD60" s="119">
        <f t="shared" ca="1" si="113"/>
        <v>2</v>
      </c>
      <c r="BE60" s="119">
        <f t="shared" ca="1" si="113"/>
        <v>50</v>
      </c>
      <c r="BF60" s="119">
        <f t="shared" ca="1" si="113"/>
        <v>81</v>
      </c>
      <c r="BG60" s="119">
        <f t="shared" ca="1" si="113"/>
        <v>43</v>
      </c>
      <c r="BH60" s="119">
        <f t="shared" ca="1" si="113"/>
        <v>73</v>
      </c>
      <c r="BI60" s="120">
        <f t="shared" ca="1" si="113"/>
        <v>48</v>
      </c>
    </row>
    <row r="61" spans="1:61" ht="13.15" x14ac:dyDescent="0.4">
      <c r="A61" s="116">
        <v>58</v>
      </c>
      <c r="B61" s="117">
        <f t="shared" ref="B61:AG61" ca="1" si="114">B158</f>
        <v>78</v>
      </c>
      <c r="C61" s="117">
        <f t="shared" ca="1" si="114"/>
        <v>9</v>
      </c>
      <c r="D61" s="117">
        <f t="shared" ca="1" si="114"/>
        <v>24</v>
      </c>
      <c r="E61" s="117">
        <f t="shared" ca="1" si="114"/>
        <v>60</v>
      </c>
      <c r="F61" s="117">
        <f t="shared" ca="1" si="114"/>
        <v>7</v>
      </c>
      <c r="G61" s="117">
        <f t="shared" ca="1" si="114"/>
        <v>27</v>
      </c>
      <c r="H61" s="117">
        <f t="shared" ca="1" si="114"/>
        <v>33</v>
      </c>
      <c r="I61" s="117">
        <f t="shared" ca="1" si="114"/>
        <v>55</v>
      </c>
      <c r="J61" s="117">
        <f t="shared" ca="1" si="114"/>
        <v>50</v>
      </c>
      <c r="K61" s="117">
        <f t="shared" ca="1" si="114"/>
        <v>42</v>
      </c>
      <c r="L61" s="117">
        <f t="shared" ca="1" si="114"/>
        <v>60</v>
      </c>
      <c r="M61" s="117">
        <f t="shared" ca="1" si="114"/>
        <v>42</v>
      </c>
      <c r="N61" s="117">
        <f t="shared" ca="1" si="114"/>
        <v>24</v>
      </c>
      <c r="O61" s="117">
        <f t="shared" ca="1" si="114"/>
        <v>14</v>
      </c>
      <c r="P61" s="117">
        <f t="shared" ca="1" si="114"/>
        <v>74</v>
      </c>
      <c r="Q61" s="117">
        <f t="shared" ca="1" si="114"/>
        <v>20</v>
      </c>
      <c r="R61" s="117">
        <f t="shared" ca="1" si="114"/>
        <v>19</v>
      </c>
      <c r="S61" s="117">
        <f t="shared" ca="1" si="114"/>
        <v>35</v>
      </c>
      <c r="T61" s="117">
        <f t="shared" ca="1" si="114"/>
        <v>40</v>
      </c>
      <c r="U61" s="117">
        <f t="shared" ca="1" si="114"/>
        <v>15</v>
      </c>
      <c r="V61" s="117">
        <f t="shared" ca="1" si="114"/>
        <v>20</v>
      </c>
      <c r="W61" s="117">
        <f t="shared" ca="1" si="114"/>
        <v>26</v>
      </c>
      <c r="X61" s="117">
        <f t="shared" ca="1" si="114"/>
        <v>29</v>
      </c>
      <c r="Y61" s="117">
        <f t="shared" ca="1" si="114"/>
        <v>8</v>
      </c>
      <c r="Z61" s="117">
        <f t="shared" ca="1" si="114"/>
        <v>41</v>
      </c>
      <c r="AA61" s="117">
        <f t="shared" ca="1" si="114"/>
        <v>41</v>
      </c>
      <c r="AB61" s="117">
        <f t="shared" ca="1" si="114"/>
        <v>39</v>
      </c>
      <c r="AC61" s="117">
        <f t="shared" ca="1" si="114"/>
        <v>9</v>
      </c>
      <c r="AD61" s="117">
        <f t="shared" ca="1" si="114"/>
        <v>64</v>
      </c>
      <c r="AE61" s="117">
        <f t="shared" ca="1" si="114"/>
        <v>24</v>
      </c>
      <c r="AF61" s="117">
        <f t="shared" ca="1" si="114"/>
        <v>11</v>
      </c>
      <c r="AG61" s="117">
        <f t="shared" ca="1" si="114"/>
        <v>52</v>
      </c>
      <c r="AH61" s="117">
        <f t="shared" ref="AH61:BI61" ca="1" si="115">AH158</f>
        <v>16</v>
      </c>
      <c r="AI61" s="117">
        <f t="shared" ca="1" si="115"/>
        <v>38</v>
      </c>
      <c r="AJ61" s="117">
        <f t="shared" ca="1" si="115"/>
        <v>1</v>
      </c>
      <c r="AK61" s="117">
        <f t="shared" ca="1" si="115"/>
        <v>79</v>
      </c>
      <c r="AL61" s="117">
        <f t="shared" ca="1" si="115"/>
        <v>46</v>
      </c>
      <c r="AM61" s="117">
        <f t="shared" ca="1" si="115"/>
        <v>2</v>
      </c>
      <c r="AN61" s="117">
        <f t="shared" ca="1" si="115"/>
        <v>19</v>
      </c>
      <c r="AO61" s="117">
        <f t="shared" ca="1" si="115"/>
        <v>25</v>
      </c>
      <c r="AP61" s="117">
        <f t="shared" ca="1" si="115"/>
        <v>63</v>
      </c>
      <c r="AQ61" s="117">
        <f t="shared" ca="1" si="115"/>
        <v>56</v>
      </c>
      <c r="AR61" s="117">
        <f t="shared" ca="1" si="115"/>
        <v>66</v>
      </c>
      <c r="AS61" s="117">
        <f t="shared" ca="1" si="115"/>
        <v>8</v>
      </c>
      <c r="AT61" s="117">
        <f t="shared" ca="1" si="115"/>
        <v>25</v>
      </c>
      <c r="AU61" s="117">
        <f t="shared" ca="1" si="115"/>
        <v>29</v>
      </c>
      <c r="AV61" s="117">
        <f t="shared" ca="1" si="115"/>
        <v>2</v>
      </c>
      <c r="AW61" s="117">
        <f t="shared" ca="1" si="115"/>
        <v>74</v>
      </c>
      <c r="AX61" s="117">
        <f t="shared" ca="1" si="115"/>
        <v>13</v>
      </c>
      <c r="AY61" s="117">
        <f t="shared" ca="1" si="115"/>
        <v>32</v>
      </c>
      <c r="AZ61" s="117">
        <f t="shared" ca="1" si="115"/>
        <v>74</v>
      </c>
      <c r="BA61" s="117">
        <f t="shared" ca="1" si="115"/>
        <v>66</v>
      </c>
      <c r="BB61" s="117">
        <f t="shared" ca="1" si="115"/>
        <v>46</v>
      </c>
      <c r="BC61" s="117">
        <f t="shared" ca="1" si="115"/>
        <v>71</v>
      </c>
      <c r="BD61" s="117">
        <f t="shared" ca="1" si="115"/>
        <v>35</v>
      </c>
      <c r="BE61" s="117">
        <f t="shared" ca="1" si="115"/>
        <v>63</v>
      </c>
      <c r="BF61" s="117">
        <f t="shared" ca="1" si="115"/>
        <v>76</v>
      </c>
      <c r="BG61" s="117">
        <f t="shared" ca="1" si="115"/>
        <v>51</v>
      </c>
      <c r="BH61" s="117">
        <f t="shared" ca="1" si="115"/>
        <v>13</v>
      </c>
      <c r="BI61" s="118">
        <f t="shared" ca="1" si="115"/>
        <v>52</v>
      </c>
    </row>
    <row r="62" spans="1:61" ht="13.15" x14ac:dyDescent="0.4">
      <c r="A62" s="116">
        <v>59</v>
      </c>
      <c r="B62" s="119">
        <f t="shared" ref="B62:AG62" ca="1" si="116">IF(B159&gt;=B158,B159+1,B159)</f>
        <v>69</v>
      </c>
      <c r="C62" s="119">
        <f t="shared" ca="1" si="116"/>
        <v>34</v>
      </c>
      <c r="D62" s="119">
        <f t="shared" ca="1" si="116"/>
        <v>9</v>
      </c>
      <c r="E62" s="119">
        <f t="shared" ca="1" si="116"/>
        <v>23</v>
      </c>
      <c r="F62" s="119">
        <f t="shared" ca="1" si="116"/>
        <v>38</v>
      </c>
      <c r="G62" s="119">
        <f t="shared" ca="1" si="116"/>
        <v>66</v>
      </c>
      <c r="H62" s="119">
        <f t="shared" ca="1" si="116"/>
        <v>23</v>
      </c>
      <c r="I62" s="119">
        <f t="shared" ca="1" si="116"/>
        <v>6</v>
      </c>
      <c r="J62" s="119">
        <f t="shared" ca="1" si="116"/>
        <v>12</v>
      </c>
      <c r="K62" s="119">
        <f t="shared" ca="1" si="116"/>
        <v>70</v>
      </c>
      <c r="L62" s="119">
        <f t="shared" ca="1" si="116"/>
        <v>2</v>
      </c>
      <c r="M62" s="119">
        <f t="shared" ca="1" si="116"/>
        <v>79</v>
      </c>
      <c r="N62" s="119">
        <f t="shared" ca="1" si="116"/>
        <v>77</v>
      </c>
      <c r="O62" s="119">
        <f t="shared" ca="1" si="116"/>
        <v>79</v>
      </c>
      <c r="P62" s="119">
        <f t="shared" ca="1" si="116"/>
        <v>5</v>
      </c>
      <c r="Q62" s="119">
        <f t="shared" ca="1" si="116"/>
        <v>24</v>
      </c>
      <c r="R62" s="119">
        <f t="shared" ca="1" si="116"/>
        <v>23</v>
      </c>
      <c r="S62" s="119">
        <f t="shared" ca="1" si="116"/>
        <v>22</v>
      </c>
      <c r="T62" s="119">
        <f t="shared" ca="1" si="116"/>
        <v>10</v>
      </c>
      <c r="U62" s="119">
        <f t="shared" ca="1" si="116"/>
        <v>43</v>
      </c>
      <c r="V62" s="119">
        <f t="shared" ca="1" si="116"/>
        <v>40</v>
      </c>
      <c r="W62" s="119">
        <f t="shared" ca="1" si="116"/>
        <v>13</v>
      </c>
      <c r="X62" s="119">
        <f t="shared" ca="1" si="116"/>
        <v>41</v>
      </c>
      <c r="Y62" s="119">
        <f t="shared" ca="1" si="116"/>
        <v>10</v>
      </c>
      <c r="Z62" s="119">
        <f t="shared" ca="1" si="116"/>
        <v>32</v>
      </c>
      <c r="AA62" s="119">
        <f t="shared" ca="1" si="116"/>
        <v>30</v>
      </c>
      <c r="AB62" s="119">
        <f t="shared" ca="1" si="116"/>
        <v>22</v>
      </c>
      <c r="AC62" s="119">
        <f t="shared" ca="1" si="116"/>
        <v>19</v>
      </c>
      <c r="AD62" s="119">
        <f t="shared" ca="1" si="116"/>
        <v>33</v>
      </c>
      <c r="AE62" s="119">
        <f t="shared" ca="1" si="116"/>
        <v>64</v>
      </c>
      <c r="AF62" s="119">
        <f t="shared" ca="1" si="116"/>
        <v>3</v>
      </c>
      <c r="AG62" s="119">
        <f t="shared" ca="1" si="116"/>
        <v>46</v>
      </c>
      <c r="AH62" s="119">
        <f t="shared" ref="AH62:BI62" ca="1" si="117">IF(AH159&gt;=AH158,AH159+1,AH159)</f>
        <v>56</v>
      </c>
      <c r="AI62" s="119">
        <f t="shared" ca="1" si="117"/>
        <v>51</v>
      </c>
      <c r="AJ62" s="119">
        <f t="shared" ca="1" si="117"/>
        <v>4</v>
      </c>
      <c r="AK62" s="119">
        <f t="shared" ca="1" si="117"/>
        <v>48</v>
      </c>
      <c r="AL62" s="119">
        <f t="shared" ca="1" si="117"/>
        <v>53</v>
      </c>
      <c r="AM62" s="119">
        <f t="shared" ca="1" si="117"/>
        <v>18</v>
      </c>
      <c r="AN62" s="119">
        <f t="shared" ca="1" si="117"/>
        <v>37</v>
      </c>
      <c r="AO62" s="119">
        <f t="shared" ca="1" si="117"/>
        <v>14</v>
      </c>
      <c r="AP62" s="119">
        <f t="shared" ca="1" si="117"/>
        <v>3</v>
      </c>
      <c r="AQ62" s="119">
        <f t="shared" ca="1" si="117"/>
        <v>72</v>
      </c>
      <c r="AR62" s="119">
        <f t="shared" ca="1" si="117"/>
        <v>13</v>
      </c>
      <c r="AS62" s="119">
        <f t="shared" ca="1" si="117"/>
        <v>79</v>
      </c>
      <c r="AT62" s="119">
        <f t="shared" ca="1" si="117"/>
        <v>47</v>
      </c>
      <c r="AU62" s="119">
        <f t="shared" ca="1" si="117"/>
        <v>58</v>
      </c>
      <c r="AV62" s="119">
        <f t="shared" ca="1" si="117"/>
        <v>70</v>
      </c>
      <c r="AW62" s="119">
        <f t="shared" ca="1" si="117"/>
        <v>81</v>
      </c>
      <c r="AX62" s="119">
        <f t="shared" ca="1" si="117"/>
        <v>39</v>
      </c>
      <c r="AY62" s="119">
        <f t="shared" ca="1" si="117"/>
        <v>33</v>
      </c>
      <c r="AZ62" s="119">
        <f t="shared" ca="1" si="117"/>
        <v>65</v>
      </c>
      <c r="BA62" s="119">
        <f t="shared" ca="1" si="117"/>
        <v>52</v>
      </c>
      <c r="BB62" s="119">
        <f t="shared" ca="1" si="117"/>
        <v>20</v>
      </c>
      <c r="BC62" s="119">
        <f t="shared" ca="1" si="117"/>
        <v>75</v>
      </c>
      <c r="BD62" s="119">
        <f t="shared" ca="1" si="117"/>
        <v>46</v>
      </c>
      <c r="BE62" s="119">
        <f t="shared" ca="1" si="117"/>
        <v>57</v>
      </c>
      <c r="BF62" s="119">
        <f t="shared" ca="1" si="117"/>
        <v>24</v>
      </c>
      <c r="BG62" s="119">
        <f t="shared" ca="1" si="117"/>
        <v>73</v>
      </c>
      <c r="BH62" s="119">
        <f t="shared" ca="1" si="117"/>
        <v>36</v>
      </c>
      <c r="BI62" s="120">
        <f t="shared" ca="1" si="117"/>
        <v>58</v>
      </c>
    </row>
    <row r="63" spans="1:61" ht="13.15" x14ac:dyDescent="0.4">
      <c r="A63" s="116">
        <v>60</v>
      </c>
      <c r="B63" s="117">
        <f t="shared" ref="B63:AG63" ca="1" si="118">IF(B160&gt;=MIN(B61,B62),IF((B160+1)&gt;=MAX(B61,B62),B160+2,B160+1),B160)</f>
        <v>19</v>
      </c>
      <c r="C63" s="117">
        <f t="shared" ca="1" si="118"/>
        <v>43</v>
      </c>
      <c r="D63" s="117">
        <f t="shared" ca="1" si="118"/>
        <v>60</v>
      </c>
      <c r="E63" s="117">
        <f t="shared" ca="1" si="118"/>
        <v>49</v>
      </c>
      <c r="F63" s="117">
        <f t="shared" ca="1" si="118"/>
        <v>52</v>
      </c>
      <c r="G63" s="117">
        <f t="shared" ca="1" si="118"/>
        <v>68</v>
      </c>
      <c r="H63" s="117">
        <f t="shared" ca="1" si="118"/>
        <v>62</v>
      </c>
      <c r="I63" s="117">
        <f t="shared" ca="1" si="118"/>
        <v>3</v>
      </c>
      <c r="J63" s="117">
        <f t="shared" ca="1" si="118"/>
        <v>32</v>
      </c>
      <c r="K63" s="117">
        <f t="shared" ca="1" si="118"/>
        <v>16</v>
      </c>
      <c r="L63" s="117">
        <f t="shared" ca="1" si="118"/>
        <v>26</v>
      </c>
      <c r="M63" s="117">
        <f t="shared" ca="1" si="118"/>
        <v>12</v>
      </c>
      <c r="N63" s="117">
        <f t="shared" ca="1" si="118"/>
        <v>80</v>
      </c>
      <c r="O63" s="117">
        <f t="shared" ca="1" si="118"/>
        <v>13</v>
      </c>
      <c r="P63" s="117">
        <f t="shared" ca="1" si="118"/>
        <v>59</v>
      </c>
      <c r="Q63" s="117">
        <f t="shared" ca="1" si="118"/>
        <v>72</v>
      </c>
      <c r="R63" s="117">
        <f t="shared" ca="1" si="118"/>
        <v>28</v>
      </c>
      <c r="S63" s="117">
        <f t="shared" ca="1" si="118"/>
        <v>33</v>
      </c>
      <c r="T63" s="117">
        <f t="shared" ca="1" si="118"/>
        <v>65</v>
      </c>
      <c r="U63" s="117">
        <f t="shared" ca="1" si="118"/>
        <v>76</v>
      </c>
      <c r="V63" s="117">
        <f t="shared" ca="1" si="118"/>
        <v>28</v>
      </c>
      <c r="W63" s="117">
        <f t="shared" ca="1" si="118"/>
        <v>52</v>
      </c>
      <c r="X63" s="117">
        <f t="shared" ca="1" si="118"/>
        <v>43</v>
      </c>
      <c r="Y63" s="117">
        <f t="shared" ca="1" si="118"/>
        <v>57</v>
      </c>
      <c r="Z63" s="117">
        <f t="shared" ca="1" si="118"/>
        <v>66</v>
      </c>
      <c r="AA63" s="117">
        <f t="shared" ca="1" si="118"/>
        <v>16</v>
      </c>
      <c r="AB63" s="117">
        <f t="shared" ca="1" si="118"/>
        <v>5</v>
      </c>
      <c r="AC63" s="117">
        <f t="shared" ca="1" si="118"/>
        <v>56</v>
      </c>
      <c r="AD63" s="117">
        <f t="shared" ca="1" si="118"/>
        <v>56</v>
      </c>
      <c r="AE63" s="117">
        <f t="shared" ca="1" si="118"/>
        <v>60</v>
      </c>
      <c r="AF63" s="117">
        <f t="shared" ca="1" si="118"/>
        <v>10</v>
      </c>
      <c r="AG63" s="117">
        <f t="shared" ca="1" si="118"/>
        <v>69</v>
      </c>
      <c r="AH63" s="117">
        <f t="shared" ref="AH63:BI63" ca="1" si="119">IF(AH160&gt;=MIN(AH61,AH62),IF((AH160+1)&gt;=MAX(AH61,AH62),AH160+2,AH160+1),AH160)</f>
        <v>44</v>
      </c>
      <c r="AI63" s="117">
        <f t="shared" ca="1" si="119"/>
        <v>18</v>
      </c>
      <c r="AJ63" s="117">
        <f t="shared" ca="1" si="119"/>
        <v>53</v>
      </c>
      <c r="AK63" s="117">
        <f t="shared" ca="1" si="119"/>
        <v>45</v>
      </c>
      <c r="AL63" s="117">
        <f t="shared" ca="1" si="119"/>
        <v>27</v>
      </c>
      <c r="AM63" s="117">
        <f t="shared" ca="1" si="119"/>
        <v>46</v>
      </c>
      <c r="AN63" s="117">
        <f t="shared" ca="1" si="119"/>
        <v>56</v>
      </c>
      <c r="AO63" s="117">
        <f t="shared" ca="1" si="119"/>
        <v>76</v>
      </c>
      <c r="AP63" s="117">
        <f t="shared" ca="1" si="119"/>
        <v>72</v>
      </c>
      <c r="AQ63" s="117">
        <f t="shared" ca="1" si="119"/>
        <v>24</v>
      </c>
      <c r="AR63" s="117">
        <f t="shared" ca="1" si="119"/>
        <v>79</v>
      </c>
      <c r="AS63" s="117">
        <f t="shared" ca="1" si="119"/>
        <v>19</v>
      </c>
      <c r="AT63" s="117">
        <f t="shared" ca="1" si="119"/>
        <v>33</v>
      </c>
      <c r="AU63" s="117">
        <f t="shared" ca="1" si="119"/>
        <v>18</v>
      </c>
      <c r="AV63" s="117">
        <f t="shared" ca="1" si="119"/>
        <v>64</v>
      </c>
      <c r="AW63" s="117">
        <f t="shared" ca="1" si="119"/>
        <v>20</v>
      </c>
      <c r="AX63" s="117">
        <f t="shared" ca="1" si="119"/>
        <v>30</v>
      </c>
      <c r="AY63" s="117">
        <f t="shared" ca="1" si="119"/>
        <v>61</v>
      </c>
      <c r="AZ63" s="117">
        <f t="shared" ca="1" si="119"/>
        <v>37</v>
      </c>
      <c r="BA63" s="117">
        <f t="shared" ca="1" si="119"/>
        <v>78</v>
      </c>
      <c r="BB63" s="117">
        <f t="shared" ca="1" si="119"/>
        <v>77</v>
      </c>
      <c r="BC63" s="117">
        <f t="shared" ca="1" si="119"/>
        <v>28</v>
      </c>
      <c r="BD63" s="117">
        <f t="shared" ca="1" si="119"/>
        <v>75</v>
      </c>
      <c r="BE63" s="117">
        <f t="shared" ca="1" si="119"/>
        <v>5</v>
      </c>
      <c r="BF63" s="117">
        <f t="shared" ca="1" si="119"/>
        <v>67</v>
      </c>
      <c r="BG63" s="117">
        <f t="shared" ca="1" si="119"/>
        <v>57</v>
      </c>
      <c r="BH63" s="117">
        <f t="shared" ca="1" si="119"/>
        <v>79</v>
      </c>
      <c r="BI63" s="118">
        <f t="shared" ca="1" si="119"/>
        <v>22</v>
      </c>
    </row>
    <row r="64" spans="1:61" ht="13.15" x14ac:dyDescent="0.4">
      <c r="A64" s="116">
        <v>61</v>
      </c>
      <c r="B64" s="119">
        <f t="shared" ref="B64:AG64" ca="1" si="120">B161</f>
        <v>51</v>
      </c>
      <c r="C64" s="119">
        <f t="shared" ca="1" si="120"/>
        <v>50</v>
      </c>
      <c r="D64" s="119">
        <f t="shared" ca="1" si="120"/>
        <v>49</v>
      </c>
      <c r="E64" s="119">
        <f t="shared" ca="1" si="120"/>
        <v>3</v>
      </c>
      <c r="F64" s="119">
        <f t="shared" ca="1" si="120"/>
        <v>26</v>
      </c>
      <c r="G64" s="119">
        <f t="shared" ca="1" si="120"/>
        <v>50</v>
      </c>
      <c r="H64" s="119">
        <f t="shared" ca="1" si="120"/>
        <v>61</v>
      </c>
      <c r="I64" s="119">
        <f t="shared" ca="1" si="120"/>
        <v>76</v>
      </c>
      <c r="J64" s="119">
        <f t="shared" ca="1" si="120"/>
        <v>58</v>
      </c>
      <c r="K64" s="119">
        <f t="shared" ca="1" si="120"/>
        <v>69</v>
      </c>
      <c r="L64" s="119">
        <f t="shared" ca="1" si="120"/>
        <v>76</v>
      </c>
      <c r="M64" s="119">
        <f t="shared" ca="1" si="120"/>
        <v>70</v>
      </c>
      <c r="N64" s="119">
        <f t="shared" ca="1" si="120"/>
        <v>24</v>
      </c>
      <c r="O64" s="119">
        <f t="shared" ca="1" si="120"/>
        <v>5</v>
      </c>
      <c r="P64" s="119">
        <f t="shared" ca="1" si="120"/>
        <v>41</v>
      </c>
      <c r="Q64" s="119">
        <f t="shared" ca="1" si="120"/>
        <v>62</v>
      </c>
      <c r="R64" s="119">
        <f t="shared" ca="1" si="120"/>
        <v>27</v>
      </c>
      <c r="S64" s="119">
        <f t="shared" ca="1" si="120"/>
        <v>57</v>
      </c>
      <c r="T64" s="119">
        <f t="shared" ca="1" si="120"/>
        <v>24</v>
      </c>
      <c r="U64" s="119">
        <f t="shared" ca="1" si="120"/>
        <v>10</v>
      </c>
      <c r="V64" s="119">
        <f t="shared" ca="1" si="120"/>
        <v>74</v>
      </c>
      <c r="W64" s="119">
        <f t="shared" ca="1" si="120"/>
        <v>20</v>
      </c>
      <c r="X64" s="119">
        <f t="shared" ca="1" si="120"/>
        <v>42</v>
      </c>
      <c r="Y64" s="119">
        <f t="shared" ca="1" si="120"/>
        <v>51</v>
      </c>
      <c r="Z64" s="119">
        <f t="shared" ca="1" si="120"/>
        <v>67</v>
      </c>
      <c r="AA64" s="119">
        <f t="shared" ca="1" si="120"/>
        <v>27</v>
      </c>
      <c r="AB64" s="119">
        <f t="shared" ca="1" si="120"/>
        <v>30</v>
      </c>
      <c r="AC64" s="119">
        <f t="shared" ca="1" si="120"/>
        <v>20</v>
      </c>
      <c r="AD64" s="119">
        <f t="shared" ca="1" si="120"/>
        <v>29</v>
      </c>
      <c r="AE64" s="119">
        <f t="shared" ca="1" si="120"/>
        <v>4</v>
      </c>
      <c r="AF64" s="119">
        <f t="shared" ca="1" si="120"/>
        <v>80</v>
      </c>
      <c r="AG64" s="119">
        <f t="shared" ca="1" si="120"/>
        <v>10</v>
      </c>
      <c r="AH64" s="119">
        <f t="shared" ref="AH64:BI64" ca="1" si="121">AH161</f>
        <v>25</v>
      </c>
      <c r="AI64" s="119">
        <f t="shared" ca="1" si="121"/>
        <v>78</v>
      </c>
      <c r="AJ64" s="119">
        <f t="shared" ca="1" si="121"/>
        <v>22</v>
      </c>
      <c r="AK64" s="119">
        <f t="shared" ca="1" si="121"/>
        <v>33</v>
      </c>
      <c r="AL64" s="119">
        <f t="shared" ca="1" si="121"/>
        <v>21</v>
      </c>
      <c r="AM64" s="119">
        <f t="shared" ca="1" si="121"/>
        <v>36</v>
      </c>
      <c r="AN64" s="119">
        <f t="shared" ca="1" si="121"/>
        <v>13</v>
      </c>
      <c r="AO64" s="119">
        <f t="shared" ca="1" si="121"/>
        <v>14</v>
      </c>
      <c r="AP64" s="119">
        <f t="shared" ca="1" si="121"/>
        <v>56</v>
      </c>
      <c r="AQ64" s="119">
        <f t="shared" ca="1" si="121"/>
        <v>19</v>
      </c>
      <c r="AR64" s="119">
        <f t="shared" ca="1" si="121"/>
        <v>63</v>
      </c>
      <c r="AS64" s="119">
        <f t="shared" ca="1" si="121"/>
        <v>10</v>
      </c>
      <c r="AT64" s="119">
        <f t="shared" ca="1" si="121"/>
        <v>40</v>
      </c>
      <c r="AU64" s="119">
        <f t="shared" ca="1" si="121"/>
        <v>15</v>
      </c>
      <c r="AV64" s="119">
        <f t="shared" ca="1" si="121"/>
        <v>65</v>
      </c>
      <c r="AW64" s="119">
        <f t="shared" ca="1" si="121"/>
        <v>12</v>
      </c>
      <c r="AX64" s="119">
        <f t="shared" ca="1" si="121"/>
        <v>16</v>
      </c>
      <c r="AY64" s="119">
        <f t="shared" ca="1" si="121"/>
        <v>16</v>
      </c>
      <c r="AZ64" s="119">
        <f t="shared" ca="1" si="121"/>
        <v>70</v>
      </c>
      <c r="BA64" s="119">
        <f t="shared" ca="1" si="121"/>
        <v>58</v>
      </c>
      <c r="BB64" s="119">
        <f t="shared" ca="1" si="121"/>
        <v>41</v>
      </c>
      <c r="BC64" s="119">
        <f t="shared" ca="1" si="121"/>
        <v>46</v>
      </c>
      <c r="BD64" s="119">
        <f t="shared" ca="1" si="121"/>
        <v>30</v>
      </c>
      <c r="BE64" s="119">
        <f t="shared" ca="1" si="121"/>
        <v>28</v>
      </c>
      <c r="BF64" s="119">
        <f t="shared" ca="1" si="121"/>
        <v>4</v>
      </c>
      <c r="BG64" s="119">
        <f t="shared" ca="1" si="121"/>
        <v>14</v>
      </c>
      <c r="BH64" s="119">
        <f t="shared" ca="1" si="121"/>
        <v>34</v>
      </c>
      <c r="BI64" s="120">
        <f t="shared" ca="1" si="121"/>
        <v>31</v>
      </c>
    </row>
    <row r="65" spans="1:61" ht="13.15" x14ac:dyDescent="0.4">
      <c r="A65" s="116">
        <v>62</v>
      </c>
      <c r="B65" s="117">
        <f t="shared" ref="B65:AG65" ca="1" si="122">IF(B162&gt;=B161,B162+1,B162)</f>
        <v>22</v>
      </c>
      <c r="C65" s="117">
        <f t="shared" ca="1" si="122"/>
        <v>32</v>
      </c>
      <c r="D65" s="117">
        <f t="shared" ca="1" si="122"/>
        <v>60</v>
      </c>
      <c r="E65" s="117">
        <f t="shared" ca="1" si="122"/>
        <v>7</v>
      </c>
      <c r="F65" s="117">
        <f t="shared" ca="1" si="122"/>
        <v>54</v>
      </c>
      <c r="G65" s="117">
        <f t="shared" ca="1" si="122"/>
        <v>44</v>
      </c>
      <c r="H65" s="117">
        <f t="shared" ca="1" si="122"/>
        <v>24</v>
      </c>
      <c r="I65" s="117">
        <f t="shared" ca="1" si="122"/>
        <v>10</v>
      </c>
      <c r="J65" s="117">
        <f t="shared" ca="1" si="122"/>
        <v>11</v>
      </c>
      <c r="K65" s="117">
        <f t="shared" ca="1" si="122"/>
        <v>62</v>
      </c>
      <c r="L65" s="117">
        <f t="shared" ca="1" si="122"/>
        <v>80</v>
      </c>
      <c r="M65" s="117">
        <f t="shared" ca="1" si="122"/>
        <v>29</v>
      </c>
      <c r="N65" s="117">
        <f t="shared" ca="1" si="122"/>
        <v>10</v>
      </c>
      <c r="O65" s="117">
        <f t="shared" ca="1" si="122"/>
        <v>58</v>
      </c>
      <c r="P65" s="117">
        <f t="shared" ca="1" si="122"/>
        <v>21</v>
      </c>
      <c r="Q65" s="117">
        <f t="shared" ca="1" si="122"/>
        <v>55</v>
      </c>
      <c r="R65" s="117">
        <f t="shared" ca="1" si="122"/>
        <v>15</v>
      </c>
      <c r="S65" s="117">
        <f t="shared" ca="1" si="122"/>
        <v>9</v>
      </c>
      <c r="T65" s="117">
        <f t="shared" ca="1" si="122"/>
        <v>3</v>
      </c>
      <c r="U65" s="117">
        <f t="shared" ca="1" si="122"/>
        <v>4</v>
      </c>
      <c r="V65" s="117">
        <f t="shared" ca="1" si="122"/>
        <v>48</v>
      </c>
      <c r="W65" s="117">
        <f t="shared" ca="1" si="122"/>
        <v>10</v>
      </c>
      <c r="X65" s="117">
        <f t="shared" ca="1" si="122"/>
        <v>55</v>
      </c>
      <c r="Y65" s="117">
        <f t="shared" ca="1" si="122"/>
        <v>53</v>
      </c>
      <c r="Z65" s="117">
        <f t="shared" ca="1" si="122"/>
        <v>18</v>
      </c>
      <c r="AA65" s="117">
        <f t="shared" ca="1" si="122"/>
        <v>70</v>
      </c>
      <c r="AB65" s="117">
        <f t="shared" ca="1" si="122"/>
        <v>24</v>
      </c>
      <c r="AC65" s="117">
        <f t="shared" ca="1" si="122"/>
        <v>23</v>
      </c>
      <c r="AD65" s="117">
        <f t="shared" ca="1" si="122"/>
        <v>38</v>
      </c>
      <c r="AE65" s="117">
        <f t="shared" ca="1" si="122"/>
        <v>22</v>
      </c>
      <c r="AF65" s="117">
        <f t="shared" ca="1" si="122"/>
        <v>39</v>
      </c>
      <c r="AG65" s="117">
        <f t="shared" ca="1" si="122"/>
        <v>53</v>
      </c>
      <c r="AH65" s="117">
        <f t="shared" ref="AH65:BI65" ca="1" si="123">IF(AH162&gt;=AH161,AH162+1,AH162)</f>
        <v>48</v>
      </c>
      <c r="AI65" s="117">
        <f t="shared" ca="1" si="123"/>
        <v>64</v>
      </c>
      <c r="AJ65" s="117">
        <f t="shared" ca="1" si="123"/>
        <v>28</v>
      </c>
      <c r="AK65" s="117">
        <f t="shared" ca="1" si="123"/>
        <v>35</v>
      </c>
      <c r="AL65" s="117">
        <f t="shared" ca="1" si="123"/>
        <v>46</v>
      </c>
      <c r="AM65" s="117">
        <f t="shared" ca="1" si="123"/>
        <v>52</v>
      </c>
      <c r="AN65" s="117">
        <f t="shared" ca="1" si="123"/>
        <v>29</v>
      </c>
      <c r="AO65" s="117">
        <f t="shared" ca="1" si="123"/>
        <v>3</v>
      </c>
      <c r="AP65" s="117">
        <f t="shared" ca="1" si="123"/>
        <v>50</v>
      </c>
      <c r="AQ65" s="117">
        <f t="shared" ca="1" si="123"/>
        <v>32</v>
      </c>
      <c r="AR65" s="117">
        <f t="shared" ca="1" si="123"/>
        <v>4</v>
      </c>
      <c r="AS65" s="117">
        <f t="shared" ca="1" si="123"/>
        <v>25</v>
      </c>
      <c r="AT65" s="117">
        <f t="shared" ca="1" si="123"/>
        <v>25</v>
      </c>
      <c r="AU65" s="117">
        <f t="shared" ca="1" si="123"/>
        <v>17</v>
      </c>
      <c r="AV65" s="117">
        <f t="shared" ca="1" si="123"/>
        <v>15</v>
      </c>
      <c r="AW65" s="117">
        <f t="shared" ca="1" si="123"/>
        <v>18</v>
      </c>
      <c r="AX65" s="117">
        <f t="shared" ca="1" si="123"/>
        <v>7</v>
      </c>
      <c r="AY65" s="117">
        <f t="shared" ca="1" si="123"/>
        <v>35</v>
      </c>
      <c r="AZ65" s="117">
        <f t="shared" ca="1" si="123"/>
        <v>81</v>
      </c>
      <c r="BA65" s="117">
        <f t="shared" ca="1" si="123"/>
        <v>47</v>
      </c>
      <c r="BB65" s="117">
        <f t="shared" ca="1" si="123"/>
        <v>81</v>
      </c>
      <c r="BC65" s="117">
        <f t="shared" ca="1" si="123"/>
        <v>3</v>
      </c>
      <c r="BD65" s="117">
        <f t="shared" ca="1" si="123"/>
        <v>81</v>
      </c>
      <c r="BE65" s="117">
        <f t="shared" ca="1" si="123"/>
        <v>13</v>
      </c>
      <c r="BF65" s="117">
        <f t="shared" ca="1" si="123"/>
        <v>3</v>
      </c>
      <c r="BG65" s="117">
        <f t="shared" ca="1" si="123"/>
        <v>27</v>
      </c>
      <c r="BH65" s="117">
        <f t="shared" ca="1" si="123"/>
        <v>52</v>
      </c>
      <c r="BI65" s="118">
        <f t="shared" ca="1" si="123"/>
        <v>40</v>
      </c>
    </row>
    <row r="66" spans="1:61" ht="13.15" x14ac:dyDescent="0.4">
      <c r="A66" s="116">
        <v>63</v>
      </c>
      <c r="B66" s="119">
        <f t="shared" ref="B66:AG66" ca="1" si="124">IF(B163&gt;=MIN(B64,B65),IF((B163+1)&gt;=MAX(B64,B65),B163+2,B163+1),B163)</f>
        <v>53</v>
      </c>
      <c r="C66" s="119">
        <f t="shared" ca="1" si="124"/>
        <v>4</v>
      </c>
      <c r="D66" s="119">
        <f t="shared" ca="1" si="124"/>
        <v>34</v>
      </c>
      <c r="E66" s="119">
        <f t="shared" ca="1" si="124"/>
        <v>28</v>
      </c>
      <c r="F66" s="119">
        <f t="shared" ca="1" si="124"/>
        <v>36</v>
      </c>
      <c r="G66" s="119">
        <f t="shared" ca="1" si="124"/>
        <v>41</v>
      </c>
      <c r="H66" s="119">
        <f t="shared" ca="1" si="124"/>
        <v>48</v>
      </c>
      <c r="I66" s="119">
        <f t="shared" ca="1" si="124"/>
        <v>37</v>
      </c>
      <c r="J66" s="119">
        <f t="shared" ca="1" si="124"/>
        <v>56</v>
      </c>
      <c r="K66" s="119">
        <f t="shared" ca="1" si="124"/>
        <v>9</v>
      </c>
      <c r="L66" s="119">
        <f t="shared" ca="1" si="124"/>
        <v>40</v>
      </c>
      <c r="M66" s="119">
        <f t="shared" ca="1" si="124"/>
        <v>76</v>
      </c>
      <c r="N66" s="119">
        <f t="shared" ca="1" si="124"/>
        <v>37</v>
      </c>
      <c r="O66" s="119">
        <f t="shared" ca="1" si="124"/>
        <v>26</v>
      </c>
      <c r="P66" s="119">
        <f t="shared" ca="1" si="124"/>
        <v>60</v>
      </c>
      <c r="Q66" s="119">
        <f t="shared" ca="1" si="124"/>
        <v>23</v>
      </c>
      <c r="R66" s="119">
        <f t="shared" ca="1" si="124"/>
        <v>61</v>
      </c>
      <c r="S66" s="119">
        <f t="shared" ca="1" si="124"/>
        <v>4</v>
      </c>
      <c r="T66" s="119">
        <f t="shared" ca="1" si="124"/>
        <v>71</v>
      </c>
      <c r="U66" s="119">
        <f t="shared" ca="1" si="124"/>
        <v>28</v>
      </c>
      <c r="V66" s="119">
        <f t="shared" ca="1" si="124"/>
        <v>32</v>
      </c>
      <c r="W66" s="119">
        <f t="shared" ca="1" si="124"/>
        <v>9</v>
      </c>
      <c r="X66" s="119">
        <f t="shared" ca="1" si="124"/>
        <v>43</v>
      </c>
      <c r="Y66" s="119">
        <f t="shared" ca="1" si="124"/>
        <v>37</v>
      </c>
      <c r="Z66" s="119">
        <f t="shared" ca="1" si="124"/>
        <v>79</v>
      </c>
      <c r="AA66" s="119">
        <f t="shared" ca="1" si="124"/>
        <v>69</v>
      </c>
      <c r="AB66" s="119">
        <f t="shared" ca="1" si="124"/>
        <v>69</v>
      </c>
      <c r="AC66" s="119">
        <f t="shared" ca="1" si="124"/>
        <v>72</v>
      </c>
      <c r="AD66" s="119">
        <f t="shared" ca="1" si="124"/>
        <v>67</v>
      </c>
      <c r="AE66" s="119">
        <f t="shared" ca="1" si="124"/>
        <v>37</v>
      </c>
      <c r="AF66" s="119">
        <f t="shared" ca="1" si="124"/>
        <v>18</v>
      </c>
      <c r="AG66" s="119">
        <f t="shared" ca="1" si="124"/>
        <v>39</v>
      </c>
      <c r="AH66" s="119">
        <f t="shared" ref="AH66:BI66" ca="1" si="125">IF(AH163&gt;=MIN(AH64,AH65),IF((AH163+1)&gt;=MAX(AH64,AH65),AH163+2,AH163+1),AH163)</f>
        <v>31</v>
      </c>
      <c r="AI66" s="119">
        <f t="shared" ca="1" si="125"/>
        <v>5</v>
      </c>
      <c r="AJ66" s="119">
        <f t="shared" ca="1" si="125"/>
        <v>38</v>
      </c>
      <c r="AK66" s="119">
        <f t="shared" ca="1" si="125"/>
        <v>1</v>
      </c>
      <c r="AL66" s="119">
        <f t="shared" ca="1" si="125"/>
        <v>57</v>
      </c>
      <c r="AM66" s="119">
        <f t="shared" ca="1" si="125"/>
        <v>45</v>
      </c>
      <c r="AN66" s="119">
        <f t="shared" ca="1" si="125"/>
        <v>72</v>
      </c>
      <c r="AO66" s="119">
        <f t="shared" ca="1" si="125"/>
        <v>67</v>
      </c>
      <c r="AP66" s="119">
        <f t="shared" ca="1" si="125"/>
        <v>59</v>
      </c>
      <c r="AQ66" s="119">
        <f t="shared" ca="1" si="125"/>
        <v>7</v>
      </c>
      <c r="AR66" s="119">
        <f t="shared" ca="1" si="125"/>
        <v>79</v>
      </c>
      <c r="AS66" s="119">
        <f t="shared" ca="1" si="125"/>
        <v>40</v>
      </c>
      <c r="AT66" s="119">
        <f t="shared" ca="1" si="125"/>
        <v>12</v>
      </c>
      <c r="AU66" s="119">
        <f t="shared" ca="1" si="125"/>
        <v>39</v>
      </c>
      <c r="AV66" s="119">
        <f t="shared" ca="1" si="125"/>
        <v>23</v>
      </c>
      <c r="AW66" s="119">
        <f t="shared" ca="1" si="125"/>
        <v>70</v>
      </c>
      <c r="AX66" s="119">
        <f t="shared" ca="1" si="125"/>
        <v>52</v>
      </c>
      <c r="AY66" s="119">
        <f t="shared" ca="1" si="125"/>
        <v>6</v>
      </c>
      <c r="AZ66" s="119">
        <f t="shared" ca="1" si="125"/>
        <v>60</v>
      </c>
      <c r="BA66" s="119">
        <f t="shared" ca="1" si="125"/>
        <v>5</v>
      </c>
      <c r="BB66" s="119">
        <f t="shared" ca="1" si="125"/>
        <v>59</v>
      </c>
      <c r="BC66" s="119">
        <f t="shared" ca="1" si="125"/>
        <v>73</v>
      </c>
      <c r="BD66" s="119">
        <f t="shared" ca="1" si="125"/>
        <v>26</v>
      </c>
      <c r="BE66" s="119">
        <f t="shared" ca="1" si="125"/>
        <v>35</v>
      </c>
      <c r="BF66" s="119">
        <f t="shared" ca="1" si="125"/>
        <v>5</v>
      </c>
      <c r="BG66" s="119">
        <f t="shared" ca="1" si="125"/>
        <v>40</v>
      </c>
      <c r="BH66" s="119">
        <f t="shared" ca="1" si="125"/>
        <v>71</v>
      </c>
      <c r="BI66" s="120">
        <f t="shared" ca="1" si="125"/>
        <v>23</v>
      </c>
    </row>
    <row r="67" spans="1:61" ht="13.15" x14ac:dyDescent="0.4">
      <c r="A67" s="116">
        <v>64</v>
      </c>
      <c r="B67" s="117">
        <f t="shared" ref="B67:AG67" ca="1" si="126">B164</f>
        <v>1</v>
      </c>
      <c r="C67" s="117">
        <f t="shared" ca="1" si="126"/>
        <v>20</v>
      </c>
      <c r="D67" s="117">
        <f t="shared" ca="1" si="126"/>
        <v>64</v>
      </c>
      <c r="E67" s="117">
        <f t="shared" ca="1" si="126"/>
        <v>3</v>
      </c>
      <c r="F67" s="117">
        <f t="shared" ca="1" si="126"/>
        <v>10</v>
      </c>
      <c r="G67" s="117">
        <f t="shared" ca="1" si="126"/>
        <v>36</v>
      </c>
      <c r="H67" s="117">
        <f t="shared" ca="1" si="126"/>
        <v>18</v>
      </c>
      <c r="I67" s="117">
        <f t="shared" ca="1" si="126"/>
        <v>21</v>
      </c>
      <c r="J67" s="117">
        <f t="shared" ca="1" si="126"/>
        <v>72</v>
      </c>
      <c r="K67" s="117">
        <f t="shared" ca="1" si="126"/>
        <v>60</v>
      </c>
      <c r="L67" s="117">
        <f t="shared" ca="1" si="126"/>
        <v>74</v>
      </c>
      <c r="M67" s="117">
        <f t="shared" ca="1" si="126"/>
        <v>62</v>
      </c>
      <c r="N67" s="117">
        <f t="shared" ca="1" si="126"/>
        <v>23</v>
      </c>
      <c r="O67" s="117">
        <f t="shared" ca="1" si="126"/>
        <v>26</v>
      </c>
      <c r="P67" s="117">
        <f t="shared" ca="1" si="126"/>
        <v>6</v>
      </c>
      <c r="Q67" s="117">
        <f t="shared" ca="1" si="126"/>
        <v>29</v>
      </c>
      <c r="R67" s="117">
        <f t="shared" ca="1" si="126"/>
        <v>71</v>
      </c>
      <c r="S67" s="117">
        <f t="shared" ca="1" si="126"/>
        <v>20</v>
      </c>
      <c r="T67" s="117">
        <f t="shared" ca="1" si="126"/>
        <v>29</v>
      </c>
      <c r="U67" s="117">
        <f t="shared" ca="1" si="126"/>
        <v>58</v>
      </c>
      <c r="V67" s="117">
        <f t="shared" ca="1" si="126"/>
        <v>16</v>
      </c>
      <c r="W67" s="117">
        <f t="shared" ca="1" si="126"/>
        <v>20</v>
      </c>
      <c r="X67" s="117">
        <f t="shared" ca="1" si="126"/>
        <v>32</v>
      </c>
      <c r="Y67" s="117">
        <f t="shared" ca="1" si="126"/>
        <v>81</v>
      </c>
      <c r="Z67" s="117">
        <f t="shared" ca="1" si="126"/>
        <v>11</v>
      </c>
      <c r="AA67" s="117">
        <f t="shared" ca="1" si="126"/>
        <v>51</v>
      </c>
      <c r="AB67" s="117">
        <f t="shared" ca="1" si="126"/>
        <v>67</v>
      </c>
      <c r="AC67" s="117">
        <f t="shared" ca="1" si="126"/>
        <v>76</v>
      </c>
      <c r="AD67" s="117">
        <f t="shared" ca="1" si="126"/>
        <v>6</v>
      </c>
      <c r="AE67" s="117">
        <f t="shared" ca="1" si="126"/>
        <v>38</v>
      </c>
      <c r="AF67" s="117">
        <f t="shared" ca="1" si="126"/>
        <v>18</v>
      </c>
      <c r="AG67" s="117">
        <f t="shared" ca="1" si="126"/>
        <v>44</v>
      </c>
      <c r="AH67" s="117">
        <f t="shared" ref="AH67:BI67" ca="1" si="127">AH164</f>
        <v>10</v>
      </c>
      <c r="AI67" s="117">
        <f t="shared" ca="1" si="127"/>
        <v>61</v>
      </c>
      <c r="AJ67" s="117">
        <f t="shared" ca="1" si="127"/>
        <v>71</v>
      </c>
      <c r="AK67" s="117">
        <f t="shared" ca="1" si="127"/>
        <v>4</v>
      </c>
      <c r="AL67" s="117">
        <f t="shared" ca="1" si="127"/>
        <v>19</v>
      </c>
      <c r="AM67" s="117">
        <f t="shared" ca="1" si="127"/>
        <v>75</v>
      </c>
      <c r="AN67" s="117">
        <f t="shared" ca="1" si="127"/>
        <v>61</v>
      </c>
      <c r="AO67" s="117">
        <f t="shared" ca="1" si="127"/>
        <v>34</v>
      </c>
      <c r="AP67" s="117">
        <f t="shared" ca="1" si="127"/>
        <v>20</v>
      </c>
      <c r="AQ67" s="117">
        <f t="shared" ca="1" si="127"/>
        <v>69</v>
      </c>
      <c r="AR67" s="117">
        <f t="shared" ca="1" si="127"/>
        <v>34</v>
      </c>
      <c r="AS67" s="117">
        <f t="shared" ca="1" si="127"/>
        <v>6</v>
      </c>
      <c r="AT67" s="117">
        <f t="shared" ca="1" si="127"/>
        <v>40</v>
      </c>
      <c r="AU67" s="117">
        <f t="shared" ca="1" si="127"/>
        <v>44</v>
      </c>
      <c r="AV67" s="117">
        <f t="shared" ca="1" si="127"/>
        <v>42</v>
      </c>
      <c r="AW67" s="117">
        <f t="shared" ca="1" si="127"/>
        <v>77</v>
      </c>
      <c r="AX67" s="117">
        <f t="shared" ca="1" si="127"/>
        <v>23</v>
      </c>
      <c r="AY67" s="117">
        <f t="shared" ca="1" si="127"/>
        <v>32</v>
      </c>
      <c r="AZ67" s="117">
        <f t="shared" ca="1" si="127"/>
        <v>25</v>
      </c>
      <c r="BA67" s="117">
        <f t="shared" ca="1" si="127"/>
        <v>23</v>
      </c>
      <c r="BB67" s="117">
        <f t="shared" ca="1" si="127"/>
        <v>54</v>
      </c>
      <c r="BC67" s="117">
        <f t="shared" ca="1" si="127"/>
        <v>11</v>
      </c>
      <c r="BD67" s="117">
        <f t="shared" ca="1" si="127"/>
        <v>53</v>
      </c>
      <c r="BE67" s="117">
        <f t="shared" ca="1" si="127"/>
        <v>67</v>
      </c>
      <c r="BF67" s="117">
        <f t="shared" ca="1" si="127"/>
        <v>22</v>
      </c>
      <c r="BG67" s="117">
        <f t="shared" ca="1" si="127"/>
        <v>76</v>
      </c>
      <c r="BH67" s="117">
        <f t="shared" ca="1" si="127"/>
        <v>35</v>
      </c>
      <c r="BI67" s="118">
        <f t="shared" ca="1" si="127"/>
        <v>77</v>
      </c>
    </row>
    <row r="68" spans="1:61" ht="13.15" x14ac:dyDescent="0.4">
      <c r="A68" s="116">
        <v>65</v>
      </c>
      <c r="B68" s="119">
        <f t="shared" ref="B68:AG68" ca="1" si="128">IF(B165&gt;=B164,B165+1,B165)</f>
        <v>71</v>
      </c>
      <c r="C68" s="119">
        <f t="shared" ca="1" si="128"/>
        <v>8</v>
      </c>
      <c r="D68" s="119">
        <f t="shared" ca="1" si="128"/>
        <v>44</v>
      </c>
      <c r="E68" s="119">
        <f t="shared" ca="1" si="128"/>
        <v>50</v>
      </c>
      <c r="F68" s="119">
        <f t="shared" ca="1" si="128"/>
        <v>11</v>
      </c>
      <c r="G68" s="119">
        <f t="shared" ca="1" si="128"/>
        <v>62</v>
      </c>
      <c r="H68" s="119">
        <f t="shared" ca="1" si="128"/>
        <v>78</v>
      </c>
      <c r="I68" s="119">
        <f t="shared" ca="1" si="128"/>
        <v>45</v>
      </c>
      <c r="J68" s="119">
        <f t="shared" ca="1" si="128"/>
        <v>42</v>
      </c>
      <c r="K68" s="119">
        <f t="shared" ca="1" si="128"/>
        <v>62</v>
      </c>
      <c r="L68" s="119">
        <f t="shared" ca="1" si="128"/>
        <v>17</v>
      </c>
      <c r="M68" s="119">
        <f t="shared" ca="1" si="128"/>
        <v>69</v>
      </c>
      <c r="N68" s="119">
        <f t="shared" ca="1" si="128"/>
        <v>28</v>
      </c>
      <c r="O68" s="119">
        <f t="shared" ca="1" si="128"/>
        <v>50</v>
      </c>
      <c r="P68" s="119">
        <f t="shared" ca="1" si="128"/>
        <v>46</v>
      </c>
      <c r="Q68" s="119">
        <f t="shared" ca="1" si="128"/>
        <v>58</v>
      </c>
      <c r="R68" s="119">
        <f t="shared" ca="1" si="128"/>
        <v>72</v>
      </c>
      <c r="S68" s="119">
        <f t="shared" ca="1" si="128"/>
        <v>51</v>
      </c>
      <c r="T68" s="119">
        <f t="shared" ca="1" si="128"/>
        <v>81</v>
      </c>
      <c r="U68" s="119">
        <f t="shared" ca="1" si="128"/>
        <v>49</v>
      </c>
      <c r="V68" s="119">
        <f t="shared" ca="1" si="128"/>
        <v>31</v>
      </c>
      <c r="W68" s="119">
        <f t="shared" ca="1" si="128"/>
        <v>26</v>
      </c>
      <c r="X68" s="119">
        <f t="shared" ca="1" si="128"/>
        <v>26</v>
      </c>
      <c r="Y68" s="119">
        <f t="shared" ca="1" si="128"/>
        <v>80</v>
      </c>
      <c r="Z68" s="119">
        <f t="shared" ca="1" si="128"/>
        <v>53</v>
      </c>
      <c r="AA68" s="119">
        <f t="shared" ca="1" si="128"/>
        <v>37</v>
      </c>
      <c r="AB68" s="119">
        <f t="shared" ca="1" si="128"/>
        <v>42</v>
      </c>
      <c r="AC68" s="119">
        <f t="shared" ca="1" si="128"/>
        <v>17</v>
      </c>
      <c r="AD68" s="119">
        <f t="shared" ca="1" si="128"/>
        <v>16</v>
      </c>
      <c r="AE68" s="119">
        <f t="shared" ca="1" si="128"/>
        <v>73</v>
      </c>
      <c r="AF68" s="119">
        <f t="shared" ca="1" si="128"/>
        <v>78</v>
      </c>
      <c r="AG68" s="119">
        <f t="shared" ca="1" si="128"/>
        <v>10</v>
      </c>
      <c r="AH68" s="119">
        <f t="shared" ref="AH68:BI68" ca="1" si="129">IF(AH165&gt;=AH164,AH165+1,AH165)</f>
        <v>48</v>
      </c>
      <c r="AI68" s="119">
        <f t="shared" ca="1" si="129"/>
        <v>69</v>
      </c>
      <c r="AJ68" s="119">
        <f t="shared" ca="1" si="129"/>
        <v>80</v>
      </c>
      <c r="AK68" s="119">
        <f t="shared" ca="1" si="129"/>
        <v>48</v>
      </c>
      <c r="AL68" s="119">
        <f t="shared" ca="1" si="129"/>
        <v>49</v>
      </c>
      <c r="AM68" s="119">
        <f t="shared" ca="1" si="129"/>
        <v>62</v>
      </c>
      <c r="AN68" s="119">
        <f t="shared" ca="1" si="129"/>
        <v>48</v>
      </c>
      <c r="AO68" s="119">
        <f t="shared" ca="1" si="129"/>
        <v>46</v>
      </c>
      <c r="AP68" s="119">
        <f t="shared" ca="1" si="129"/>
        <v>19</v>
      </c>
      <c r="AQ68" s="119">
        <f t="shared" ca="1" si="129"/>
        <v>64</v>
      </c>
      <c r="AR68" s="119">
        <f t="shared" ca="1" si="129"/>
        <v>35</v>
      </c>
      <c r="AS68" s="119">
        <f t="shared" ca="1" si="129"/>
        <v>15</v>
      </c>
      <c r="AT68" s="119">
        <f t="shared" ca="1" si="129"/>
        <v>1</v>
      </c>
      <c r="AU68" s="119">
        <f t="shared" ca="1" si="129"/>
        <v>64</v>
      </c>
      <c r="AV68" s="119">
        <f t="shared" ca="1" si="129"/>
        <v>23</v>
      </c>
      <c r="AW68" s="119">
        <f t="shared" ca="1" si="129"/>
        <v>9</v>
      </c>
      <c r="AX68" s="119">
        <f t="shared" ca="1" si="129"/>
        <v>64</v>
      </c>
      <c r="AY68" s="119">
        <f t="shared" ca="1" si="129"/>
        <v>70</v>
      </c>
      <c r="AZ68" s="119">
        <f t="shared" ca="1" si="129"/>
        <v>46</v>
      </c>
      <c r="BA68" s="119">
        <f t="shared" ca="1" si="129"/>
        <v>11</v>
      </c>
      <c r="BB68" s="119">
        <f t="shared" ca="1" si="129"/>
        <v>2</v>
      </c>
      <c r="BC68" s="119">
        <f t="shared" ca="1" si="129"/>
        <v>58</v>
      </c>
      <c r="BD68" s="119">
        <f t="shared" ca="1" si="129"/>
        <v>71</v>
      </c>
      <c r="BE68" s="119">
        <f t="shared" ca="1" si="129"/>
        <v>1</v>
      </c>
      <c r="BF68" s="119">
        <f t="shared" ca="1" si="129"/>
        <v>70</v>
      </c>
      <c r="BG68" s="119">
        <f t="shared" ca="1" si="129"/>
        <v>51</v>
      </c>
      <c r="BH68" s="119">
        <f t="shared" ca="1" si="129"/>
        <v>34</v>
      </c>
      <c r="BI68" s="120">
        <f t="shared" ca="1" si="129"/>
        <v>52</v>
      </c>
    </row>
    <row r="69" spans="1:61" ht="13.15" x14ac:dyDescent="0.4">
      <c r="A69" s="116">
        <v>66</v>
      </c>
      <c r="B69" s="117">
        <f t="shared" ref="B69:AG69" ca="1" si="130">IF(B166&gt;=MIN(B67,B68),IF((B166+1)&gt;=MAX(B67,B68),B166+2,B166+1),B166)</f>
        <v>73</v>
      </c>
      <c r="C69" s="117">
        <f t="shared" ca="1" si="130"/>
        <v>75</v>
      </c>
      <c r="D69" s="117">
        <f t="shared" ca="1" si="130"/>
        <v>80</v>
      </c>
      <c r="E69" s="117">
        <f t="shared" ca="1" si="130"/>
        <v>42</v>
      </c>
      <c r="F69" s="117">
        <f t="shared" ca="1" si="130"/>
        <v>53</v>
      </c>
      <c r="G69" s="117">
        <f t="shared" ca="1" si="130"/>
        <v>68</v>
      </c>
      <c r="H69" s="117">
        <f t="shared" ca="1" si="130"/>
        <v>16</v>
      </c>
      <c r="I69" s="117">
        <f t="shared" ca="1" si="130"/>
        <v>8</v>
      </c>
      <c r="J69" s="117">
        <f t="shared" ca="1" si="130"/>
        <v>49</v>
      </c>
      <c r="K69" s="117">
        <f t="shared" ca="1" si="130"/>
        <v>22</v>
      </c>
      <c r="L69" s="117">
        <f t="shared" ca="1" si="130"/>
        <v>50</v>
      </c>
      <c r="M69" s="117">
        <f t="shared" ca="1" si="130"/>
        <v>10</v>
      </c>
      <c r="N69" s="117">
        <f t="shared" ca="1" si="130"/>
        <v>75</v>
      </c>
      <c r="O69" s="117">
        <f t="shared" ca="1" si="130"/>
        <v>40</v>
      </c>
      <c r="P69" s="117">
        <f t="shared" ca="1" si="130"/>
        <v>35</v>
      </c>
      <c r="Q69" s="117">
        <f t="shared" ca="1" si="130"/>
        <v>38</v>
      </c>
      <c r="R69" s="117">
        <f t="shared" ca="1" si="130"/>
        <v>29</v>
      </c>
      <c r="S69" s="117">
        <f t="shared" ca="1" si="130"/>
        <v>18</v>
      </c>
      <c r="T69" s="117">
        <f t="shared" ca="1" si="130"/>
        <v>46</v>
      </c>
      <c r="U69" s="117">
        <f t="shared" ca="1" si="130"/>
        <v>34</v>
      </c>
      <c r="V69" s="117">
        <f t="shared" ca="1" si="130"/>
        <v>65</v>
      </c>
      <c r="W69" s="117">
        <f t="shared" ca="1" si="130"/>
        <v>47</v>
      </c>
      <c r="X69" s="117">
        <f t="shared" ca="1" si="130"/>
        <v>70</v>
      </c>
      <c r="Y69" s="117">
        <f t="shared" ca="1" si="130"/>
        <v>54</v>
      </c>
      <c r="Z69" s="117">
        <f t="shared" ca="1" si="130"/>
        <v>24</v>
      </c>
      <c r="AA69" s="117">
        <f t="shared" ca="1" si="130"/>
        <v>77</v>
      </c>
      <c r="AB69" s="117">
        <f t="shared" ca="1" si="130"/>
        <v>23</v>
      </c>
      <c r="AC69" s="117">
        <f t="shared" ca="1" si="130"/>
        <v>55</v>
      </c>
      <c r="AD69" s="117">
        <f t="shared" ca="1" si="130"/>
        <v>66</v>
      </c>
      <c r="AE69" s="117">
        <f t="shared" ca="1" si="130"/>
        <v>29</v>
      </c>
      <c r="AF69" s="117">
        <f t="shared" ca="1" si="130"/>
        <v>29</v>
      </c>
      <c r="AG69" s="117">
        <f t="shared" ca="1" si="130"/>
        <v>28</v>
      </c>
      <c r="AH69" s="117">
        <f t="shared" ref="AH69:BI69" ca="1" si="131">IF(AH166&gt;=MIN(AH67,AH68),IF((AH166+1)&gt;=MAX(AH67,AH68),AH166+2,AH166+1),AH166)</f>
        <v>78</v>
      </c>
      <c r="AI69" s="117">
        <f t="shared" ca="1" si="131"/>
        <v>76</v>
      </c>
      <c r="AJ69" s="117">
        <f t="shared" ca="1" si="131"/>
        <v>62</v>
      </c>
      <c r="AK69" s="117">
        <f t="shared" ca="1" si="131"/>
        <v>59</v>
      </c>
      <c r="AL69" s="117">
        <f t="shared" ca="1" si="131"/>
        <v>7</v>
      </c>
      <c r="AM69" s="117">
        <f t="shared" ca="1" si="131"/>
        <v>71</v>
      </c>
      <c r="AN69" s="117">
        <f t="shared" ca="1" si="131"/>
        <v>75</v>
      </c>
      <c r="AO69" s="117">
        <f t="shared" ca="1" si="131"/>
        <v>61</v>
      </c>
      <c r="AP69" s="117">
        <f t="shared" ca="1" si="131"/>
        <v>32</v>
      </c>
      <c r="AQ69" s="117">
        <f t="shared" ca="1" si="131"/>
        <v>59</v>
      </c>
      <c r="AR69" s="117">
        <f t="shared" ca="1" si="131"/>
        <v>26</v>
      </c>
      <c r="AS69" s="117">
        <f t="shared" ca="1" si="131"/>
        <v>67</v>
      </c>
      <c r="AT69" s="117">
        <f t="shared" ca="1" si="131"/>
        <v>7</v>
      </c>
      <c r="AU69" s="117">
        <f t="shared" ca="1" si="131"/>
        <v>63</v>
      </c>
      <c r="AV69" s="117">
        <f t="shared" ca="1" si="131"/>
        <v>59</v>
      </c>
      <c r="AW69" s="117">
        <f t="shared" ca="1" si="131"/>
        <v>59</v>
      </c>
      <c r="AX69" s="117">
        <f t="shared" ca="1" si="131"/>
        <v>74</v>
      </c>
      <c r="AY69" s="117">
        <f t="shared" ca="1" si="131"/>
        <v>67</v>
      </c>
      <c r="AZ69" s="117">
        <f t="shared" ca="1" si="131"/>
        <v>70</v>
      </c>
      <c r="BA69" s="117">
        <f t="shared" ca="1" si="131"/>
        <v>34</v>
      </c>
      <c r="BB69" s="117">
        <f t="shared" ca="1" si="131"/>
        <v>59</v>
      </c>
      <c r="BC69" s="117">
        <f t="shared" ca="1" si="131"/>
        <v>52</v>
      </c>
      <c r="BD69" s="117">
        <f t="shared" ca="1" si="131"/>
        <v>32</v>
      </c>
      <c r="BE69" s="117">
        <f t="shared" ca="1" si="131"/>
        <v>11</v>
      </c>
      <c r="BF69" s="117">
        <f t="shared" ca="1" si="131"/>
        <v>15</v>
      </c>
      <c r="BG69" s="117">
        <f t="shared" ca="1" si="131"/>
        <v>73</v>
      </c>
      <c r="BH69" s="117">
        <f t="shared" ca="1" si="131"/>
        <v>47</v>
      </c>
      <c r="BI69" s="118">
        <f t="shared" ca="1" si="131"/>
        <v>48</v>
      </c>
    </row>
    <row r="70" spans="1:61" ht="13.15" x14ac:dyDescent="0.4">
      <c r="A70" s="116">
        <v>67</v>
      </c>
      <c r="B70" s="119">
        <f t="shared" ref="B70:AG70" ca="1" si="132">B167</f>
        <v>37</v>
      </c>
      <c r="C70" s="119">
        <f t="shared" ca="1" si="132"/>
        <v>70</v>
      </c>
      <c r="D70" s="119">
        <f t="shared" ca="1" si="132"/>
        <v>72</v>
      </c>
      <c r="E70" s="119">
        <f t="shared" ca="1" si="132"/>
        <v>7</v>
      </c>
      <c r="F70" s="119">
        <f t="shared" ca="1" si="132"/>
        <v>15</v>
      </c>
      <c r="G70" s="119">
        <f t="shared" ca="1" si="132"/>
        <v>35</v>
      </c>
      <c r="H70" s="119">
        <f t="shared" ca="1" si="132"/>
        <v>2</v>
      </c>
      <c r="I70" s="119">
        <f t="shared" ca="1" si="132"/>
        <v>27</v>
      </c>
      <c r="J70" s="119">
        <f t="shared" ca="1" si="132"/>
        <v>48</v>
      </c>
      <c r="K70" s="119">
        <f t="shared" ca="1" si="132"/>
        <v>49</v>
      </c>
      <c r="L70" s="119">
        <f t="shared" ca="1" si="132"/>
        <v>81</v>
      </c>
      <c r="M70" s="119">
        <f t="shared" ca="1" si="132"/>
        <v>21</v>
      </c>
      <c r="N70" s="119">
        <f t="shared" ca="1" si="132"/>
        <v>17</v>
      </c>
      <c r="O70" s="119">
        <f t="shared" ca="1" si="132"/>
        <v>52</v>
      </c>
      <c r="P70" s="119">
        <f t="shared" ca="1" si="132"/>
        <v>43</v>
      </c>
      <c r="Q70" s="119">
        <f t="shared" ca="1" si="132"/>
        <v>59</v>
      </c>
      <c r="R70" s="119">
        <f t="shared" ca="1" si="132"/>
        <v>16</v>
      </c>
      <c r="S70" s="119">
        <f t="shared" ca="1" si="132"/>
        <v>72</v>
      </c>
      <c r="T70" s="119">
        <f t="shared" ca="1" si="132"/>
        <v>53</v>
      </c>
      <c r="U70" s="119">
        <f t="shared" ca="1" si="132"/>
        <v>11</v>
      </c>
      <c r="V70" s="119">
        <f t="shared" ca="1" si="132"/>
        <v>65</v>
      </c>
      <c r="W70" s="119">
        <f t="shared" ca="1" si="132"/>
        <v>13</v>
      </c>
      <c r="X70" s="119">
        <f t="shared" ca="1" si="132"/>
        <v>16</v>
      </c>
      <c r="Y70" s="119">
        <f t="shared" ca="1" si="132"/>
        <v>41</v>
      </c>
      <c r="Z70" s="119">
        <f t="shared" ca="1" si="132"/>
        <v>62</v>
      </c>
      <c r="AA70" s="119">
        <f t="shared" ca="1" si="132"/>
        <v>72</v>
      </c>
      <c r="AB70" s="119">
        <f t="shared" ca="1" si="132"/>
        <v>70</v>
      </c>
      <c r="AC70" s="119">
        <f t="shared" ca="1" si="132"/>
        <v>81</v>
      </c>
      <c r="AD70" s="119">
        <f t="shared" ca="1" si="132"/>
        <v>64</v>
      </c>
      <c r="AE70" s="119">
        <f t="shared" ca="1" si="132"/>
        <v>66</v>
      </c>
      <c r="AF70" s="119">
        <f t="shared" ca="1" si="132"/>
        <v>33</v>
      </c>
      <c r="AG70" s="119">
        <f t="shared" ca="1" si="132"/>
        <v>64</v>
      </c>
      <c r="AH70" s="119">
        <f t="shared" ref="AH70:BI70" ca="1" si="133">AH167</f>
        <v>36</v>
      </c>
      <c r="AI70" s="119">
        <f t="shared" ca="1" si="133"/>
        <v>37</v>
      </c>
      <c r="AJ70" s="119">
        <f t="shared" ca="1" si="133"/>
        <v>54</v>
      </c>
      <c r="AK70" s="119">
        <f t="shared" ca="1" si="133"/>
        <v>39</v>
      </c>
      <c r="AL70" s="119">
        <f t="shared" ca="1" si="133"/>
        <v>24</v>
      </c>
      <c r="AM70" s="119">
        <f t="shared" ca="1" si="133"/>
        <v>41</v>
      </c>
      <c r="AN70" s="119">
        <f t="shared" ca="1" si="133"/>
        <v>30</v>
      </c>
      <c r="AO70" s="119">
        <f t="shared" ca="1" si="133"/>
        <v>51</v>
      </c>
      <c r="AP70" s="119">
        <f t="shared" ca="1" si="133"/>
        <v>44</v>
      </c>
      <c r="AQ70" s="119">
        <f t="shared" ca="1" si="133"/>
        <v>65</v>
      </c>
      <c r="AR70" s="119">
        <f t="shared" ca="1" si="133"/>
        <v>26</v>
      </c>
      <c r="AS70" s="119">
        <f t="shared" ca="1" si="133"/>
        <v>36</v>
      </c>
      <c r="AT70" s="119">
        <f t="shared" ca="1" si="133"/>
        <v>10</v>
      </c>
      <c r="AU70" s="119">
        <f t="shared" ca="1" si="133"/>
        <v>71</v>
      </c>
      <c r="AV70" s="119">
        <f t="shared" ca="1" si="133"/>
        <v>52</v>
      </c>
      <c r="AW70" s="119">
        <f t="shared" ca="1" si="133"/>
        <v>15</v>
      </c>
      <c r="AX70" s="119">
        <f t="shared" ca="1" si="133"/>
        <v>12</v>
      </c>
      <c r="AY70" s="119">
        <f t="shared" ca="1" si="133"/>
        <v>42</v>
      </c>
      <c r="AZ70" s="119">
        <f t="shared" ca="1" si="133"/>
        <v>20</v>
      </c>
      <c r="BA70" s="119">
        <f t="shared" ca="1" si="133"/>
        <v>73</v>
      </c>
      <c r="BB70" s="119">
        <f t="shared" ca="1" si="133"/>
        <v>37</v>
      </c>
      <c r="BC70" s="119">
        <f t="shared" ca="1" si="133"/>
        <v>33</v>
      </c>
      <c r="BD70" s="119">
        <f t="shared" ca="1" si="133"/>
        <v>56</v>
      </c>
      <c r="BE70" s="119">
        <f t="shared" ca="1" si="133"/>
        <v>20</v>
      </c>
      <c r="BF70" s="119">
        <f t="shared" ca="1" si="133"/>
        <v>20</v>
      </c>
      <c r="BG70" s="119">
        <f t="shared" ca="1" si="133"/>
        <v>2</v>
      </c>
      <c r="BH70" s="119">
        <f t="shared" ca="1" si="133"/>
        <v>19</v>
      </c>
      <c r="BI70" s="120">
        <f t="shared" ca="1" si="133"/>
        <v>17</v>
      </c>
    </row>
    <row r="71" spans="1:61" ht="13.15" x14ac:dyDescent="0.4">
      <c r="A71" s="116">
        <v>68</v>
      </c>
      <c r="B71" s="117">
        <f t="shared" ref="B71:AG71" ca="1" si="134">IF(B168&gt;=B167,B168+1,B168)</f>
        <v>29</v>
      </c>
      <c r="C71" s="117">
        <f t="shared" ca="1" si="134"/>
        <v>27</v>
      </c>
      <c r="D71" s="117">
        <f t="shared" ca="1" si="134"/>
        <v>38</v>
      </c>
      <c r="E71" s="117">
        <f t="shared" ca="1" si="134"/>
        <v>42</v>
      </c>
      <c r="F71" s="117">
        <f t="shared" ca="1" si="134"/>
        <v>8</v>
      </c>
      <c r="G71" s="117">
        <f t="shared" ca="1" si="134"/>
        <v>41</v>
      </c>
      <c r="H71" s="117">
        <f t="shared" ca="1" si="134"/>
        <v>48</v>
      </c>
      <c r="I71" s="117">
        <f t="shared" ca="1" si="134"/>
        <v>39</v>
      </c>
      <c r="J71" s="117">
        <f t="shared" ca="1" si="134"/>
        <v>60</v>
      </c>
      <c r="K71" s="117">
        <f t="shared" ca="1" si="134"/>
        <v>13</v>
      </c>
      <c r="L71" s="117">
        <f t="shared" ca="1" si="134"/>
        <v>5</v>
      </c>
      <c r="M71" s="117">
        <f t="shared" ca="1" si="134"/>
        <v>76</v>
      </c>
      <c r="N71" s="117">
        <f t="shared" ca="1" si="134"/>
        <v>77</v>
      </c>
      <c r="O71" s="117">
        <f t="shared" ca="1" si="134"/>
        <v>25</v>
      </c>
      <c r="P71" s="117">
        <f t="shared" ca="1" si="134"/>
        <v>40</v>
      </c>
      <c r="Q71" s="117">
        <f t="shared" ca="1" si="134"/>
        <v>44</v>
      </c>
      <c r="R71" s="117">
        <f t="shared" ca="1" si="134"/>
        <v>78</v>
      </c>
      <c r="S71" s="117">
        <f t="shared" ca="1" si="134"/>
        <v>54</v>
      </c>
      <c r="T71" s="117">
        <f t="shared" ca="1" si="134"/>
        <v>5</v>
      </c>
      <c r="U71" s="117">
        <f t="shared" ca="1" si="134"/>
        <v>14</v>
      </c>
      <c r="V71" s="117">
        <f t="shared" ca="1" si="134"/>
        <v>16</v>
      </c>
      <c r="W71" s="117">
        <f t="shared" ca="1" si="134"/>
        <v>8</v>
      </c>
      <c r="X71" s="117">
        <f t="shared" ca="1" si="134"/>
        <v>7</v>
      </c>
      <c r="Y71" s="117">
        <f t="shared" ca="1" si="134"/>
        <v>64</v>
      </c>
      <c r="Z71" s="117">
        <f t="shared" ca="1" si="134"/>
        <v>50</v>
      </c>
      <c r="AA71" s="117">
        <f t="shared" ca="1" si="134"/>
        <v>23</v>
      </c>
      <c r="AB71" s="117">
        <f t="shared" ca="1" si="134"/>
        <v>52</v>
      </c>
      <c r="AC71" s="117">
        <f t="shared" ca="1" si="134"/>
        <v>69</v>
      </c>
      <c r="AD71" s="117">
        <f t="shared" ca="1" si="134"/>
        <v>29</v>
      </c>
      <c r="AE71" s="117">
        <f t="shared" ca="1" si="134"/>
        <v>28</v>
      </c>
      <c r="AF71" s="117">
        <f t="shared" ca="1" si="134"/>
        <v>68</v>
      </c>
      <c r="AG71" s="117">
        <f t="shared" ca="1" si="134"/>
        <v>13</v>
      </c>
      <c r="AH71" s="117">
        <f t="shared" ref="AH71:BI71" ca="1" si="135">IF(AH168&gt;=AH167,AH168+1,AH168)</f>
        <v>74</v>
      </c>
      <c r="AI71" s="117">
        <f t="shared" ca="1" si="135"/>
        <v>2</v>
      </c>
      <c r="AJ71" s="117">
        <f t="shared" ca="1" si="135"/>
        <v>72</v>
      </c>
      <c r="AK71" s="117">
        <f t="shared" ca="1" si="135"/>
        <v>2</v>
      </c>
      <c r="AL71" s="117">
        <f t="shared" ca="1" si="135"/>
        <v>32</v>
      </c>
      <c r="AM71" s="117">
        <f t="shared" ca="1" si="135"/>
        <v>12</v>
      </c>
      <c r="AN71" s="117">
        <f t="shared" ca="1" si="135"/>
        <v>32</v>
      </c>
      <c r="AO71" s="117">
        <f t="shared" ca="1" si="135"/>
        <v>19</v>
      </c>
      <c r="AP71" s="117">
        <f t="shared" ca="1" si="135"/>
        <v>33</v>
      </c>
      <c r="AQ71" s="117">
        <f t="shared" ca="1" si="135"/>
        <v>31</v>
      </c>
      <c r="AR71" s="117">
        <f t="shared" ca="1" si="135"/>
        <v>18</v>
      </c>
      <c r="AS71" s="117">
        <f t="shared" ca="1" si="135"/>
        <v>18</v>
      </c>
      <c r="AT71" s="117">
        <f t="shared" ca="1" si="135"/>
        <v>44</v>
      </c>
      <c r="AU71" s="117">
        <f t="shared" ca="1" si="135"/>
        <v>26</v>
      </c>
      <c r="AV71" s="117">
        <f t="shared" ca="1" si="135"/>
        <v>66</v>
      </c>
      <c r="AW71" s="117">
        <f t="shared" ca="1" si="135"/>
        <v>27</v>
      </c>
      <c r="AX71" s="117">
        <f t="shared" ca="1" si="135"/>
        <v>52</v>
      </c>
      <c r="AY71" s="117">
        <f t="shared" ca="1" si="135"/>
        <v>79</v>
      </c>
      <c r="AZ71" s="117">
        <f t="shared" ca="1" si="135"/>
        <v>65</v>
      </c>
      <c r="BA71" s="117">
        <f t="shared" ca="1" si="135"/>
        <v>71</v>
      </c>
      <c r="BB71" s="117">
        <f t="shared" ca="1" si="135"/>
        <v>49</v>
      </c>
      <c r="BC71" s="117">
        <f t="shared" ca="1" si="135"/>
        <v>40</v>
      </c>
      <c r="BD71" s="117">
        <f t="shared" ca="1" si="135"/>
        <v>50</v>
      </c>
      <c r="BE71" s="117">
        <f t="shared" ca="1" si="135"/>
        <v>56</v>
      </c>
      <c r="BF71" s="117">
        <f t="shared" ca="1" si="135"/>
        <v>47</v>
      </c>
      <c r="BG71" s="117">
        <f t="shared" ca="1" si="135"/>
        <v>13</v>
      </c>
      <c r="BH71" s="117">
        <f t="shared" ca="1" si="135"/>
        <v>63</v>
      </c>
      <c r="BI71" s="118">
        <f t="shared" ca="1" si="135"/>
        <v>69</v>
      </c>
    </row>
    <row r="72" spans="1:61" ht="13.15" x14ac:dyDescent="0.4">
      <c r="A72" s="116">
        <v>69</v>
      </c>
      <c r="B72" s="119">
        <f t="shared" ref="B72:AG72" ca="1" si="136">IF(B169&gt;=MIN(B70,B71),IF((B169+1)&gt;=MAX(B70,B71),B169+2,B169+1),B169)</f>
        <v>3</v>
      </c>
      <c r="C72" s="119">
        <f t="shared" ca="1" si="136"/>
        <v>17</v>
      </c>
      <c r="D72" s="119">
        <f t="shared" ca="1" si="136"/>
        <v>1</v>
      </c>
      <c r="E72" s="119">
        <f t="shared" ca="1" si="136"/>
        <v>51</v>
      </c>
      <c r="F72" s="119">
        <f t="shared" ca="1" si="136"/>
        <v>41</v>
      </c>
      <c r="G72" s="119">
        <f t="shared" ca="1" si="136"/>
        <v>54</v>
      </c>
      <c r="H72" s="119">
        <f t="shared" ca="1" si="136"/>
        <v>49</v>
      </c>
      <c r="I72" s="119">
        <f t="shared" ca="1" si="136"/>
        <v>26</v>
      </c>
      <c r="J72" s="119">
        <f t="shared" ca="1" si="136"/>
        <v>71</v>
      </c>
      <c r="K72" s="119">
        <f t="shared" ca="1" si="136"/>
        <v>3</v>
      </c>
      <c r="L72" s="119">
        <f t="shared" ca="1" si="136"/>
        <v>8</v>
      </c>
      <c r="M72" s="119">
        <f t="shared" ca="1" si="136"/>
        <v>11</v>
      </c>
      <c r="N72" s="119">
        <f t="shared" ca="1" si="136"/>
        <v>40</v>
      </c>
      <c r="O72" s="119">
        <f t="shared" ca="1" si="136"/>
        <v>65</v>
      </c>
      <c r="P72" s="119">
        <f t="shared" ca="1" si="136"/>
        <v>53</v>
      </c>
      <c r="Q72" s="119">
        <f t="shared" ca="1" si="136"/>
        <v>78</v>
      </c>
      <c r="R72" s="119">
        <f t="shared" ca="1" si="136"/>
        <v>29</v>
      </c>
      <c r="S72" s="119">
        <f t="shared" ca="1" si="136"/>
        <v>10</v>
      </c>
      <c r="T72" s="119">
        <f t="shared" ca="1" si="136"/>
        <v>43</v>
      </c>
      <c r="U72" s="119">
        <f t="shared" ca="1" si="136"/>
        <v>20</v>
      </c>
      <c r="V72" s="119">
        <f t="shared" ca="1" si="136"/>
        <v>41</v>
      </c>
      <c r="W72" s="119">
        <f t="shared" ca="1" si="136"/>
        <v>25</v>
      </c>
      <c r="X72" s="119">
        <f t="shared" ca="1" si="136"/>
        <v>77</v>
      </c>
      <c r="Y72" s="119">
        <f t="shared" ca="1" si="136"/>
        <v>4</v>
      </c>
      <c r="Z72" s="119">
        <f t="shared" ca="1" si="136"/>
        <v>32</v>
      </c>
      <c r="AA72" s="119">
        <f t="shared" ca="1" si="136"/>
        <v>9</v>
      </c>
      <c r="AB72" s="119">
        <f t="shared" ca="1" si="136"/>
        <v>67</v>
      </c>
      <c r="AC72" s="119">
        <f t="shared" ca="1" si="136"/>
        <v>20</v>
      </c>
      <c r="AD72" s="119">
        <f t="shared" ca="1" si="136"/>
        <v>16</v>
      </c>
      <c r="AE72" s="119">
        <f t="shared" ca="1" si="136"/>
        <v>3</v>
      </c>
      <c r="AF72" s="119">
        <f t="shared" ca="1" si="136"/>
        <v>41</v>
      </c>
      <c r="AG72" s="119">
        <f t="shared" ca="1" si="136"/>
        <v>27</v>
      </c>
      <c r="AH72" s="119">
        <f t="shared" ref="AH72:BI72" ca="1" si="137">IF(AH169&gt;=MIN(AH70,AH71),IF((AH169+1)&gt;=MAX(AH70,AH71),AH169+2,AH169+1),AH169)</f>
        <v>23</v>
      </c>
      <c r="AI72" s="119">
        <f t="shared" ca="1" si="137"/>
        <v>17</v>
      </c>
      <c r="AJ72" s="119">
        <f t="shared" ca="1" si="137"/>
        <v>10</v>
      </c>
      <c r="AK72" s="119">
        <f t="shared" ca="1" si="137"/>
        <v>48</v>
      </c>
      <c r="AL72" s="119">
        <f t="shared" ca="1" si="137"/>
        <v>77</v>
      </c>
      <c r="AM72" s="119">
        <f t="shared" ca="1" si="137"/>
        <v>62</v>
      </c>
      <c r="AN72" s="119">
        <f t="shared" ca="1" si="137"/>
        <v>80</v>
      </c>
      <c r="AO72" s="119">
        <f t="shared" ca="1" si="137"/>
        <v>20</v>
      </c>
      <c r="AP72" s="119">
        <f t="shared" ca="1" si="137"/>
        <v>51</v>
      </c>
      <c r="AQ72" s="119">
        <f t="shared" ca="1" si="137"/>
        <v>23</v>
      </c>
      <c r="AR72" s="119">
        <f t="shared" ca="1" si="137"/>
        <v>35</v>
      </c>
      <c r="AS72" s="119">
        <f t="shared" ca="1" si="137"/>
        <v>72</v>
      </c>
      <c r="AT72" s="119">
        <f t="shared" ca="1" si="137"/>
        <v>18</v>
      </c>
      <c r="AU72" s="119">
        <f t="shared" ca="1" si="137"/>
        <v>55</v>
      </c>
      <c r="AV72" s="119">
        <f t="shared" ca="1" si="137"/>
        <v>62</v>
      </c>
      <c r="AW72" s="119">
        <f t="shared" ca="1" si="137"/>
        <v>66</v>
      </c>
      <c r="AX72" s="119">
        <f t="shared" ca="1" si="137"/>
        <v>50</v>
      </c>
      <c r="AY72" s="119">
        <f t="shared" ca="1" si="137"/>
        <v>41</v>
      </c>
      <c r="AZ72" s="119">
        <f t="shared" ca="1" si="137"/>
        <v>43</v>
      </c>
      <c r="BA72" s="119">
        <f t="shared" ca="1" si="137"/>
        <v>55</v>
      </c>
      <c r="BB72" s="119">
        <f t="shared" ca="1" si="137"/>
        <v>69</v>
      </c>
      <c r="BC72" s="119">
        <f t="shared" ca="1" si="137"/>
        <v>30</v>
      </c>
      <c r="BD72" s="119">
        <f t="shared" ca="1" si="137"/>
        <v>70</v>
      </c>
      <c r="BE72" s="119">
        <f t="shared" ca="1" si="137"/>
        <v>28</v>
      </c>
      <c r="BF72" s="119">
        <f t="shared" ca="1" si="137"/>
        <v>28</v>
      </c>
      <c r="BG72" s="119">
        <f t="shared" ca="1" si="137"/>
        <v>78</v>
      </c>
      <c r="BH72" s="119">
        <f t="shared" ca="1" si="137"/>
        <v>34</v>
      </c>
      <c r="BI72" s="120">
        <f t="shared" ca="1" si="137"/>
        <v>48</v>
      </c>
    </row>
    <row r="73" spans="1:61" ht="13.15" x14ac:dyDescent="0.4">
      <c r="A73" s="116">
        <v>70</v>
      </c>
      <c r="B73" s="117">
        <f t="shared" ref="B73:AG73" ca="1" si="138">B170</f>
        <v>23</v>
      </c>
      <c r="C73" s="117">
        <f t="shared" ca="1" si="138"/>
        <v>61</v>
      </c>
      <c r="D73" s="117">
        <f t="shared" ca="1" si="138"/>
        <v>22</v>
      </c>
      <c r="E73" s="117">
        <f t="shared" ca="1" si="138"/>
        <v>41</v>
      </c>
      <c r="F73" s="117">
        <f t="shared" ca="1" si="138"/>
        <v>80</v>
      </c>
      <c r="G73" s="117">
        <f t="shared" ca="1" si="138"/>
        <v>75</v>
      </c>
      <c r="H73" s="117">
        <f t="shared" ca="1" si="138"/>
        <v>30</v>
      </c>
      <c r="I73" s="117">
        <f t="shared" ca="1" si="138"/>
        <v>40</v>
      </c>
      <c r="J73" s="117">
        <f t="shared" ca="1" si="138"/>
        <v>5</v>
      </c>
      <c r="K73" s="117">
        <f t="shared" ca="1" si="138"/>
        <v>28</v>
      </c>
      <c r="L73" s="117">
        <f t="shared" ca="1" si="138"/>
        <v>62</v>
      </c>
      <c r="M73" s="117">
        <f t="shared" ca="1" si="138"/>
        <v>68</v>
      </c>
      <c r="N73" s="117">
        <f t="shared" ca="1" si="138"/>
        <v>37</v>
      </c>
      <c r="O73" s="117">
        <f t="shared" ca="1" si="138"/>
        <v>78</v>
      </c>
      <c r="P73" s="117">
        <f t="shared" ca="1" si="138"/>
        <v>24</v>
      </c>
      <c r="Q73" s="117">
        <f t="shared" ca="1" si="138"/>
        <v>49</v>
      </c>
      <c r="R73" s="117">
        <f t="shared" ca="1" si="138"/>
        <v>68</v>
      </c>
      <c r="S73" s="117">
        <f t="shared" ca="1" si="138"/>
        <v>27</v>
      </c>
      <c r="T73" s="117">
        <f t="shared" ca="1" si="138"/>
        <v>77</v>
      </c>
      <c r="U73" s="117">
        <f t="shared" ca="1" si="138"/>
        <v>8</v>
      </c>
      <c r="V73" s="117">
        <f t="shared" ca="1" si="138"/>
        <v>52</v>
      </c>
      <c r="W73" s="117">
        <f t="shared" ca="1" si="138"/>
        <v>34</v>
      </c>
      <c r="X73" s="117">
        <f t="shared" ca="1" si="138"/>
        <v>75</v>
      </c>
      <c r="Y73" s="117">
        <f t="shared" ca="1" si="138"/>
        <v>50</v>
      </c>
      <c r="Z73" s="117">
        <f t="shared" ca="1" si="138"/>
        <v>35</v>
      </c>
      <c r="AA73" s="117">
        <f t="shared" ca="1" si="138"/>
        <v>7</v>
      </c>
      <c r="AB73" s="117">
        <f t="shared" ca="1" si="138"/>
        <v>78</v>
      </c>
      <c r="AC73" s="117">
        <f t="shared" ca="1" si="138"/>
        <v>35</v>
      </c>
      <c r="AD73" s="117">
        <f t="shared" ca="1" si="138"/>
        <v>69</v>
      </c>
      <c r="AE73" s="117">
        <f t="shared" ca="1" si="138"/>
        <v>25</v>
      </c>
      <c r="AF73" s="117">
        <f t="shared" ca="1" si="138"/>
        <v>26</v>
      </c>
      <c r="AG73" s="117">
        <f t="shared" ca="1" si="138"/>
        <v>28</v>
      </c>
      <c r="AH73" s="117">
        <f t="shared" ref="AH73:BI73" ca="1" si="139">AH170</f>
        <v>51</v>
      </c>
      <c r="AI73" s="117">
        <f t="shared" ca="1" si="139"/>
        <v>18</v>
      </c>
      <c r="AJ73" s="117">
        <f t="shared" ca="1" si="139"/>
        <v>42</v>
      </c>
      <c r="AK73" s="117">
        <f t="shared" ca="1" si="139"/>
        <v>18</v>
      </c>
      <c r="AL73" s="117">
        <f t="shared" ca="1" si="139"/>
        <v>47</v>
      </c>
      <c r="AM73" s="117">
        <f t="shared" ca="1" si="139"/>
        <v>57</v>
      </c>
      <c r="AN73" s="117">
        <f t="shared" ca="1" si="139"/>
        <v>16</v>
      </c>
      <c r="AO73" s="117">
        <f t="shared" ca="1" si="139"/>
        <v>15</v>
      </c>
      <c r="AP73" s="117">
        <f t="shared" ca="1" si="139"/>
        <v>30</v>
      </c>
      <c r="AQ73" s="117">
        <f t="shared" ca="1" si="139"/>
        <v>69</v>
      </c>
      <c r="AR73" s="117">
        <f t="shared" ca="1" si="139"/>
        <v>28</v>
      </c>
      <c r="AS73" s="117">
        <f t="shared" ca="1" si="139"/>
        <v>46</v>
      </c>
      <c r="AT73" s="117">
        <f t="shared" ca="1" si="139"/>
        <v>4</v>
      </c>
      <c r="AU73" s="117">
        <f t="shared" ca="1" si="139"/>
        <v>50</v>
      </c>
      <c r="AV73" s="117">
        <f t="shared" ca="1" si="139"/>
        <v>44</v>
      </c>
      <c r="AW73" s="117">
        <f t="shared" ca="1" si="139"/>
        <v>29</v>
      </c>
      <c r="AX73" s="117">
        <f t="shared" ca="1" si="139"/>
        <v>27</v>
      </c>
      <c r="AY73" s="117">
        <f t="shared" ca="1" si="139"/>
        <v>56</v>
      </c>
      <c r="AZ73" s="117">
        <f t="shared" ca="1" si="139"/>
        <v>62</v>
      </c>
      <c r="BA73" s="117">
        <f t="shared" ca="1" si="139"/>
        <v>48</v>
      </c>
      <c r="BB73" s="117">
        <f t="shared" ca="1" si="139"/>
        <v>19</v>
      </c>
      <c r="BC73" s="117">
        <f t="shared" ca="1" si="139"/>
        <v>48</v>
      </c>
      <c r="BD73" s="117">
        <f t="shared" ca="1" si="139"/>
        <v>8</v>
      </c>
      <c r="BE73" s="117">
        <f t="shared" ca="1" si="139"/>
        <v>26</v>
      </c>
      <c r="BF73" s="117">
        <f t="shared" ca="1" si="139"/>
        <v>14</v>
      </c>
      <c r="BG73" s="117">
        <f t="shared" ca="1" si="139"/>
        <v>9</v>
      </c>
      <c r="BH73" s="117">
        <f t="shared" ca="1" si="139"/>
        <v>13</v>
      </c>
      <c r="BI73" s="118">
        <f t="shared" ca="1" si="139"/>
        <v>34</v>
      </c>
    </row>
    <row r="74" spans="1:61" ht="13.15" x14ac:dyDescent="0.4">
      <c r="A74" s="116">
        <v>71</v>
      </c>
      <c r="B74" s="119">
        <f t="shared" ref="B74:AG74" ca="1" si="140">IF(B171&gt;=B170,B171+1,B171)</f>
        <v>56</v>
      </c>
      <c r="C74" s="119">
        <f t="shared" ca="1" si="140"/>
        <v>34</v>
      </c>
      <c r="D74" s="119">
        <f t="shared" ca="1" si="140"/>
        <v>7</v>
      </c>
      <c r="E74" s="119">
        <f t="shared" ca="1" si="140"/>
        <v>76</v>
      </c>
      <c r="F74" s="119">
        <f t="shared" ca="1" si="140"/>
        <v>50</v>
      </c>
      <c r="G74" s="119">
        <f t="shared" ca="1" si="140"/>
        <v>23</v>
      </c>
      <c r="H74" s="119">
        <f t="shared" ca="1" si="140"/>
        <v>52</v>
      </c>
      <c r="I74" s="119">
        <f t="shared" ca="1" si="140"/>
        <v>78</v>
      </c>
      <c r="J74" s="119">
        <f t="shared" ca="1" si="140"/>
        <v>14</v>
      </c>
      <c r="K74" s="119">
        <f t="shared" ca="1" si="140"/>
        <v>17</v>
      </c>
      <c r="L74" s="119">
        <f t="shared" ca="1" si="140"/>
        <v>64</v>
      </c>
      <c r="M74" s="119">
        <f t="shared" ca="1" si="140"/>
        <v>13</v>
      </c>
      <c r="N74" s="119">
        <f t="shared" ca="1" si="140"/>
        <v>36</v>
      </c>
      <c r="O74" s="119">
        <f t="shared" ca="1" si="140"/>
        <v>4</v>
      </c>
      <c r="P74" s="119">
        <f t="shared" ca="1" si="140"/>
        <v>14</v>
      </c>
      <c r="Q74" s="119">
        <f t="shared" ca="1" si="140"/>
        <v>10</v>
      </c>
      <c r="R74" s="119">
        <f t="shared" ca="1" si="140"/>
        <v>74</v>
      </c>
      <c r="S74" s="119">
        <f t="shared" ca="1" si="140"/>
        <v>14</v>
      </c>
      <c r="T74" s="119">
        <f t="shared" ca="1" si="140"/>
        <v>73</v>
      </c>
      <c r="U74" s="119">
        <f t="shared" ca="1" si="140"/>
        <v>49</v>
      </c>
      <c r="V74" s="119">
        <f t="shared" ca="1" si="140"/>
        <v>44</v>
      </c>
      <c r="W74" s="119">
        <f t="shared" ca="1" si="140"/>
        <v>25</v>
      </c>
      <c r="X74" s="119">
        <f t="shared" ca="1" si="140"/>
        <v>70</v>
      </c>
      <c r="Y74" s="119">
        <f t="shared" ca="1" si="140"/>
        <v>58</v>
      </c>
      <c r="Z74" s="119">
        <f t="shared" ca="1" si="140"/>
        <v>25</v>
      </c>
      <c r="AA74" s="119">
        <f t="shared" ca="1" si="140"/>
        <v>14</v>
      </c>
      <c r="AB74" s="119">
        <f t="shared" ca="1" si="140"/>
        <v>61</v>
      </c>
      <c r="AC74" s="119">
        <f t="shared" ca="1" si="140"/>
        <v>28</v>
      </c>
      <c r="AD74" s="119">
        <f t="shared" ca="1" si="140"/>
        <v>64</v>
      </c>
      <c r="AE74" s="119">
        <f t="shared" ca="1" si="140"/>
        <v>81</v>
      </c>
      <c r="AF74" s="119">
        <f t="shared" ca="1" si="140"/>
        <v>33</v>
      </c>
      <c r="AG74" s="119">
        <f t="shared" ca="1" si="140"/>
        <v>68</v>
      </c>
      <c r="AH74" s="119">
        <f t="shared" ref="AH74:BI74" ca="1" si="141">IF(AH171&gt;=AH170,AH171+1,AH171)</f>
        <v>76</v>
      </c>
      <c r="AI74" s="119">
        <f t="shared" ca="1" si="141"/>
        <v>28</v>
      </c>
      <c r="AJ74" s="119">
        <f t="shared" ca="1" si="141"/>
        <v>36</v>
      </c>
      <c r="AK74" s="119">
        <f t="shared" ca="1" si="141"/>
        <v>61</v>
      </c>
      <c r="AL74" s="119">
        <f t="shared" ca="1" si="141"/>
        <v>20</v>
      </c>
      <c r="AM74" s="119">
        <f t="shared" ca="1" si="141"/>
        <v>51</v>
      </c>
      <c r="AN74" s="119">
        <f t="shared" ca="1" si="141"/>
        <v>59</v>
      </c>
      <c r="AO74" s="119">
        <f t="shared" ca="1" si="141"/>
        <v>3</v>
      </c>
      <c r="AP74" s="119">
        <f t="shared" ca="1" si="141"/>
        <v>7</v>
      </c>
      <c r="AQ74" s="119">
        <f t="shared" ca="1" si="141"/>
        <v>3</v>
      </c>
      <c r="AR74" s="119">
        <f t="shared" ca="1" si="141"/>
        <v>69</v>
      </c>
      <c r="AS74" s="119">
        <f t="shared" ca="1" si="141"/>
        <v>33</v>
      </c>
      <c r="AT74" s="119">
        <f t="shared" ca="1" si="141"/>
        <v>70</v>
      </c>
      <c r="AU74" s="119">
        <f t="shared" ca="1" si="141"/>
        <v>19</v>
      </c>
      <c r="AV74" s="119">
        <f t="shared" ca="1" si="141"/>
        <v>35</v>
      </c>
      <c r="AW74" s="119">
        <f t="shared" ca="1" si="141"/>
        <v>26</v>
      </c>
      <c r="AX74" s="119">
        <f t="shared" ca="1" si="141"/>
        <v>62</v>
      </c>
      <c r="AY74" s="119">
        <f t="shared" ca="1" si="141"/>
        <v>34</v>
      </c>
      <c r="AZ74" s="119">
        <f t="shared" ca="1" si="141"/>
        <v>70</v>
      </c>
      <c r="BA74" s="119">
        <f t="shared" ca="1" si="141"/>
        <v>33</v>
      </c>
      <c r="BB74" s="119">
        <f t="shared" ca="1" si="141"/>
        <v>21</v>
      </c>
      <c r="BC74" s="119">
        <f t="shared" ca="1" si="141"/>
        <v>2</v>
      </c>
      <c r="BD74" s="119">
        <f t="shared" ca="1" si="141"/>
        <v>6</v>
      </c>
      <c r="BE74" s="119">
        <f t="shared" ca="1" si="141"/>
        <v>49</v>
      </c>
      <c r="BF74" s="119">
        <f t="shared" ca="1" si="141"/>
        <v>7</v>
      </c>
      <c r="BG74" s="119">
        <f t="shared" ca="1" si="141"/>
        <v>72</v>
      </c>
      <c r="BH74" s="119">
        <f t="shared" ca="1" si="141"/>
        <v>5</v>
      </c>
      <c r="BI74" s="120">
        <f t="shared" ca="1" si="141"/>
        <v>72</v>
      </c>
    </row>
    <row r="75" spans="1:61" ht="13.15" x14ac:dyDescent="0.4">
      <c r="A75" s="116">
        <v>72</v>
      </c>
      <c r="B75" s="117">
        <f t="shared" ref="B75:AG75" ca="1" si="142">IF(B172&gt;=MIN(B73,B74),IF((B172+1)&gt;=MAX(B73,B74),B172+2,B172+1),B172)</f>
        <v>58</v>
      </c>
      <c r="C75" s="117">
        <f t="shared" ca="1" si="142"/>
        <v>68</v>
      </c>
      <c r="D75" s="117">
        <f t="shared" ca="1" si="142"/>
        <v>77</v>
      </c>
      <c r="E75" s="117">
        <f t="shared" ca="1" si="142"/>
        <v>68</v>
      </c>
      <c r="F75" s="117">
        <f t="shared" ca="1" si="142"/>
        <v>67</v>
      </c>
      <c r="G75" s="117">
        <f t="shared" ca="1" si="142"/>
        <v>20</v>
      </c>
      <c r="H75" s="117">
        <f t="shared" ca="1" si="142"/>
        <v>15</v>
      </c>
      <c r="I75" s="117">
        <f t="shared" ca="1" si="142"/>
        <v>2</v>
      </c>
      <c r="J75" s="117">
        <f t="shared" ca="1" si="142"/>
        <v>18</v>
      </c>
      <c r="K75" s="117">
        <f t="shared" ca="1" si="142"/>
        <v>64</v>
      </c>
      <c r="L75" s="117">
        <f t="shared" ca="1" si="142"/>
        <v>78</v>
      </c>
      <c r="M75" s="117">
        <f t="shared" ca="1" si="142"/>
        <v>60</v>
      </c>
      <c r="N75" s="117">
        <f t="shared" ca="1" si="142"/>
        <v>1</v>
      </c>
      <c r="O75" s="117">
        <f t="shared" ca="1" si="142"/>
        <v>43</v>
      </c>
      <c r="P75" s="117">
        <f t="shared" ca="1" si="142"/>
        <v>52</v>
      </c>
      <c r="Q75" s="117">
        <f t="shared" ca="1" si="142"/>
        <v>55</v>
      </c>
      <c r="R75" s="117">
        <f t="shared" ca="1" si="142"/>
        <v>60</v>
      </c>
      <c r="S75" s="117">
        <f t="shared" ca="1" si="142"/>
        <v>42</v>
      </c>
      <c r="T75" s="117">
        <f t="shared" ca="1" si="142"/>
        <v>19</v>
      </c>
      <c r="U75" s="117">
        <f t="shared" ca="1" si="142"/>
        <v>24</v>
      </c>
      <c r="V75" s="117">
        <f t="shared" ca="1" si="142"/>
        <v>21</v>
      </c>
      <c r="W75" s="117">
        <f t="shared" ca="1" si="142"/>
        <v>5</v>
      </c>
      <c r="X75" s="117">
        <f t="shared" ca="1" si="142"/>
        <v>39</v>
      </c>
      <c r="Y75" s="117">
        <f t="shared" ca="1" si="142"/>
        <v>61</v>
      </c>
      <c r="Z75" s="117">
        <f t="shared" ca="1" si="142"/>
        <v>48</v>
      </c>
      <c r="AA75" s="117">
        <f t="shared" ca="1" si="142"/>
        <v>27</v>
      </c>
      <c r="AB75" s="117">
        <f t="shared" ca="1" si="142"/>
        <v>52</v>
      </c>
      <c r="AC75" s="117">
        <f t="shared" ca="1" si="142"/>
        <v>4</v>
      </c>
      <c r="AD75" s="117">
        <f t="shared" ca="1" si="142"/>
        <v>50</v>
      </c>
      <c r="AE75" s="117">
        <f t="shared" ca="1" si="142"/>
        <v>39</v>
      </c>
      <c r="AF75" s="117">
        <f t="shared" ca="1" si="142"/>
        <v>6</v>
      </c>
      <c r="AG75" s="117">
        <f t="shared" ca="1" si="142"/>
        <v>31</v>
      </c>
      <c r="AH75" s="117">
        <f t="shared" ref="AH75:BI75" ca="1" si="143">IF(AH172&gt;=MIN(AH73,AH74),IF((AH172+1)&gt;=MAX(AH73,AH74),AH172+2,AH172+1),AH172)</f>
        <v>62</v>
      </c>
      <c r="AI75" s="117">
        <f t="shared" ca="1" si="143"/>
        <v>62</v>
      </c>
      <c r="AJ75" s="117">
        <f t="shared" ca="1" si="143"/>
        <v>21</v>
      </c>
      <c r="AK75" s="117">
        <f t="shared" ca="1" si="143"/>
        <v>51</v>
      </c>
      <c r="AL75" s="117">
        <f t="shared" ca="1" si="143"/>
        <v>9</v>
      </c>
      <c r="AM75" s="117">
        <f t="shared" ca="1" si="143"/>
        <v>54</v>
      </c>
      <c r="AN75" s="117">
        <f t="shared" ca="1" si="143"/>
        <v>54</v>
      </c>
      <c r="AO75" s="117">
        <f t="shared" ca="1" si="143"/>
        <v>25</v>
      </c>
      <c r="AP75" s="117">
        <f t="shared" ca="1" si="143"/>
        <v>67</v>
      </c>
      <c r="AQ75" s="117">
        <f t="shared" ca="1" si="143"/>
        <v>4</v>
      </c>
      <c r="AR75" s="117">
        <f t="shared" ca="1" si="143"/>
        <v>43</v>
      </c>
      <c r="AS75" s="117">
        <f t="shared" ca="1" si="143"/>
        <v>53</v>
      </c>
      <c r="AT75" s="117">
        <f t="shared" ca="1" si="143"/>
        <v>68</v>
      </c>
      <c r="AU75" s="117">
        <f t="shared" ca="1" si="143"/>
        <v>28</v>
      </c>
      <c r="AV75" s="117">
        <f t="shared" ca="1" si="143"/>
        <v>72</v>
      </c>
      <c r="AW75" s="117">
        <f t="shared" ca="1" si="143"/>
        <v>2</v>
      </c>
      <c r="AX75" s="117">
        <f t="shared" ca="1" si="143"/>
        <v>19</v>
      </c>
      <c r="AY75" s="117">
        <f t="shared" ca="1" si="143"/>
        <v>65</v>
      </c>
      <c r="AZ75" s="117">
        <f t="shared" ca="1" si="143"/>
        <v>64</v>
      </c>
      <c r="BA75" s="117">
        <f t="shared" ca="1" si="143"/>
        <v>57</v>
      </c>
      <c r="BB75" s="117">
        <f t="shared" ca="1" si="143"/>
        <v>61</v>
      </c>
      <c r="BC75" s="117">
        <f t="shared" ca="1" si="143"/>
        <v>15</v>
      </c>
      <c r="BD75" s="117">
        <f t="shared" ca="1" si="143"/>
        <v>63</v>
      </c>
      <c r="BE75" s="117">
        <f t="shared" ca="1" si="143"/>
        <v>17</v>
      </c>
      <c r="BF75" s="117">
        <f t="shared" ca="1" si="143"/>
        <v>48</v>
      </c>
      <c r="BG75" s="117">
        <f t="shared" ca="1" si="143"/>
        <v>65</v>
      </c>
      <c r="BH75" s="117">
        <f t="shared" ca="1" si="143"/>
        <v>46</v>
      </c>
      <c r="BI75" s="118">
        <f t="shared" ca="1" si="143"/>
        <v>35</v>
      </c>
    </row>
    <row r="76" spans="1:61" ht="13.15" x14ac:dyDescent="0.4">
      <c r="A76" s="116">
        <v>73</v>
      </c>
      <c r="B76" s="119">
        <f t="shared" ref="B76:AG76" ca="1" si="144">B173</f>
        <v>28</v>
      </c>
      <c r="C76" s="119">
        <f t="shared" ca="1" si="144"/>
        <v>25</v>
      </c>
      <c r="D76" s="119">
        <f t="shared" ca="1" si="144"/>
        <v>78</v>
      </c>
      <c r="E76" s="119">
        <f t="shared" ca="1" si="144"/>
        <v>47</v>
      </c>
      <c r="F76" s="119">
        <f t="shared" ca="1" si="144"/>
        <v>64</v>
      </c>
      <c r="G76" s="119">
        <f t="shared" ca="1" si="144"/>
        <v>5</v>
      </c>
      <c r="H76" s="119">
        <f t="shared" ca="1" si="144"/>
        <v>54</v>
      </c>
      <c r="I76" s="119">
        <f t="shared" ca="1" si="144"/>
        <v>35</v>
      </c>
      <c r="J76" s="119">
        <f t="shared" ca="1" si="144"/>
        <v>8</v>
      </c>
      <c r="K76" s="119">
        <f t="shared" ca="1" si="144"/>
        <v>12</v>
      </c>
      <c r="L76" s="119">
        <f t="shared" ca="1" si="144"/>
        <v>7</v>
      </c>
      <c r="M76" s="119">
        <f t="shared" ca="1" si="144"/>
        <v>41</v>
      </c>
      <c r="N76" s="119">
        <f t="shared" ca="1" si="144"/>
        <v>14</v>
      </c>
      <c r="O76" s="119">
        <f t="shared" ca="1" si="144"/>
        <v>23</v>
      </c>
      <c r="P76" s="119">
        <f t="shared" ca="1" si="144"/>
        <v>20</v>
      </c>
      <c r="Q76" s="119">
        <f t="shared" ca="1" si="144"/>
        <v>5</v>
      </c>
      <c r="R76" s="119">
        <f t="shared" ca="1" si="144"/>
        <v>19</v>
      </c>
      <c r="S76" s="119">
        <f t="shared" ca="1" si="144"/>
        <v>42</v>
      </c>
      <c r="T76" s="119">
        <f t="shared" ca="1" si="144"/>
        <v>76</v>
      </c>
      <c r="U76" s="119">
        <f t="shared" ca="1" si="144"/>
        <v>69</v>
      </c>
      <c r="V76" s="119">
        <f t="shared" ca="1" si="144"/>
        <v>38</v>
      </c>
      <c r="W76" s="119">
        <f t="shared" ca="1" si="144"/>
        <v>57</v>
      </c>
      <c r="X76" s="119">
        <f t="shared" ca="1" si="144"/>
        <v>16</v>
      </c>
      <c r="Y76" s="119">
        <f t="shared" ca="1" si="144"/>
        <v>17</v>
      </c>
      <c r="Z76" s="119">
        <f t="shared" ca="1" si="144"/>
        <v>20</v>
      </c>
      <c r="AA76" s="119">
        <f t="shared" ca="1" si="144"/>
        <v>33</v>
      </c>
      <c r="AB76" s="119">
        <f t="shared" ca="1" si="144"/>
        <v>7</v>
      </c>
      <c r="AC76" s="119">
        <f t="shared" ca="1" si="144"/>
        <v>29</v>
      </c>
      <c r="AD76" s="119">
        <f t="shared" ca="1" si="144"/>
        <v>65</v>
      </c>
      <c r="AE76" s="119">
        <f t="shared" ca="1" si="144"/>
        <v>65</v>
      </c>
      <c r="AF76" s="119">
        <f t="shared" ca="1" si="144"/>
        <v>59</v>
      </c>
      <c r="AG76" s="119">
        <f t="shared" ca="1" si="144"/>
        <v>18</v>
      </c>
      <c r="AH76" s="119">
        <f t="shared" ref="AH76:BI76" ca="1" si="145">AH173</f>
        <v>17</v>
      </c>
      <c r="AI76" s="119">
        <f t="shared" ca="1" si="145"/>
        <v>35</v>
      </c>
      <c r="AJ76" s="119">
        <f t="shared" ca="1" si="145"/>
        <v>61</v>
      </c>
      <c r="AK76" s="119">
        <f t="shared" ca="1" si="145"/>
        <v>52</v>
      </c>
      <c r="AL76" s="119">
        <f t="shared" ca="1" si="145"/>
        <v>74</v>
      </c>
      <c r="AM76" s="119">
        <f t="shared" ca="1" si="145"/>
        <v>29</v>
      </c>
      <c r="AN76" s="119">
        <f t="shared" ca="1" si="145"/>
        <v>29</v>
      </c>
      <c r="AO76" s="119">
        <f t="shared" ca="1" si="145"/>
        <v>34</v>
      </c>
      <c r="AP76" s="119">
        <f t="shared" ca="1" si="145"/>
        <v>31</v>
      </c>
      <c r="AQ76" s="119">
        <f t="shared" ca="1" si="145"/>
        <v>46</v>
      </c>
      <c r="AR76" s="119">
        <f t="shared" ca="1" si="145"/>
        <v>53</v>
      </c>
      <c r="AS76" s="119">
        <f t="shared" ca="1" si="145"/>
        <v>17</v>
      </c>
      <c r="AT76" s="119">
        <f t="shared" ca="1" si="145"/>
        <v>22</v>
      </c>
      <c r="AU76" s="119">
        <f t="shared" ca="1" si="145"/>
        <v>8</v>
      </c>
      <c r="AV76" s="119">
        <f t="shared" ca="1" si="145"/>
        <v>31</v>
      </c>
      <c r="AW76" s="119">
        <f t="shared" ca="1" si="145"/>
        <v>15</v>
      </c>
      <c r="AX76" s="119">
        <f t="shared" ca="1" si="145"/>
        <v>71</v>
      </c>
      <c r="AY76" s="119">
        <f t="shared" ca="1" si="145"/>
        <v>36</v>
      </c>
      <c r="AZ76" s="119">
        <f t="shared" ca="1" si="145"/>
        <v>51</v>
      </c>
      <c r="BA76" s="119">
        <f t="shared" ca="1" si="145"/>
        <v>16</v>
      </c>
      <c r="BB76" s="119">
        <f t="shared" ca="1" si="145"/>
        <v>64</v>
      </c>
      <c r="BC76" s="119">
        <f t="shared" ca="1" si="145"/>
        <v>53</v>
      </c>
      <c r="BD76" s="119">
        <f t="shared" ca="1" si="145"/>
        <v>48</v>
      </c>
      <c r="BE76" s="119">
        <f t="shared" ca="1" si="145"/>
        <v>32</v>
      </c>
      <c r="BF76" s="119">
        <f t="shared" ca="1" si="145"/>
        <v>56</v>
      </c>
      <c r="BG76" s="119">
        <f t="shared" ca="1" si="145"/>
        <v>59</v>
      </c>
      <c r="BH76" s="119">
        <f t="shared" ca="1" si="145"/>
        <v>2</v>
      </c>
      <c r="BI76" s="120">
        <f t="shared" ca="1" si="145"/>
        <v>56</v>
      </c>
    </row>
    <row r="77" spans="1:61" ht="13.15" x14ac:dyDescent="0.4">
      <c r="A77" s="116">
        <v>74</v>
      </c>
      <c r="B77" s="117">
        <f t="shared" ref="B77:AG77" ca="1" si="146">IF(B174&gt;=B173,B174+1,B174)</f>
        <v>65</v>
      </c>
      <c r="C77" s="117">
        <f t="shared" ca="1" si="146"/>
        <v>13</v>
      </c>
      <c r="D77" s="117">
        <f t="shared" ca="1" si="146"/>
        <v>65</v>
      </c>
      <c r="E77" s="117">
        <f t="shared" ca="1" si="146"/>
        <v>77</v>
      </c>
      <c r="F77" s="117">
        <f t="shared" ca="1" si="146"/>
        <v>74</v>
      </c>
      <c r="G77" s="117">
        <f t="shared" ca="1" si="146"/>
        <v>33</v>
      </c>
      <c r="H77" s="117">
        <f t="shared" ca="1" si="146"/>
        <v>24</v>
      </c>
      <c r="I77" s="117">
        <f t="shared" ca="1" si="146"/>
        <v>63</v>
      </c>
      <c r="J77" s="117">
        <f t="shared" ca="1" si="146"/>
        <v>28</v>
      </c>
      <c r="K77" s="117">
        <f t="shared" ca="1" si="146"/>
        <v>47</v>
      </c>
      <c r="L77" s="117">
        <f t="shared" ca="1" si="146"/>
        <v>12</v>
      </c>
      <c r="M77" s="117">
        <f t="shared" ca="1" si="146"/>
        <v>3</v>
      </c>
      <c r="N77" s="117">
        <f t="shared" ca="1" si="146"/>
        <v>44</v>
      </c>
      <c r="O77" s="117">
        <f t="shared" ca="1" si="146"/>
        <v>56</v>
      </c>
      <c r="P77" s="117">
        <f t="shared" ca="1" si="146"/>
        <v>41</v>
      </c>
      <c r="Q77" s="117">
        <f t="shared" ca="1" si="146"/>
        <v>68</v>
      </c>
      <c r="R77" s="117">
        <f t="shared" ca="1" si="146"/>
        <v>65</v>
      </c>
      <c r="S77" s="117">
        <f t="shared" ca="1" si="146"/>
        <v>50</v>
      </c>
      <c r="T77" s="117">
        <f t="shared" ca="1" si="146"/>
        <v>55</v>
      </c>
      <c r="U77" s="117">
        <f t="shared" ca="1" si="146"/>
        <v>29</v>
      </c>
      <c r="V77" s="117">
        <f t="shared" ca="1" si="146"/>
        <v>33</v>
      </c>
      <c r="W77" s="117">
        <f t="shared" ca="1" si="146"/>
        <v>7</v>
      </c>
      <c r="X77" s="117">
        <f t="shared" ca="1" si="146"/>
        <v>15</v>
      </c>
      <c r="Y77" s="117">
        <f t="shared" ca="1" si="146"/>
        <v>43</v>
      </c>
      <c r="Z77" s="117">
        <f t="shared" ca="1" si="146"/>
        <v>40</v>
      </c>
      <c r="AA77" s="117">
        <f t="shared" ca="1" si="146"/>
        <v>28</v>
      </c>
      <c r="AB77" s="117">
        <f t="shared" ca="1" si="146"/>
        <v>24</v>
      </c>
      <c r="AC77" s="117">
        <f t="shared" ca="1" si="146"/>
        <v>36</v>
      </c>
      <c r="AD77" s="117">
        <f t="shared" ca="1" si="146"/>
        <v>50</v>
      </c>
      <c r="AE77" s="117">
        <f t="shared" ca="1" si="146"/>
        <v>49</v>
      </c>
      <c r="AF77" s="117">
        <f t="shared" ca="1" si="146"/>
        <v>73</v>
      </c>
      <c r="AG77" s="117">
        <f t="shared" ca="1" si="146"/>
        <v>47</v>
      </c>
      <c r="AH77" s="117">
        <f t="shared" ref="AH77:BI77" ca="1" si="147">IF(AH174&gt;=AH173,AH174+1,AH174)</f>
        <v>62</v>
      </c>
      <c r="AI77" s="117">
        <f t="shared" ca="1" si="147"/>
        <v>42</v>
      </c>
      <c r="AJ77" s="117">
        <f t="shared" ca="1" si="147"/>
        <v>1</v>
      </c>
      <c r="AK77" s="117">
        <f t="shared" ca="1" si="147"/>
        <v>64</v>
      </c>
      <c r="AL77" s="117">
        <f t="shared" ca="1" si="147"/>
        <v>38</v>
      </c>
      <c r="AM77" s="117">
        <f t="shared" ca="1" si="147"/>
        <v>24</v>
      </c>
      <c r="AN77" s="117">
        <f t="shared" ca="1" si="147"/>
        <v>79</v>
      </c>
      <c r="AO77" s="117">
        <f t="shared" ca="1" si="147"/>
        <v>1</v>
      </c>
      <c r="AP77" s="117">
        <f t="shared" ca="1" si="147"/>
        <v>36</v>
      </c>
      <c r="AQ77" s="117">
        <f t="shared" ca="1" si="147"/>
        <v>24</v>
      </c>
      <c r="AR77" s="117">
        <f t="shared" ca="1" si="147"/>
        <v>63</v>
      </c>
      <c r="AS77" s="117">
        <f t="shared" ca="1" si="147"/>
        <v>73</v>
      </c>
      <c r="AT77" s="117">
        <f t="shared" ca="1" si="147"/>
        <v>45</v>
      </c>
      <c r="AU77" s="117">
        <f t="shared" ca="1" si="147"/>
        <v>80</v>
      </c>
      <c r="AV77" s="117">
        <f t="shared" ca="1" si="147"/>
        <v>65</v>
      </c>
      <c r="AW77" s="117">
        <f t="shared" ca="1" si="147"/>
        <v>20</v>
      </c>
      <c r="AX77" s="117">
        <f t="shared" ca="1" si="147"/>
        <v>64</v>
      </c>
      <c r="AY77" s="117">
        <f t="shared" ca="1" si="147"/>
        <v>37</v>
      </c>
      <c r="AZ77" s="117">
        <f t="shared" ca="1" si="147"/>
        <v>76</v>
      </c>
      <c r="BA77" s="117">
        <f t="shared" ca="1" si="147"/>
        <v>9</v>
      </c>
      <c r="BB77" s="117">
        <f t="shared" ca="1" si="147"/>
        <v>78</v>
      </c>
      <c r="BC77" s="117">
        <f t="shared" ca="1" si="147"/>
        <v>2</v>
      </c>
      <c r="BD77" s="117">
        <f t="shared" ca="1" si="147"/>
        <v>59</v>
      </c>
      <c r="BE77" s="117">
        <f t="shared" ca="1" si="147"/>
        <v>70</v>
      </c>
      <c r="BF77" s="117">
        <f t="shared" ca="1" si="147"/>
        <v>21</v>
      </c>
      <c r="BG77" s="117">
        <f t="shared" ca="1" si="147"/>
        <v>13</v>
      </c>
      <c r="BH77" s="117">
        <f t="shared" ca="1" si="147"/>
        <v>7</v>
      </c>
      <c r="BI77" s="118">
        <f t="shared" ca="1" si="147"/>
        <v>20</v>
      </c>
    </row>
    <row r="78" spans="1:61" ht="13.15" x14ac:dyDescent="0.4">
      <c r="A78" s="116">
        <v>75</v>
      </c>
      <c r="B78" s="119">
        <f t="shared" ref="B78:AG78" ca="1" si="148">IF(B175&gt;=MIN(B76,B77),IF((B175+1)&gt;=MAX(B76,B77),B175+2,B175+1),B175)</f>
        <v>63</v>
      </c>
      <c r="C78" s="119">
        <f t="shared" ca="1" si="148"/>
        <v>19</v>
      </c>
      <c r="D78" s="119">
        <f t="shared" ca="1" si="148"/>
        <v>55</v>
      </c>
      <c r="E78" s="119">
        <f t="shared" ca="1" si="148"/>
        <v>18</v>
      </c>
      <c r="F78" s="119">
        <f t="shared" ca="1" si="148"/>
        <v>68</v>
      </c>
      <c r="G78" s="119">
        <f t="shared" ca="1" si="148"/>
        <v>57</v>
      </c>
      <c r="H78" s="119">
        <f t="shared" ca="1" si="148"/>
        <v>78</v>
      </c>
      <c r="I78" s="119">
        <f t="shared" ca="1" si="148"/>
        <v>2</v>
      </c>
      <c r="J78" s="119">
        <f t="shared" ca="1" si="148"/>
        <v>34</v>
      </c>
      <c r="K78" s="119">
        <f t="shared" ca="1" si="148"/>
        <v>34</v>
      </c>
      <c r="L78" s="119">
        <f t="shared" ca="1" si="148"/>
        <v>25</v>
      </c>
      <c r="M78" s="119">
        <f t="shared" ca="1" si="148"/>
        <v>25</v>
      </c>
      <c r="N78" s="119">
        <f t="shared" ca="1" si="148"/>
        <v>73</v>
      </c>
      <c r="O78" s="119">
        <f t="shared" ca="1" si="148"/>
        <v>15</v>
      </c>
      <c r="P78" s="119">
        <f t="shared" ca="1" si="148"/>
        <v>49</v>
      </c>
      <c r="Q78" s="119">
        <f t="shared" ca="1" si="148"/>
        <v>36</v>
      </c>
      <c r="R78" s="119">
        <f t="shared" ca="1" si="148"/>
        <v>34</v>
      </c>
      <c r="S78" s="119">
        <f t="shared" ca="1" si="148"/>
        <v>21</v>
      </c>
      <c r="T78" s="119">
        <f t="shared" ca="1" si="148"/>
        <v>32</v>
      </c>
      <c r="U78" s="119">
        <f t="shared" ca="1" si="148"/>
        <v>25</v>
      </c>
      <c r="V78" s="119">
        <f t="shared" ca="1" si="148"/>
        <v>66</v>
      </c>
      <c r="W78" s="119">
        <f t="shared" ca="1" si="148"/>
        <v>38</v>
      </c>
      <c r="X78" s="119">
        <f t="shared" ca="1" si="148"/>
        <v>73</v>
      </c>
      <c r="Y78" s="119">
        <f t="shared" ca="1" si="148"/>
        <v>46</v>
      </c>
      <c r="Z78" s="119">
        <f t="shared" ca="1" si="148"/>
        <v>43</v>
      </c>
      <c r="AA78" s="119">
        <f t="shared" ca="1" si="148"/>
        <v>68</v>
      </c>
      <c r="AB78" s="119">
        <f t="shared" ca="1" si="148"/>
        <v>39</v>
      </c>
      <c r="AC78" s="119">
        <f t="shared" ca="1" si="148"/>
        <v>26</v>
      </c>
      <c r="AD78" s="119">
        <f t="shared" ca="1" si="148"/>
        <v>40</v>
      </c>
      <c r="AE78" s="119">
        <f t="shared" ca="1" si="148"/>
        <v>32</v>
      </c>
      <c r="AF78" s="119">
        <f t="shared" ca="1" si="148"/>
        <v>48</v>
      </c>
      <c r="AG78" s="119">
        <f t="shared" ca="1" si="148"/>
        <v>27</v>
      </c>
      <c r="AH78" s="119">
        <f t="shared" ref="AH78:BI78" ca="1" si="149">IF(AH175&gt;=MIN(AH76,AH77),IF((AH175+1)&gt;=MAX(AH76,AH77),AH175+2,AH175+1),AH175)</f>
        <v>16</v>
      </c>
      <c r="AI78" s="119">
        <f t="shared" ca="1" si="149"/>
        <v>13</v>
      </c>
      <c r="AJ78" s="119">
        <f t="shared" ca="1" si="149"/>
        <v>14</v>
      </c>
      <c r="AK78" s="119">
        <f t="shared" ca="1" si="149"/>
        <v>26</v>
      </c>
      <c r="AL78" s="119">
        <f t="shared" ca="1" si="149"/>
        <v>11</v>
      </c>
      <c r="AM78" s="119">
        <f t="shared" ca="1" si="149"/>
        <v>64</v>
      </c>
      <c r="AN78" s="119">
        <f t="shared" ca="1" si="149"/>
        <v>57</v>
      </c>
      <c r="AO78" s="119">
        <f t="shared" ca="1" si="149"/>
        <v>64</v>
      </c>
      <c r="AP78" s="119">
        <f t="shared" ca="1" si="149"/>
        <v>10</v>
      </c>
      <c r="AQ78" s="119">
        <f t="shared" ca="1" si="149"/>
        <v>52</v>
      </c>
      <c r="AR78" s="119">
        <f t="shared" ca="1" si="149"/>
        <v>43</v>
      </c>
      <c r="AS78" s="119">
        <f t="shared" ca="1" si="149"/>
        <v>36</v>
      </c>
      <c r="AT78" s="119">
        <f t="shared" ca="1" si="149"/>
        <v>21</v>
      </c>
      <c r="AU78" s="119">
        <f t="shared" ca="1" si="149"/>
        <v>5</v>
      </c>
      <c r="AV78" s="119">
        <f t="shared" ca="1" si="149"/>
        <v>39</v>
      </c>
      <c r="AW78" s="119">
        <f t="shared" ca="1" si="149"/>
        <v>61</v>
      </c>
      <c r="AX78" s="119">
        <f t="shared" ca="1" si="149"/>
        <v>16</v>
      </c>
      <c r="AY78" s="119">
        <f t="shared" ca="1" si="149"/>
        <v>79</v>
      </c>
      <c r="AZ78" s="119">
        <f t="shared" ca="1" si="149"/>
        <v>65</v>
      </c>
      <c r="BA78" s="119">
        <f t="shared" ca="1" si="149"/>
        <v>40</v>
      </c>
      <c r="BB78" s="119">
        <f t="shared" ca="1" si="149"/>
        <v>62</v>
      </c>
      <c r="BC78" s="119">
        <f t="shared" ca="1" si="149"/>
        <v>65</v>
      </c>
      <c r="BD78" s="119">
        <f t="shared" ca="1" si="149"/>
        <v>32</v>
      </c>
      <c r="BE78" s="119">
        <f t="shared" ca="1" si="149"/>
        <v>29</v>
      </c>
      <c r="BF78" s="119">
        <f t="shared" ca="1" si="149"/>
        <v>7</v>
      </c>
      <c r="BG78" s="119">
        <f t="shared" ca="1" si="149"/>
        <v>80</v>
      </c>
      <c r="BH78" s="119">
        <f t="shared" ca="1" si="149"/>
        <v>27</v>
      </c>
      <c r="BI78" s="120">
        <f t="shared" ca="1" si="149"/>
        <v>11</v>
      </c>
    </row>
    <row r="79" spans="1:61" ht="13.15" x14ac:dyDescent="0.4">
      <c r="A79" s="116">
        <v>76</v>
      </c>
      <c r="B79" s="117">
        <f t="shared" ref="B79:AG79" ca="1" si="150">B176</f>
        <v>74</v>
      </c>
      <c r="C79" s="117">
        <f t="shared" ca="1" si="150"/>
        <v>55</v>
      </c>
      <c r="D79" s="117">
        <f t="shared" ca="1" si="150"/>
        <v>66</v>
      </c>
      <c r="E79" s="117">
        <f t="shared" ca="1" si="150"/>
        <v>51</v>
      </c>
      <c r="F79" s="117">
        <f t="shared" ca="1" si="150"/>
        <v>62</v>
      </c>
      <c r="G79" s="117">
        <f t="shared" ca="1" si="150"/>
        <v>28</v>
      </c>
      <c r="H79" s="117">
        <f t="shared" ca="1" si="150"/>
        <v>51</v>
      </c>
      <c r="I79" s="117">
        <f t="shared" ca="1" si="150"/>
        <v>55</v>
      </c>
      <c r="J79" s="117">
        <f t="shared" ca="1" si="150"/>
        <v>73</v>
      </c>
      <c r="K79" s="117">
        <f t="shared" ca="1" si="150"/>
        <v>57</v>
      </c>
      <c r="L79" s="117">
        <f t="shared" ca="1" si="150"/>
        <v>81</v>
      </c>
      <c r="M79" s="117">
        <f t="shared" ca="1" si="150"/>
        <v>11</v>
      </c>
      <c r="N79" s="117">
        <f t="shared" ca="1" si="150"/>
        <v>59</v>
      </c>
      <c r="O79" s="117">
        <f t="shared" ca="1" si="150"/>
        <v>58</v>
      </c>
      <c r="P79" s="117">
        <f t="shared" ca="1" si="150"/>
        <v>73</v>
      </c>
      <c r="Q79" s="117">
        <f t="shared" ca="1" si="150"/>
        <v>60</v>
      </c>
      <c r="R79" s="117">
        <f t="shared" ca="1" si="150"/>
        <v>76</v>
      </c>
      <c r="S79" s="117">
        <f t="shared" ca="1" si="150"/>
        <v>41</v>
      </c>
      <c r="T79" s="117">
        <f t="shared" ca="1" si="150"/>
        <v>78</v>
      </c>
      <c r="U79" s="117">
        <f t="shared" ca="1" si="150"/>
        <v>25</v>
      </c>
      <c r="V79" s="117">
        <f t="shared" ca="1" si="150"/>
        <v>45</v>
      </c>
      <c r="W79" s="117">
        <f t="shared" ca="1" si="150"/>
        <v>51</v>
      </c>
      <c r="X79" s="117">
        <f t="shared" ca="1" si="150"/>
        <v>39</v>
      </c>
      <c r="Y79" s="117">
        <f t="shared" ca="1" si="150"/>
        <v>67</v>
      </c>
      <c r="Z79" s="117">
        <f t="shared" ca="1" si="150"/>
        <v>35</v>
      </c>
      <c r="AA79" s="117">
        <f t="shared" ca="1" si="150"/>
        <v>78</v>
      </c>
      <c r="AB79" s="117">
        <f t="shared" ca="1" si="150"/>
        <v>1</v>
      </c>
      <c r="AC79" s="117">
        <f t="shared" ca="1" si="150"/>
        <v>54</v>
      </c>
      <c r="AD79" s="117">
        <f t="shared" ca="1" si="150"/>
        <v>21</v>
      </c>
      <c r="AE79" s="117">
        <f t="shared" ca="1" si="150"/>
        <v>44</v>
      </c>
      <c r="AF79" s="117">
        <f t="shared" ca="1" si="150"/>
        <v>61</v>
      </c>
      <c r="AG79" s="117">
        <f t="shared" ca="1" si="150"/>
        <v>13</v>
      </c>
      <c r="AH79" s="117">
        <f t="shared" ref="AH79:BI79" ca="1" si="151">AH176</f>
        <v>69</v>
      </c>
      <c r="AI79" s="117">
        <f t="shared" ca="1" si="151"/>
        <v>71</v>
      </c>
      <c r="AJ79" s="117">
        <f t="shared" ca="1" si="151"/>
        <v>16</v>
      </c>
      <c r="AK79" s="117">
        <f t="shared" ca="1" si="151"/>
        <v>11</v>
      </c>
      <c r="AL79" s="117">
        <f t="shared" ca="1" si="151"/>
        <v>28</v>
      </c>
      <c r="AM79" s="117">
        <f t="shared" ca="1" si="151"/>
        <v>17</v>
      </c>
      <c r="AN79" s="117">
        <f t="shared" ca="1" si="151"/>
        <v>53</v>
      </c>
      <c r="AO79" s="117">
        <f t="shared" ca="1" si="151"/>
        <v>23</v>
      </c>
      <c r="AP79" s="117">
        <f t="shared" ca="1" si="151"/>
        <v>45</v>
      </c>
      <c r="AQ79" s="117">
        <f t="shared" ca="1" si="151"/>
        <v>24</v>
      </c>
      <c r="AR79" s="117">
        <f t="shared" ca="1" si="151"/>
        <v>29</v>
      </c>
      <c r="AS79" s="117">
        <f t="shared" ca="1" si="151"/>
        <v>11</v>
      </c>
      <c r="AT79" s="117">
        <f t="shared" ca="1" si="151"/>
        <v>34</v>
      </c>
      <c r="AU79" s="117">
        <f t="shared" ca="1" si="151"/>
        <v>15</v>
      </c>
      <c r="AV79" s="117">
        <f t="shared" ca="1" si="151"/>
        <v>21</v>
      </c>
      <c r="AW79" s="117">
        <f t="shared" ca="1" si="151"/>
        <v>59</v>
      </c>
      <c r="AX79" s="117">
        <f t="shared" ca="1" si="151"/>
        <v>20</v>
      </c>
      <c r="AY79" s="117">
        <f t="shared" ca="1" si="151"/>
        <v>17</v>
      </c>
      <c r="AZ79" s="117">
        <f t="shared" ca="1" si="151"/>
        <v>49</v>
      </c>
      <c r="BA79" s="117">
        <f t="shared" ca="1" si="151"/>
        <v>55</v>
      </c>
      <c r="BB79" s="117">
        <f t="shared" ca="1" si="151"/>
        <v>48</v>
      </c>
      <c r="BC79" s="117">
        <f t="shared" ca="1" si="151"/>
        <v>67</v>
      </c>
      <c r="BD79" s="117">
        <f t="shared" ca="1" si="151"/>
        <v>67</v>
      </c>
      <c r="BE79" s="117">
        <f t="shared" ca="1" si="151"/>
        <v>13</v>
      </c>
      <c r="BF79" s="117">
        <f t="shared" ca="1" si="151"/>
        <v>61</v>
      </c>
      <c r="BG79" s="117">
        <f t="shared" ca="1" si="151"/>
        <v>40</v>
      </c>
      <c r="BH79" s="117">
        <f t="shared" ca="1" si="151"/>
        <v>27</v>
      </c>
      <c r="BI79" s="118">
        <f t="shared" ca="1" si="151"/>
        <v>21</v>
      </c>
    </row>
    <row r="80" spans="1:61" ht="13.15" x14ac:dyDescent="0.4">
      <c r="A80" s="116">
        <v>77</v>
      </c>
      <c r="B80" s="119">
        <f t="shared" ref="B80:AG80" ca="1" si="152">IF(B177&gt;=B176,B177+1,B177)</f>
        <v>70</v>
      </c>
      <c r="C80" s="119">
        <f t="shared" ca="1" si="152"/>
        <v>79</v>
      </c>
      <c r="D80" s="119">
        <f t="shared" ca="1" si="152"/>
        <v>28</v>
      </c>
      <c r="E80" s="119">
        <f t="shared" ca="1" si="152"/>
        <v>60</v>
      </c>
      <c r="F80" s="119">
        <f t="shared" ca="1" si="152"/>
        <v>30</v>
      </c>
      <c r="G80" s="119">
        <f t="shared" ca="1" si="152"/>
        <v>21</v>
      </c>
      <c r="H80" s="119">
        <f t="shared" ca="1" si="152"/>
        <v>69</v>
      </c>
      <c r="I80" s="119">
        <f t="shared" ca="1" si="152"/>
        <v>2</v>
      </c>
      <c r="J80" s="119">
        <f t="shared" ca="1" si="152"/>
        <v>34</v>
      </c>
      <c r="K80" s="119">
        <f t="shared" ca="1" si="152"/>
        <v>32</v>
      </c>
      <c r="L80" s="119">
        <f t="shared" ca="1" si="152"/>
        <v>72</v>
      </c>
      <c r="M80" s="119">
        <f t="shared" ca="1" si="152"/>
        <v>73</v>
      </c>
      <c r="N80" s="119">
        <f t="shared" ca="1" si="152"/>
        <v>58</v>
      </c>
      <c r="O80" s="119">
        <f t="shared" ca="1" si="152"/>
        <v>67</v>
      </c>
      <c r="P80" s="119">
        <f t="shared" ca="1" si="152"/>
        <v>46</v>
      </c>
      <c r="Q80" s="119">
        <f t="shared" ca="1" si="152"/>
        <v>53</v>
      </c>
      <c r="R80" s="119">
        <f t="shared" ca="1" si="152"/>
        <v>6</v>
      </c>
      <c r="S80" s="119">
        <f t="shared" ca="1" si="152"/>
        <v>24</v>
      </c>
      <c r="T80" s="119">
        <f t="shared" ca="1" si="152"/>
        <v>10</v>
      </c>
      <c r="U80" s="119">
        <f t="shared" ca="1" si="152"/>
        <v>17</v>
      </c>
      <c r="V80" s="119">
        <f t="shared" ca="1" si="152"/>
        <v>78</v>
      </c>
      <c r="W80" s="119">
        <f t="shared" ca="1" si="152"/>
        <v>54</v>
      </c>
      <c r="X80" s="119">
        <f t="shared" ca="1" si="152"/>
        <v>21</v>
      </c>
      <c r="Y80" s="119">
        <f t="shared" ca="1" si="152"/>
        <v>73</v>
      </c>
      <c r="Z80" s="119">
        <f t="shared" ca="1" si="152"/>
        <v>64</v>
      </c>
      <c r="AA80" s="119">
        <f t="shared" ca="1" si="152"/>
        <v>39</v>
      </c>
      <c r="AB80" s="119">
        <f t="shared" ca="1" si="152"/>
        <v>28</v>
      </c>
      <c r="AC80" s="119">
        <f t="shared" ca="1" si="152"/>
        <v>57</v>
      </c>
      <c r="AD80" s="119">
        <f t="shared" ca="1" si="152"/>
        <v>38</v>
      </c>
      <c r="AE80" s="119">
        <f t="shared" ca="1" si="152"/>
        <v>20</v>
      </c>
      <c r="AF80" s="119">
        <f t="shared" ca="1" si="152"/>
        <v>2</v>
      </c>
      <c r="AG80" s="119">
        <f t="shared" ca="1" si="152"/>
        <v>60</v>
      </c>
      <c r="AH80" s="119">
        <f t="shared" ref="AH80:BI80" ca="1" si="153">IF(AH177&gt;=AH176,AH177+1,AH177)</f>
        <v>57</v>
      </c>
      <c r="AI80" s="119">
        <f t="shared" ca="1" si="153"/>
        <v>35</v>
      </c>
      <c r="AJ80" s="119">
        <f t="shared" ca="1" si="153"/>
        <v>37</v>
      </c>
      <c r="AK80" s="119">
        <f t="shared" ca="1" si="153"/>
        <v>8</v>
      </c>
      <c r="AL80" s="119">
        <f t="shared" ca="1" si="153"/>
        <v>3</v>
      </c>
      <c r="AM80" s="119">
        <f t="shared" ca="1" si="153"/>
        <v>74</v>
      </c>
      <c r="AN80" s="119">
        <f t="shared" ca="1" si="153"/>
        <v>42</v>
      </c>
      <c r="AO80" s="119">
        <f t="shared" ca="1" si="153"/>
        <v>68</v>
      </c>
      <c r="AP80" s="119">
        <f t="shared" ca="1" si="153"/>
        <v>15</v>
      </c>
      <c r="AQ80" s="119">
        <f t="shared" ca="1" si="153"/>
        <v>74</v>
      </c>
      <c r="AR80" s="119">
        <f t="shared" ca="1" si="153"/>
        <v>32</v>
      </c>
      <c r="AS80" s="119">
        <f t="shared" ca="1" si="153"/>
        <v>9</v>
      </c>
      <c r="AT80" s="119">
        <f t="shared" ca="1" si="153"/>
        <v>14</v>
      </c>
      <c r="AU80" s="119">
        <f t="shared" ca="1" si="153"/>
        <v>65</v>
      </c>
      <c r="AV80" s="119">
        <f t="shared" ca="1" si="153"/>
        <v>55</v>
      </c>
      <c r="AW80" s="119">
        <f t="shared" ca="1" si="153"/>
        <v>72</v>
      </c>
      <c r="AX80" s="119">
        <f t="shared" ca="1" si="153"/>
        <v>48</v>
      </c>
      <c r="AY80" s="119">
        <f t="shared" ca="1" si="153"/>
        <v>76</v>
      </c>
      <c r="AZ80" s="119">
        <f t="shared" ca="1" si="153"/>
        <v>27</v>
      </c>
      <c r="BA80" s="119">
        <f t="shared" ca="1" si="153"/>
        <v>62</v>
      </c>
      <c r="BB80" s="119">
        <f t="shared" ca="1" si="153"/>
        <v>14</v>
      </c>
      <c r="BC80" s="119">
        <f t="shared" ca="1" si="153"/>
        <v>23</v>
      </c>
      <c r="BD80" s="119">
        <f t="shared" ca="1" si="153"/>
        <v>12</v>
      </c>
      <c r="BE80" s="119">
        <f t="shared" ca="1" si="153"/>
        <v>17</v>
      </c>
      <c r="BF80" s="119">
        <f t="shared" ca="1" si="153"/>
        <v>57</v>
      </c>
      <c r="BG80" s="119">
        <f t="shared" ca="1" si="153"/>
        <v>51</v>
      </c>
      <c r="BH80" s="119">
        <f t="shared" ca="1" si="153"/>
        <v>62</v>
      </c>
      <c r="BI80" s="120">
        <f t="shared" ca="1" si="153"/>
        <v>80</v>
      </c>
    </row>
    <row r="81" spans="1:61" ht="13.15" x14ac:dyDescent="0.4">
      <c r="A81" s="116">
        <v>78</v>
      </c>
      <c r="B81" s="117">
        <f t="shared" ref="B81:AG81" ca="1" si="154">IF(B178&gt;=MIN(B79,B80),IF((B178+1)&gt;=MAX(B79,B80),B178+2,B178+1),B178)</f>
        <v>76</v>
      </c>
      <c r="C81" s="117">
        <f t="shared" ca="1" si="154"/>
        <v>22</v>
      </c>
      <c r="D81" s="117">
        <f t="shared" ca="1" si="154"/>
        <v>14</v>
      </c>
      <c r="E81" s="117">
        <f t="shared" ca="1" si="154"/>
        <v>5</v>
      </c>
      <c r="F81" s="117">
        <f t="shared" ca="1" si="154"/>
        <v>72</v>
      </c>
      <c r="G81" s="117">
        <f t="shared" ca="1" si="154"/>
        <v>19</v>
      </c>
      <c r="H81" s="117">
        <f t="shared" ca="1" si="154"/>
        <v>11</v>
      </c>
      <c r="I81" s="117">
        <f t="shared" ca="1" si="154"/>
        <v>72</v>
      </c>
      <c r="J81" s="117">
        <f t="shared" ca="1" si="154"/>
        <v>11</v>
      </c>
      <c r="K81" s="117">
        <f t="shared" ca="1" si="154"/>
        <v>73</v>
      </c>
      <c r="L81" s="117">
        <f t="shared" ca="1" si="154"/>
        <v>29</v>
      </c>
      <c r="M81" s="117">
        <f t="shared" ca="1" si="154"/>
        <v>25</v>
      </c>
      <c r="N81" s="117">
        <f t="shared" ca="1" si="154"/>
        <v>27</v>
      </c>
      <c r="O81" s="117">
        <f t="shared" ca="1" si="154"/>
        <v>1</v>
      </c>
      <c r="P81" s="117">
        <f t="shared" ca="1" si="154"/>
        <v>70</v>
      </c>
      <c r="Q81" s="117">
        <f t="shared" ca="1" si="154"/>
        <v>35</v>
      </c>
      <c r="R81" s="117">
        <f t="shared" ca="1" si="154"/>
        <v>20</v>
      </c>
      <c r="S81" s="117">
        <f t="shared" ca="1" si="154"/>
        <v>39</v>
      </c>
      <c r="T81" s="117">
        <f t="shared" ca="1" si="154"/>
        <v>60</v>
      </c>
      <c r="U81" s="117">
        <f t="shared" ca="1" si="154"/>
        <v>72</v>
      </c>
      <c r="V81" s="117">
        <f t="shared" ca="1" si="154"/>
        <v>7</v>
      </c>
      <c r="W81" s="117">
        <f t="shared" ca="1" si="154"/>
        <v>16</v>
      </c>
      <c r="X81" s="117">
        <f t="shared" ca="1" si="154"/>
        <v>49</v>
      </c>
      <c r="Y81" s="117">
        <f t="shared" ca="1" si="154"/>
        <v>13</v>
      </c>
      <c r="Z81" s="117">
        <f t="shared" ca="1" si="154"/>
        <v>67</v>
      </c>
      <c r="AA81" s="117">
        <f t="shared" ca="1" si="154"/>
        <v>12</v>
      </c>
      <c r="AB81" s="117">
        <f t="shared" ca="1" si="154"/>
        <v>54</v>
      </c>
      <c r="AC81" s="117">
        <f t="shared" ca="1" si="154"/>
        <v>62</v>
      </c>
      <c r="AD81" s="117">
        <f t="shared" ca="1" si="154"/>
        <v>32</v>
      </c>
      <c r="AE81" s="117">
        <f t="shared" ca="1" si="154"/>
        <v>48</v>
      </c>
      <c r="AF81" s="117">
        <f t="shared" ca="1" si="154"/>
        <v>53</v>
      </c>
      <c r="AG81" s="117">
        <f t="shared" ca="1" si="154"/>
        <v>21</v>
      </c>
      <c r="AH81" s="117">
        <f t="shared" ref="AH81:BI81" ca="1" si="155">IF(AH178&gt;=MIN(AH79,AH80),IF((AH178+1)&gt;=MAX(AH79,AH80),AH178+2,AH178+1),AH178)</f>
        <v>75</v>
      </c>
      <c r="AI81" s="117">
        <f t="shared" ca="1" si="155"/>
        <v>49</v>
      </c>
      <c r="AJ81" s="117">
        <f t="shared" ca="1" si="155"/>
        <v>2</v>
      </c>
      <c r="AK81" s="117">
        <f t="shared" ca="1" si="155"/>
        <v>28</v>
      </c>
      <c r="AL81" s="117">
        <f t="shared" ca="1" si="155"/>
        <v>18</v>
      </c>
      <c r="AM81" s="117">
        <f t="shared" ca="1" si="155"/>
        <v>54</v>
      </c>
      <c r="AN81" s="117">
        <f t="shared" ca="1" si="155"/>
        <v>17</v>
      </c>
      <c r="AO81" s="117">
        <f t="shared" ca="1" si="155"/>
        <v>58</v>
      </c>
      <c r="AP81" s="117">
        <f t="shared" ca="1" si="155"/>
        <v>55</v>
      </c>
      <c r="AQ81" s="117">
        <f t="shared" ca="1" si="155"/>
        <v>39</v>
      </c>
      <c r="AR81" s="117">
        <f t="shared" ca="1" si="155"/>
        <v>18</v>
      </c>
      <c r="AS81" s="117">
        <f t="shared" ca="1" si="155"/>
        <v>17</v>
      </c>
      <c r="AT81" s="117">
        <f t="shared" ca="1" si="155"/>
        <v>78</v>
      </c>
      <c r="AU81" s="117">
        <f t="shared" ca="1" si="155"/>
        <v>63</v>
      </c>
      <c r="AV81" s="117">
        <f t="shared" ca="1" si="155"/>
        <v>41</v>
      </c>
      <c r="AW81" s="117">
        <f t="shared" ca="1" si="155"/>
        <v>28</v>
      </c>
      <c r="AX81" s="117">
        <f t="shared" ca="1" si="155"/>
        <v>3</v>
      </c>
      <c r="AY81" s="117">
        <f t="shared" ca="1" si="155"/>
        <v>1</v>
      </c>
      <c r="AZ81" s="117">
        <f t="shared" ca="1" si="155"/>
        <v>80</v>
      </c>
      <c r="BA81" s="117">
        <f t="shared" ca="1" si="155"/>
        <v>16</v>
      </c>
      <c r="BB81" s="117">
        <f t="shared" ca="1" si="155"/>
        <v>66</v>
      </c>
      <c r="BC81" s="117">
        <f t="shared" ca="1" si="155"/>
        <v>68</v>
      </c>
      <c r="BD81" s="117">
        <f t="shared" ca="1" si="155"/>
        <v>16</v>
      </c>
      <c r="BE81" s="117">
        <f t="shared" ca="1" si="155"/>
        <v>68</v>
      </c>
      <c r="BF81" s="117">
        <f t="shared" ca="1" si="155"/>
        <v>47</v>
      </c>
      <c r="BG81" s="117">
        <f t="shared" ca="1" si="155"/>
        <v>48</v>
      </c>
      <c r="BH81" s="117">
        <f t="shared" ca="1" si="155"/>
        <v>41</v>
      </c>
      <c r="BI81" s="118">
        <f t="shared" ca="1" si="155"/>
        <v>46</v>
      </c>
    </row>
    <row r="82" spans="1:61" ht="13.15" x14ac:dyDescent="0.4">
      <c r="A82" s="116">
        <v>79</v>
      </c>
      <c r="B82" s="119">
        <f t="shared" ref="B82:AG82" ca="1" si="156">B179</f>
        <v>79</v>
      </c>
      <c r="C82" s="119">
        <f t="shared" ca="1" si="156"/>
        <v>48</v>
      </c>
      <c r="D82" s="119">
        <f t="shared" ca="1" si="156"/>
        <v>42</v>
      </c>
      <c r="E82" s="119">
        <f t="shared" ca="1" si="156"/>
        <v>71</v>
      </c>
      <c r="F82" s="119">
        <f t="shared" ca="1" si="156"/>
        <v>67</v>
      </c>
      <c r="G82" s="119">
        <f t="shared" ca="1" si="156"/>
        <v>28</v>
      </c>
      <c r="H82" s="119">
        <f t="shared" ca="1" si="156"/>
        <v>21</v>
      </c>
      <c r="I82" s="119">
        <f t="shared" ca="1" si="156"/>
        <v>2</v>
      </c>
      <c r="J82" s="119">
        <f t="shared" ca="1" si="156"/>
        <v>41</v>
      </c>
      <c r="K82" s="119">
        <f t="shared" ca="1" si="156"/>
        <v>74</v>
      </c>
      <c r="L82" s="119">
        <f t="shared" ca="1" si="156"/>
        <v>32</v>
      </c>
      <c r="M82" s="119">
        <f t="shared" ca="1" si="156"/>
        <v>12</v>
      </c>
      <c r="N82" s="119">
        <f t="shared" ca="1" si="156"/>
        <v>69</v>
      </c>
      <c r="O82" s="119">
        <f t="shared" ca="1" si="156"/>
        <v>40</v>
      </c>
      <c r="P82" s="119">
        <f t="shared" ca="1" si="156"/>
        <v>30</v>
      </c>
      <c r="Q82" s="119">
        <f t="shared" ca="1" si="156"/>
        <v>20</v>
      </c>
      <c r="R82" s="119">
        <f t="shared" ca="1" si="156"/>
        <v>53</v>
      </c>
      <c r="S82" s="119">
        <f t="shared" ca="1" si="156"/>
        <v>48</v>
      </c>
      <c r="T82" s="119">
        <f t="shared" ca="1" si="156"/>
        <v>52</v>
      </c>
      <c r="U82" s="119">
        <f t="shared" ca="1" si="156"/>
        <v>43</v>
      </c>
      <c r="V82" s="119">
        <f t="shared" ca="1" si="156"/>
        <v>20</v>
      </c>
      <c r="W82" s="119">
        <f t="shared" ca="1" si="156"/>
        <v>39</v>
      </c>
      <c r="X82" s="119">
        <f t="shared" ca="1" si="156"/>
        <v>52</v>
      </c>
      <c r="Y82" s="119">
        <f t="shared" ca="1" si="156"/>
        <v>51</v>
      </c>
      <c r="Z82" s="119">
        <f t="shared" ca="1" si="156"/>
        <v>16</v>
      </c>
      <c r="AA82" s="119">
        <f t="shared" ca="1" si="156"/>
        <v>79</v>
      </c>
      <c r="AB82" s="119">
        <f t="shared" ca="1" si="156"/>
        <v>77</v>
      </c>
      <c r="AC82" s="119">
        <f t="shared" ca="1" si="156"/>
        <v>11</v>
      </c>
      <c r="AD82" s="119">
        <f t="shared" ca="1" si="156"/>
        <v>45</v>
      </c>
      <c r="AE82" s="119">
        <f t="shared" ca="1" si="156"/>
        <v>13</v>
      </c>
      <c r="AF82" s="119">
        <f t="shared" ca="1" si="156"/>
        <v>68</v>
      </c>
      <c r="AG82" s="119">
        <f t="shared" ca="1" si="156"/>
        <v>38</v>
      </c>
      <c r="AH82" s="119">
        <f t="shared" ref="AH82:BI82" ca="1" si="157">AH179</f>
        <v>77</v>
      </c>
      <c r="AI82" s="119">
        <f t="shared" ca="1" si="157"/>
        <v>43</v>
      </c>
      <c r="AJ82" s="119">
        <f t="shared" ca="1" si="157"/>
        <v>14</v>
      </c>
      <c r="AK82" s="119">
        <f t="shared" ca="1" si="157"/>
        <v>17</v>
      </c>
      <c r="AL82" s="119">
        <f t="shared" ca="1" si="157"/>
        <v>44</v>
      </c>
      <c r="AM82" s="119">
        <f t="shared" ca="1" si="157"/>
        <v>11</v>
      </c>
      <c r="AN82" s="119">
        <f t="shared" ca="1" si="157"/>
        <v>73</v>
      </c>
      <c r="AO82" s="119">
        <f t="shared" ca="1" si="157"/>
        <v>2</v>
      </c>
      <c r="AP82" s="119">
        <f t="shared" ca="1" si="157"/>
        <v>65</v>
      </c>
      <c r="AQ82" s="119">
        <f t="shared" ca="1" si="157"/>
        <v>12</v>
      </c>
      <c r="AR82" s="119">
        <f t="shared" ca="1" si="157"/>
        <v>73</v>
      </c>
      <c r="AS82" s="119">
        <f t="shared" ca="1" si="157"/>
        <v>76</v>
      </c>
      <c r="AT82" s="119">
        <f t="shared" ca="1" si="157"/>
        <v>35</v>
      </c>
      <c r="AU82" s="119">
        <f t="shared" ca="1" si="157"/>
        <v>73</v>
      </c>
      <c r="AV82" s="119">
        <f t="shared" ca="1" si="157"/>
        <v>54</v>
      </c>
      <c r="AW82" s="119">
        <f t="shared" ca="1" si="157"/>
        <v>4</v>
      </c>
      <c r="AX82" s="119">
        <f t="shared" ca="1" si="157"/>
        <v>4</v>
      </c>
      <c r="AY82" s="119">
        <f t="shared" ca="1" si="157"/>
        <v>25</v>
      </c>
      <c r="AZ82" s="119">
        <f t="shared" ca="1" si="157"/>
        <v>74</v>
      </c>
      <c r="BA82" s="119">
        <f t="shared" ca="1" si="157"/>
        <v>18</v>
      </c>
      <c r="BB82" s="119">
        <f t="shared" ca="1" si="157"/>
        <v>71</v>
      </c>
      <c r="BC82" s="119">
        <f t="shared" ca="1" si="157"/>
        <v>65</v>
      </c>
      <c r="BD82" s="119">
        <f t="shared" ca="1" si="157"/>
        <v>21</v>
      </c>
      <c r="BE82" s="119">
        <f t="shared" ca="1" si="157"/>
        <v>79</v>
      </c>
      <c r="BF82" s="119">
        <f t="shared" ca="1" si="157"/>
        <v>50</v>
      </c>
      <c r="BG82" s="119">
        <f t="shared" ca="1" si="157"/>
        <v>13</v>
      </c>
      <c r="BH82" s="119">
        <f t="shared" ca="1" si="157"/>
        <v>24</v>
      </c>
      <c r="BI82" s="120">
        <f t="shared" ca="1" si="157"/>
        <v>78</v>
      </c>
    </row>
    <row r="83" spans="1:61" ht="13.15" x14ac:dyDescent="0.4">
      <c r="A83" s="116">
        <v>80</v>
      </c>
      <c r="B83" s="117">
        <f t="shared" ref="B83:AG83" ca="1" si="158">IF(B180&gt;=B179,B180+1,B180)</f>
        <v>77</v>
      </c>
      <c r="C83" s="117">
        <f t="shared" ca="1" si="158"/>
        <v>67</v>
      </c>
      <c r="D83" s="117">
        <f t="shared" ca="1" si="158"/>
        <v>4</v>
      </c>
      <c r="E83" s="117">
        <f t="shared" ca="1" si="158"/>
        <v>34</v>
      </c>
      <c r="F83" s="117">
        <f t="shared" ca="1" si="158"/>
        <v>81</v>
      </c>
      <c r="G83" s="117">
        <f t="shared" ca="1" si="158"/>
        <v>55</v>
      </c>
      <c r="H83" s="117">
        <f t="shared" ca="1" si="158"/>
        <v>3</v>
      </c>
      <c r="I83" s="117">
        <f t="shared" ca="1" si="158"/>
        <v>24</v>
      </c>
      <c r="J83" s="117">
        <f t="shared" ca="1" si="158"/>
        <v>67</v>
      </c>
      <c r="K83" s="117">
        <f t="shared" ca="1" si="158"/>
        <v>24</v>
      </c>
      <c r="L83" s="117">
        <f t="shared" ca="1" si="158"/>
        <v>27</v>
      </c>
      <c r="M83" s="117">
        <f t="shared" ca="1" si="158"/>
        <v>10</v>
      </c>
      <c r="N83" s="117">
        <f t="shared" ca="1" si="158"/>
        <v>3</v>
      </c>
      <c r="O83" s="117">
        <f t="shared" ca="1" si="158"/>
        <v>69</v>
      </c>
      <c r="P83" s="117">
        <f t="shared" ca="1" si="158"/>
        <v>15</v>
      </c>
      <c r="Q83" s="117">
        <f t="shared" ca="1" si="158"/>
        <v>28</v>
      </c>
      <c r="R83" s="117">
        <f t="shared" ca="1" si="158"/>
        <v>1</v>
      </c>
      <c r="S83" s="117">
        <f t="shared" ca="1" si="158"/>
        <v>30</v>
      </c>
      <c r="T83" s="117">
        <f t="shared" ca="1" si="158"/>
        <v>22</v>
      </c>
      <c r="U83" s="117">
        <f t="shared" ca="1" si="158"/>
        <v>13</v>
      </c>
      <c r="V83" s="117">
        <f t="shared" ca="1" si="158"/>
        <v>69</v>
      </c>
      <c r="W83" s="117">
        <f t="shared" ca="1" si="158"/>
        <v>42</v>
      </c>
      <c r="X83" s="117">
        <f t="shared" ca="1" si="158"/>
        <v>48</v>
      </c>
      <c r="Y83" s="117">
        <f t="shared" ca="1" si="158"/>
        <v>44</v>
      </c>
      <c r="Z83" s="117">
        <f t="shared" ca="1" si="158"/>
        <v>71</v>
      </c>
      <c r="AA83" s="117">
        <f t="shared" ca="1" si="158"/>
        <v>74</v>
      </c>
      <c r="AB83" s="117">
        <f t="shared" ca="1" si="158"/>
        <v>1</v>
      </c>
      <c r="AC83" s="117">
        <f t="shared" ca="1" si="158"/>
        <v>46</v>
      </c>
      <c r="AD83" s="117">
        <f t="shared" ca="1" si="158"/>
        <v>57</v>
      </c>
      <c r="AE83" s="117">
        <f t="shared" ca="1" si="158"/>
        <v>55</v>
      </c>
      <c r="AF83" s="117">
        <f t="shared" ca="1" si="158"/>
        <v>61</v>
      </c>
      <c r="AG83" s="117">
        <f t="shared" ca="1" si="158"/>
        <v>17</v>
      </c>
      <c r="AH83" s="117">
        <f t="shared" ref="AH83:BI83" ca="1" si="159">IF(AH180&gt;=AH179,AH180+1,AH180)</f>
        <v>76</v>
      </c>
      <c r="AI83" s="117">
        <f t="shared" ca="1" si="159"/>
        <v>38</v>
      </c>
      <c r="AJ83" s="117">
        <f t="shared" ca="1" si="159"/>
        <v>62</v>
      </c>
      <c r="AK83" s="117">
        <f t="shared" ca="1" si="159"/>
        <v>5</v>
      </c>
      <c r="AL83" s="117">
        <f t="shared" ca="1" si="159"/>
        <v>73</v>
      </c>
      <c r="AM83" s="117">
        <f t="shared" ca="1" si="159"/>
        <v>7</v>
      </c>
      <c r="AN83" s="117">
        <f t="shared" ca="1" si="159"/>
        <v>39</v>
      </c>
      <c r="AO83" s="117">
        <f t="shared" ca="1" si="159"/>
        <v>39</v>
      </c>
      <c r="AP83" s="117">
        <f t="shared" ca="1" si="159"/>
        <v>49</v>
      </c>
      <c r="AQ83" s="117">
        <f t="shared" ca="1" si="159"/>
        <v>78</v>
      </c>
      <c r="AR83" s="117">
        <f t="shared" ca="1" si="159"/>
        <v>75</v>
      </c>
      <c r="AS83" s="117">
        <f t="shared" ca="1" si="159"/>
        <v>49</v>
      </c>
      <c r="AT83" s="117">
        <f t="shared" ca="1" si="159"/>
        <v>20</v>
      </c>
      <c r="AU83" s="117">
        <f t="shared" ca="1" si="159"/>
        <v>67</v>
      </c>
      <c r="AV83" s="117">
        <f t="shared" ca="1" si="159"/>
        <v>74</v>
      </c>
      <c r="AW83" s="117">
        <f t="shared" ca="1" si="159"/>
        <v>37</v>
      </c>
      <c r="AX83" s="117">
        <f t="shared" ca="1" si="159"/>
        <v>39</v>
      </c>
      <c r="AY83" s="117">
        <f t="shared" ca="1" si="159"/>
        <v>81</v>
      </c>
      <c r="AZ83" s="117">
        <f t="shared" ca="1" si="159"/>
        <v>34</v>
      </c>
      <c r="BA83" s="117">
        <f t="shared" ca="1" si="159"/>
        <v>77</v>
      </c>
      <c r="BB83" s="117">
        <f t="shared" ca="1" si="159"/>
        <v>31</v>
      </c>
      <c r="BC83" s="117">
        <f t="shared" ca="1" si="159"/>
        <v>42</v>
      </c>
      <c r="BD83" s="117">
        <f t="shared" ca="1" si="159"/>
        <v>42</v>
      </c>
      <c r="BE83" s="117">
        <f t="shared" ca="1" si="159"/>
        <v>70</v>
      </c>
      <c r="BF83" s="117">
        <f t="shared" ca="1" si="159"/>
        <v>17</v>
      </c>
      <c r="BG83" s="117">
        <f t="shared" ca="1" si="159"/>
        <v>33</v>
      </c>
      <c r="BH83" s="117">
        <f t="shared" ca="1" si="159"/>
        <v>69</v>
      </c>
      <c r="BI83" s="118">
        <f t="shared" ca="1" si="159"/>
        <v>10</v>
      </c>
    </row>
    <row r="84" spans="1:61" ht="13.15" x14ac:dyDescent="0.4">
      <c r="A84" s="116">
        <v>81</v>
      </c>
      <c r="B84" s="119">
        <f t="shared" ref="B84:AG84" ca="1" si="160">IF(B181&gt;=MIN(B82,B83),IF((B181+1)&gt;=MAX(B82,B83),B181+2,B181+1),B181)</f>
        <v>15</v>
      </c>
      <c r="C84" s="119">
        <f t="shared" ca="1" si="160"/>
        <v>18</v>
      </c>
      <c r="D84" s="119">
        <f t="shared" ca="1" si="160"/>
        <v>7</v>
      </c>
      <c r="E84" s="119">
        <f t="shared" ca="1" si="160"/>
        <v>8</v>
      </c>
      <c r="F84" s="119">
        <f t="shared" ca="1" si="160"/>
        <v>17</v>
      </c>
      <c r="G84" s="119">
        <f t="shared" ca="1" si="160"/>
        <v>19</v>
      </c>
      <c r="H84" s="119">
        <f t="shared" ca="1" si="160"/>
        <v>77</v>
      </c>
      <c r="I84" s="119">
        <f t="shared" ca="1" si="160"/>
        <v>62</v>
      </c>
      <c r="J84" s="119">
        <f t="shared" ca="1" si="160"/>
        <v>56</v>
      </c>
      <c r="K84" s="119">
        <f t="shared" ca="1" si="160"/>
        <v>69</v>
      </c>
      <c r="L84" s="119">
        <f t="shared" ca="1" si="160"/>
        <v>49</v>
      </c>
      <c r="M84" s="119">
        <f t="shared" ca="1" si="160"/>
        <v>57</v>
      </c>
      <c r="N84" s="119">
        <f t="shared" ca="1" si="160"/>
        <v>6</v>
      </c>
      <c r="O84" s="119">
        <f t="shared" ca="1" si="160"/>
        <v>25</v>
      </c>
      <c r="P84" s="119">
        <f t="shared" ca="1" si="160"/>
        <v>26</v>
      </c>
      <c r="Q84" s="119">
        <f t="shared" ca="1" si="160"/>
        <v>59</v>
      </c>
      <c r="R84" s="119">
        <f t="shared" ca="1" si="160"/>
        <v>13</v>
      </c>
      <c r="S84" s="119">
        <f t="shared" ca="1" si="160"/>
        <v>10</v>
      </c>
      <c r="T84" s="119">
        <f t="shared" ca="1" si="160"/>
        <v>10</v>
      </c>
      <c r="U84" s="119">
        <f t="shared" ca="1" si="160"/>
        <v>64</v>
      </c>
      <c r="V84" s="119">
        <f t="shared" ca="1" si="160"/>
        <v>6</v>
      </c>
      <c r="W84" s="119">
        <f t="shared" ca="1" si="160"/>
        <v>10</v>
      </c>
      <c r="X84" s="119">
        <f t="shared" ca="1" si="160"/>
        <v>44</v>
      </c>
      <c r="Y84" s="119">
        <f t="shared" ca="1" si="160"/>
        <v>14</v>
      </c>
      <c r="Z84" s="119">
        <f t="shared" ca="1" si="160"/>
        <v>70</v>
      </c>
      <c r="AA84" s="119">
        <f t="shared" ca="1" si="160"/>
        <v>21</v>
      </c>
      <c r="AB84" s="119">
        <f t="shared" ca="1" si="160"/>
        <v>32</v>
      </c>
      <c r="AC84" s="119">
        <f t="shared" ca="1" si="160"/>
        <v>42</v>
      </c>
      <c r="AD84" s="119">
        <f t="shared" ca="1" si="160"/>
        <v>38</v>
      </c>
      <c r="AE84" s="119">
        <f t="shared" ca="1" si="160"/>
        <v>9</v>
      </c>
      <c r="AF84" s="119">
        <f t="shared" ca="1" si="160"/>
        <v>66</v>
      </c>
      <c r="AG84" s="119">
        <f t="shared" ca="1" si="160"/>
        <v>7</v>
      </c>
      <c r="AH84" s="119">
        <f t="shared" ref="AH84:BI84" ca="1" si="161">IF(AH181&gt;=MIN(AH82,AH83),IF((AH181+1)&gt;=MAX(AH82,AH83),AH181+2,AH181+1),AH181)</f>
        <v>42</v>
      </c>
      <c r="AI84" s="119">
        <f t="shared" ca="1" si="161"/>
        <v>9</v>
      </c>
      <c r="AJ84" s="119">
        <f t="shared" ca="1" si="161"/>
        <v>3</v>
      </c>
      <c r="AK84" s="119">
        <f t="shared" ca="1" si="161"/>
        <v>46</v>
      </c>
      <c r="AL84" s="119">
        <f t="shared" ca="1" si="161"/>
        <v>63</v>
      </c>
      <c r="AM84" s="119">
        <f t="shared" ca="1" si="161"/>
        <v>35</v>
      </c>
      <c r="AN84" s="119">
        <f t="shared" ca="1" si="161"/>
        <v>50</v>
      </c>
      <c r="AO84" s="119">
        <f t="shared" ca="1" si="161"/>
        <v>16</v>
      </c>
      <c r="AP84" s="119">
        <f t="shared" ca="1" si="161"/>
        <v>55</v>
      </c>
      <c r="AQ84" s="119">
        <f t="shared" ca="1" si="161"/>
        <v>44</v>
      </c>
      <c r="AR84" s="119">
        <f t="shared" ca="1" si="161"/>
        <v>67</v>
      </c>
      <c r="AS84" s="119">
        <f t="shared" ca="1" si="161"/>
        <v>56</v>
      </c>
      <c r="AT84" s="119">
        <f t="shared" ca="1" si="161"/>
        <v>21</v>
      </c>
      <c r="AU84" s="119">
        <f t="shared" ca="1" si="161"/>
        <v>60</v>
      </c>
      <c r="AV84" s="119">
        <f t="shared" ca="1" si="161"/>
        <v>69</v>
      </c>
      <c r="AW84" s="119">
        <f t="shared" ca="1" si="161"/>
        <v>15</v>
      </c>
      <c r="AX84" s="119">
        <f t="shared" ca="1" si="161"/>
        <v>33</v>
      </c>
      <c r="AY84" s="119">
        <f t="shared" ca="1" si="161"/>
        <v>40</v>
      </c>
      <c r="AZ84" s="119">
        <f t="shared" ca="1" si="161"/>
        <v>52</v>
      </c>
      <c r="BA84" s="119">
        <f t="shared" ca="1" si="161"/>
        <v>43</v>
      </c>
      <c r="BB84" s="119">
        <f t="shared" ca="1" si="161"/>
        <v>61</v>
      </c>
      <c r="BC84" s="119">
        <f t="shared" ca="1" si="161"/>
        <v>3</v>
      </c>
      <c r="BD84" s="119">
        <f t="shared" ca="1" si="161"/>
        <v>69</v>
      </c>
      <c r="BE84" s="119">
        <f t="shared" ca="1" si="161"/>
        <v>80</v>
      </c>
      <c r="BF84" s="119">
        <f t="shared" ca="1" si="161"/>
        <v>66</v>
      </c>
      <c r="BG84" s="119">
        <f t="shared" ca="1" si="161"/>
        <v>71</v>
      </c>
      <c r="BH84" s="119">
        <f t="shared" ca="1" si="161"/>
        <v>5</v>
      </c>
      <c r="BI84" s="120">
        <f t="shared" ca="1" si="161"/>
        <v>45</v>
      </c>
    </row>
    <row r="85" spans="1:61" ht="13.15" x14ac:dyDescent="0.4">
      <c r="A85" s="116">
        <v>82</v>
      </c>
      <c r="B85" s="117">
        <f t="shared" ref="B85:AG85" ca="1" si="162">B182</f>
        <v>66</v>
      </c>
      <c r="C85" s="117">
        <f t="shared" ca="1" si="162"/>
        <v>11</v>
      </c>
      <c r="D85" s="117">
        <f t="shared" ca="1" si="162"/>
        <v>81</v>
      </c>
      <c r="E85" s="117">
        <f t="shared" ca="1" si="162"/>
        <v>28</v>
      </c>
      <c r="F85" s="117">
        <f t="shared" ca="1" si="162"/>
        <v>72</v>
      </c>
      <c r="G85" s="117">
        <f t="shared" ca="1" si="162"/>
        <v>56</v>
      </c>
      <c r="H85" s="117">
        <f t="shared" ca="1" si="162"/>
        <v>23</v>
      </c>
      <c r="I85" s="117">
        <f t="shared" ca="1" si="162"/>
        <v>57</v>
      </c>
      <c r="J85" s="117">
        <f t="shared" ca="1" si="162"/>
        <v>80</v>
      </c>
      <c r="K85" s="117">
        <f t="shared" ca="1" si="162"/>
        <v>57</v>
      </c>
      <c r="L85" s="117">
        <f t="shared" ca="1" si="162"/>
        <v>25</v>
      </c>
      <c r="M85" s="117">
        <f t="shared" ca="1" si="162"/>
        <v>72</v>
      </c>
      <c r="N85" s="117">
        <f t="shared" ca="1" si="162"/>
        <v>77</v>
      </c>
      <c r="O85" s="117">
        <f t="shared" ca="1" si="162"/>
        <v>75</v>
      </c>
      <c r="P85" s="117">
        <f t="shared" ca="1" si="162"/>
        <v>28</v>
      </c>
      <c r="Q85" s="117">
        <f t="shared" ca="1" si="162"/>
        <v>31</v>
      </c>
      <c r="R85" s="117">
        <f t="shared" ca="1" si="162"/>
        <v>2</v>
      </c>
      <c r="S85" s="117">
        <f t="shared" ca="1" si="162"/>
        <v>26</v>
      </c>
      <c r="T85" s="117">
        <f t="shared" ca="1" si="162"/>
        <v>14</v>
      </c>
      <c r="U85" s="117">
        <f t="shared" ca="1" si="162"/>
        <v>3</v>
      </c>
      <c r="V85" s="117">
        <f t="shared" ca="1" si="162"/>
        <v>38</v>
      </c>
      <c r="W85" s="117">
        <f t="shared" ca="1" si="162"/>
        <v>77</v>
      </c>
      <c r="X85" s="117">
        <f t="shared" ca="1" si="162"/>
        <v>20</v>
      </c>
      <c r="Y85" s="117">
        <f t="shared" ca="1" si="162"/>
        <v>74</v>
      </c>
      <c r="Z85" s="117">
        <f t="shared" ca="1" si="162"/>
        <v>45</v>
      </c>
      <c r="AA85" s="117">
        <f t="shared" ca="1" si="162"/>
        <v>23</v>
      </c>
      <c r="AB85" s="117">
        <f t="shared" ca="1" si="162"/>
        <v>55</v>
      </c>
      <c r="AC85" s="117">
        <f t="shared" ca="1" si="162"/>
        <v>19</v>
      </c>
      <c r="AD85" s="117">
        <f t="shared" ca="1" si="162"/>
        <v>14</v>
      </c>
      <c r="AE85" s="117">
        <f t="shared" ca="1" si="162"/>
        <v>40</v>
      </c>
      <c r="AF85" s="117">
        <f t="shared" ca="1" si="162"/>
        <v>25</v>
      </c>
      <c r="AG85" s="117">
        <f t="shared" ca="1" si="162"/>
        <v>32</v>
      </c>
      <c r="AH85" s="117">
        <f t="shared" ref="AH85:BI85" ca="1" si="163">AH182</f>
        <v>75</v>
      </c>
      <c r="AI85" s="117">
        <f t="shared" ca="1" si="163"/>
        <v>29</v>
      </c>
      <c r="AJ85" s="117">
        <f t="shared" ca="1" si="163"/>
        <v>69</v>
      </c>
      <c r="AK85" s="117">
        <f t="shared" ca="1" si="163"/>
        <v>34</v>
      </c>
      <c r="AL85" s="117">
        <f t="shared" ca="1" si="163"/>
        <v>53</v>
      </c>
      <c r="AM85" s="117">
        <f t="shared" ca="1" si="163"/>
        <v>11</v>
      </c>
      <c r="AN85" s="117">
        <f t="shared" ca="1" si="163"/>
        <v>35</v>
      </c>
      <c r="AO85" s="117">
        <f t="shared" ca="1" si="163"/>
        <v>38</v>
      </c>
      <c r="AP85" s="117">
        <f t="shared" ca="1" si="163"/>
        <v>75</v>
      </c>
      <c r="AQ85" s="117">
        <f t="shared" ca="1" si="163"/>
        <v>35</v>
      </c>
      <c r="AR85" s="117">
        <f t="shared" ca="1" si="163"/>
        <v>73</v>
      </c>
      <c r="AS85" s="117">
        <f t="shared" ca="1" si="163"/>
        <v>79</v>
      </c>
      <c r="AT85" s="117">
        <f t="shared" ca="1" si="163"/>
        <v>36</v>
      </c>
      <c r="AU85" s="117">
        <f t="shared" ca="1" si="163"/>
        <v>36</v>
      </c>
      <c r="AV85" s="117">
        <f t="shared" ca="1" si="163"/>
        <v>1</v>
      </c>
      <c r="AW85" s="117">
        <f t="shared" ca="1" si="163"/>
        <v>65</v>
      </c>
      <c r="AX85" s="117">
        <f t="shared" ca="1" si="163"/>
        <v>18</v>
      </c>
      <c r="AY85" s="117">
        <f t="shared" ca="1" si="163"/>
        <v>68</v>
      </c>
      <c r="AZ85" s="117">
        <f t="shared" ca="1" si="163"/>
        <v>63</v>
      </c>
      <c r="BA85" s="117">
        <f t="shared" ca="1" si="163"/>
        <v>44</v>
      </c>
      <c r="BB85" s="117">
        <f t="shared" ca="1" si="163"/>
        <v>38</v>
      </c>
      <c r="BC85" s="117">
        <f t="shared" ca="1" si="163"/>
        <v>65</v>
      </c>
      <c r="BD85" s="117">
        <f t="shared" ca="1" si="163"/>
        <v>10</v>
      </c>
      <c r="BE85" s="117">
        <f t="shared" ca="1" si="163"/>
        <v>45</v>
      </c>
      <c r="BF85" s="117">
        <f t="shared" ca="1" si="163"/>
        <v>62</v>
      </c>
      <c r="BG85" s="117">
        <f t="shared" ca="1" si="163"/>
        <v>56</v>
      </c>
      <c r="BH85" s="117">
        <f t="shared" ca="1" si="163"/>
        <v>80</v>
      </c>
      <c r="BI85" s="118">
        <f t="shared" ca="1" si="163"/>
        <v>47</v>
      </c>
    </row>
    <row r="86" spans="1:61" ht="13.15" x14ac:dyDescent="0.4">
      <c r="A86" s="116">
        <v>83</v>
      </c>
      <c r="B86" s="119">
        <f t="shared" ref="B86:AG86" ca="1" si="164">IF(B183&gt;=B182,B183+1,B183)</f>
        <v>51</v>
      </c>
      <c r="C86" s="119">
        <f t="shared" ca="1" si="164"/>
        <v>35</v>
      </c>
      <c r="D86" s="119">
        <f t="shared" ca="1" si="164"/>
        <v>80</v>
      </c>
      <c r="E86" s="119">
        <f t="shared" ca="1" si="164"/>
        <v>3</v>
      </c>
      <c r="F86" s="119">
        <f t="shared" ca="1" si="164"/>
        <v>57</v>
      </c>
      <c r="G86" s="119">
        <f t="shared" ca="1" si="164"/>
        <v>10</v>
      </c>
      <c r="H86" s="119">
        <f t="shared" ca="1" si="164"/>
        <v>37</v>
      </c>
      <c r="I86" s="119">
        <f t="shared" ca="1" si="164"/>
        <v>31</v>
      </c>
      <c r="J86" s="119">
        <f t="shared" ca="1" si="164"/>
        <v>16</v>
      </c>
      <c r="K86" s="119">
        <f t="shared" ca="1" si="164"/>
        <v>3</v>
      </c>
      <c r="L86" s="119">
        <f t="shared" ca="1" si="164"/>
        <v>68</v>
      </c>
      <c r="M86" s="119">
        <f t="shared" ca="1" si="164"/>
        <v>74</v>
      </c>
      <c r="N86" s="119">
        <f t="shared" ca="1" si="164"/>
        <v>47</v>
      </c>
      <c r="O86" s="119">
        <f t="shared" ca="1" si="164"/>
        <v>77</v>
      </c>
      <c r="P86" s="119">
        <f t="shared" ca="1" si="164"/>
        <v>9</v>
      </c>
      <c r="Q86" s="119">
        <f t="shared" ca="1" si="164"/>
        <v>19</v>
      </c>
      <c r="R86" s="119">
        <f t="shared" ca="1" si="164"/>
        <v>80</v>
      </c>
      <c r="S86" s="119">
        <f t="shared" ca="1" si="164"/>
        <v>21</v>
      </c>
      <c r="T86" s="119">
        <f t="shared" ca="1" si="164"/>
        <v>51</v>
      </c>
      <c r="U86" s="119">
        <f t="shared" ca="1" si="164"/>
        <v>26</v>
      </c>
      <c r="V86" s="119">
        <f t="shared" ca="1" si="164"/>
        <v>14</v>
      </c>
      <c r="W86" s="119">
        <f t="shared" ca="1" si="164"/>
        <v>15</v>
      </c>
      <c r="X86" s="119">
        <f t="shared" ca="1" si="164"/>
        <v>40</v>
      </c>
      <c r="Y86" s="119">
        <f t="shared" ca="1" si="164"/>
        <v>26</v>
      </c>
      <c r="Z86" s="119">
        <f t="shared" ca="1" si="164"/>
        <v>55</v>
      </c>
      <c r="AA86" s="119">
        <f t="shared" ca="1" si="164"/>
        <v>74</v>
      </c>
      <c r="AB86" s="119">
        <f t="shared" ca="1" si="164"/>
        <v>39</v>
      </c>
      <c r="AC86" s="119">
        <f t="shared" ca="1" si="164"/>
        <v>1</v>
      </c>
      <c r="AD86" s="119">
        <f t="shared" ca="1" si="164"/>
        <v>35</v>
      </c>
      <c r="AE86" s="119">
        <f t="shared" ca="1" si="164"/>
        <v>70</v>
      </c>
      <c r="AF86" s="119">
        <f t="shared" ca="1" si="164"/>
        <v>75</v>
      </c>
      <c r="AG86" s="119">
        <f t="shared" ca="1" si="164"/>
        <v>17</v>
      </c>
      <c r="AH86" s="119">
        <f t="shared" ref="AH86:BI86" ca="1" si="165">IF(AH183&gt;=AH182,AH183+1,AH183)</f>
        <v>31</v>
      </c>
      <c r="AI86" s="119">
        <f t="shared" ca="1" si="165"/>
        <v>49</v>
      </c>
      <c r="AJ86" s="119">
        <f t="shared" ca="1" si="165"/>
        <v>18</v>
      </c>
      <c r="AK86" s="119">
        <f t="shared" ca="1" si="165"/>
        <v>40</v>
      </c>
      <c r="AL86" s="119">
        <f t="shared" ca="1" si="165"/>
        <v>8</v>
      </c>
      <c r="AM86" s="119">
        <f t="shared" ca="1" si="165"/>
        <v>54</v>
      </c>
      <c r="AN86" s="119">
        <f t="shared" ca="1" si="165"/>
        <v>18</v>
      </c>
      <c r="AO86" s="119">
        <f t="shared" ca="1" si="165"/>
        <v>34</v>
      </c>
      <c r="AP86" s="119">
        <f t="shared" ca="1" si="165"/>
        <v>44</v>
      </c>
      <c r="AQ86" s="119">
        <f t="shared" ca="1" si="165"/>
        <v>53</v>
      </c>
      <c r="AR86" s="119">
        <f t="shared" ca="1" si="165"/>
        <v>27</v>
      </c>
      <c r="AS86" s="119">
        <f t="shared" ca="1" si="165"/>
        <v>8</v>
      </c>
      <c r="AT86" s="119">
        <f t="shared" ca="1" si="165"/>
        <v>11</v>
      </c>
      <c r="AU86" s="119">
        <f t="shared" ca="1" si="165"/>
        <v>68</v>
      </c>
      <c r="AV86" s="119">
        <f t="shared" ca="1" si="165"/>
        <v>4</v>
      </c>
      <c r="AW86" s="119">
        <f t="shared" ca="1" si="165"/>
        <v>51</v>
      </c>
      <c r="AX86" s="119">
        <f t="shared" ca="1" si="165"/>
        <v>61</v>
      </c>
      <c r="AY86" s="119">
        <f t="shared" ca="1" si="165"/>
        <v>47</v>
      </c>
      <c r="AZ86" s="119">
        <f t="shared" ca="1" si="165"/>
        <v>78</v>
      </c>
      <c r="BA86" s="119">
        <f t="shared" ca="1" si="165"/>
        <v>3</v>
      </c>
      <c r="BB86" s="119">
        <f t="shared" ca="1" si="165"/>
        <v>14</v>
      </c>
      <c r="BC86" s="119">
        <f t="shared" ca="1" si="165"/>
        <v>58</v>
      </c>
      <c r="BD86" s="119">
        <f t="shared" ca="1" si="165"/>
        <v>24</v>
      </c>
      <c r="BE86" s="119">
        <f t="shared" ca="1" si="165"/>
        <v>22</v>
      </c>
      <c r="BF86" s="119">
        <f t="shared" ca="1" si="165"/>
        <v>19</v>
      </c>
      <c r="BG86" s="119">
        <f t="shared" ca="1" si="165"/>
        <v>62</v>
      </c>
      <c r="BH86" s="119">
        <f t="shared" ca="1" si="165"/>
        <v>70</v>
      </c>
      <c r="BI86" s="120">
        <f t="shared" ca="1" si="165"/>
        <v>64</v>
      </c>
    </row>
    <row r="87" spans="1:61" ht="13.15" x14ac:dyDescent="0.4">
      <c r="A87" s="116">
        <v>84</v>
      </c>
      <c r="B87" s="117">
        <f t="shared" ref="B87:AG87" ca="1" si="166">IF(B184&gt;=MIN(B85,B86),IF((B184+1)&gt;=MAX(B85,B86),B184+2,B184+1),B184)</f>
        <v>13</v>
      </c>
      <c r="C87" s="117">
        <f t="shared" ca="1" si="166"/>
        <v>70</v>
      </c>
      <c r="D87" s="117">
        <f t="shared" ca="1" si="166"/>
        <v>11</v>
      </c>
      <c r="E87" s="117">
        <f t="shared" ca="1" si="166"/>
        <v>26</v>
      </c>
      <c r="F87" s="117">
        <f t="shared" ca="1" si="166"/>
        <v>48</v>
      </c>
      <c r="G87" s="117">
        <f t="shared" ca="1" si="166"/>
        <v>9</v>
      </c>
      <c r="H87" s="117">
        <f t="shared" ca="1" si="166"/>
        <v>59</v>
      </c>
      <c r="I87" s="117">
        <f t="shared" ca="1" si="166"/>
        <v>25</v>
      </c>
      <c r="J87" s="117">
        <f t="shared" ca="1" si="166"/>
        <v>26</v>
      </c>
      <c r="K87" s="117">
        <f t="shared" ca="1" si="166"/>
        <v>36</v>
      </c>
      <c r="L87" s="117">
        <f t="shared" ca="1" si="166"/>
        <v>42</v>
      </c>
      <c r="M87" s="117">
        <f t="shared" ca="1" si="166"/>
        <v>66</v>
      </c>
      <c r="N87" s="117">
        <f t="shared" ca="1" si="166"/>
        <v>22</v>
      </c>
      <c r="O87" s="117">
        <f t="shared" ca="1" si="166"/>
        <v>15</v>
      </c>
      <c r="P87" s="117">
        <f t="shared" ca="1" si="166"/>
        <v>14</v>
      </c>
      <c r="Q87" s="117">
        <f t="shared" ca="1" si="166"/>
        <v>62</v>
      </c>
      <c r="R87" s="117">
        <f t="shared" ca="1" si="166"/>
        <v>49</v>
      </c>
      <c r="S87" s="117">
        <f t="shared" ca="1" si="166"/>
        <v>27</v>
      </c>
      <c r="T87" s="117">
        <f t="shared" ca="1" si="166"/>
        <v>59</v>
      </c>
      <c r="U87" s="117">
        <f t="shared" ca="1" si="166"/>
        <v>44</v>
      </c>
      <c r="V87" s="117">
        <f t="shared" ca="1" si="166"/>
        <v>3</v>
      </c>
      <c r="W87" s="117">
        <f t="shared" ca="1" si="166"/>
        <v>49</v>
      </c>
      <c r="X87" s="117">
        <f t="shared" ca="1" si="166"/>
        <v>68</v>
      </c>
      <c r="Y87" s="117">
        <f t="shared" ca="1" si="166"/>
        <v>81</v>
      </c>
      <c r="Z87" s="117">
        <f t="shared" ca="1" si="166"/>
        <v>57</v>
      </c>
      <c r="AA87" s="117">
        <f t="shared" ca="1" si="166"/>
        <v>53</v>
      </c>
      <c r="AB87" s="117">
        <f t="shared" ca="1" si="166"/>
        <v>34</v>
      </c>
      <c r="AC87" s="117">
        <f t="shared" ca="1" si="166"/>
        <v>26</v>
      </c>
      <c r="AD87" s="117">
        <f t="shared" ca="1" si="166"/>
        <v>15</v>
      </c>
      <c r="AE87" s="117">
        <f t="shared" ca="1" si="166"/>
        <v>61</v>
      </c>
      <c r="AF87" s="117">
        <f t="shared" ca="1" si="166"/>
        <v>50</v>
      </c>
      <c r="AG87" s="117">
        <f t="shared" ca="1" si="166"/>
        <v>37</v>
      </c>
      <c r="AH87" s="117">
        <f t="shared" ref="AH87:BI87" ca="1" si="167">IF(AH184&gt;=MIN(AH85,AH86),IF((AH184+1)&gt;=MAX(AH85,AH86),AH184+2,AH184+1),AH184)</f>
        <v>21</v>
      </c>
      <c r="AI87" s="117">
        <f t="shared" ca="1" si="167"/>
        <v>36</v>
      </c>
      <c r="AJ87" s="117">
        <f t="shared" ca="1" si="167"/>
        <v>43</v>
      </c>
      <c r="AK87" s="117">
        <f t="shared" ca="1" si="167"/>
        <v>17</v>
      </c>
      <c r="AL87" s="117">
        <f t="shared" ca="1" si="167"/>
        <v>2</v>
      </c>
      <c r="AM87" s="117">
        <f t="shared" ca="1" si="167"/>
        <v>67</v>
      </c>
      <c r="AN87" s="117">
        <f t="shared" ca="1" si="167"/>
        <v>75</v>
      </c>
      <c r="AO87" s="117">
        <f t="shared" ca="1" si="167"/>
        <v>54</v>
      </c>
      <c r="AP87" s="117">
        <f t="shared" ca="1" si="167"/>
        <v>30</v>
      </c>
      <c r="AQ87" s="117">
        <f t="shared" ca="1" si="167"/>
        <v>63</v>
      </c>
      <c r="AR87" s="117">
        <f t="shared" ca="1" si="167"/>
        <v>79</v>
      </c>
      <c r="AS87" s="117">
        <f t="shared" ca="1" si="167"/>
        <v>17</v>
      </c>
      <c r="AT87" s="117">
        <f t="shared" ca="1" si="167"/>
        <v>23</v>
      </c>
      <c r="AU87" s="117">
        <f t="shared" ca="1" si="167"/>
        <v>6</v>
      </c>
      <c r="AV87" s="117">
        <f t="shared" ca="1" si="167"/>
        <v>2</v>
      </c>
      <c r="AW87" s="117">
        <f t="shared" ca="1" si="167"/>
        <v>27</v>
      </c>
      <c r="AX87" s="117">
        <f t="shared" ca="1" si="167"/>
        <v>70</v>
      </c>
      <c r="AY87" s="117">
        <f t="shared" ca="1" si="167"/>
        <v>24</v>
      </c>
      <c r="AZ87" s="117">
        <f t="shared" ca="1" si="167"/>
        <v>44</v>
      </c>
      <c r="BA87" s="117">
        <f t="shared" ca="1" si="167"/>
        <v>42</v>
      </c>
      <c r="BB87" s="117">
        <f t="shared" ca="1" si="167"/>
        <v>30</v>
      </c>
      <c r="BC87" s="117">
        <f t="shared" ca="1" si="167"/>
        <v>24</v>
      </c>
      <c r="BD87" s="117">
        <f t="shared" ca="1" si="167"/>
        <v>64</v>
      </c>
      <c r="BE87" s="117">
        <f t="shared" ca="1" si="167"/>
        <v>71</v>
      </c>
      <c r="BF87" s="117">
        <f t="shared" ca="1" si="167"/>
        <v>17</v>
      </c>
      <c r="BG87" s="117">
        <f t="shared" ca="1" si="167"/>
        <v>23</v>
      </c>
      <c r="BH87" s="117">
        <f t="shared" ca="1" si="167"/>
        <v>5</v>
      </c>
      <c r="BI87" s="118">
        <f t="shared" ca="1" si="167"/>
        <v>51</v>
      </c>
    </row>
    <row r="88" spans="1:61" ht="13.15" x14ac:dyDescent="0.4">
      <c r="A88" s="116">
        <v>85</v>
      </c>
      <c r="B88" s="119">
        <f t="shared" ref="B88:AG88" ca="1" si="168">B185</f>
        <v>12</v>
      </c>
      <c r="C88" s="119">
        <f t="shared" ca="1" si="168"/>
        <v>27</v>
      </c>
      <c r="D88" s="119">
        <f t="shared" ca="1" si="168"/>
        <v>33</v>
      </c>
      <c r="E88" s="119">
        <f t="shared" ca="1" si="168"/>
        <v>26</v>
      </c>
      <c r="F88" s="119">
        <f t="shared" ca="1" si="168"/>
        <v>9</v>
      </c>
      <c r="G88" s="119">
        <f t="shared" ca="1" si="168"/>
        <v>77</v>
      </c>
      <c r="H88" s="119">
        <f t="shared" ca="1" si="168"/>
        <v>38</v>
      </c>
      <c r="I88" s="119">
        <f t="shared" ca="1" si="168"/>
        <v>71</v>
      </c>
      <c r="J88" s="119">
        <f t="shared" ca="1" si="168"/>
        <v>44</v>
      </c>
      <c r="K88" s="119">
        <f t="shared" ca="1" si="168"/>
        <v>2</v>
      </c>
      <c r="L88" s="119">
        <f t="shared" ca="1" si="168"/>
        <v>65</v>
      </c>
      <c r="M88" s="119">
        <f t="shared" ca="1" si="168"/>
        <v>71</v>
      </c>
      <c r="N88" s="119">
        <f t="shared" ca="1" si="168"/>
        <v>11</v>
      </c>
      <c r="O88" s="119">
        <f t="shared" ca="1" si="168"/>
        <v>55</v>
      </c>
      <c r="P88" s="119">
        <f t="shared" ca="1" si="168"/>
        <v>76</v>
      </c>
      <c r="Q88" s="119">
        <f t="shared" ca="1" si="168"/>
        <v>54</v>
      </c>
      <c r="R88" s="119">
        <f t="shared" ca="1" si="168"/>
        <v>33</v>
      </c>
      <c r="S88" s="119">
        <f t="shared" ca="1" si="168"/>
        <v>81</v>
      </c>
      <c r="T88" s="119">
        <f t="shared" ca="1" si="168"/>
        <v>16</v>
      </c>
      <c r="U88" s="119">
        <f t="shared" ca="1" si="168"/>
        <v>41</v>
      </c>
      <c r="V88" s="119">
        <f t="shared" ca="1" si="168"/>
        <v>1</v>
      </c>
      <c r="W88" s="119">
        <f t="shared" ca="1" si="168"/>
        <v>20</v>
      </c>
      <c r="X88" s="119">
        <f t="shared" ca="1" si="168"/>
        <v>2</v>
      </c>
      <c r="Y88" s="119">
        <f t="shared" ca="1" si="168"/>
        <v>23</v>
      </c>
      <c r="Z88" s="119">
        <f t="shared" ca="1" si="168"/>
        <v>54</v>
      </c>
      <c r="AA88" s="119">
        <f t="shared" ca="1" si="168"/>
        <v>3</v>
      </c>
      <c r="AB88" s="119">
        <f t="shared" ca="1" si="168"/>
        <v>11</v>
      </c>
      <c r="AC88" s="119">
        <f t="shared" ca="1" si="168"/>
        <v>70</v>
      </c>
      <c r="AD88" s="119">
        <f t="shared" ca="1" si="168"/>
        <v>60</v>
      </c>
      <c r="AE88" s="119">
        <f t="shared" ca="1" si="168"/>
        <v>73</v>
      </c>
      <c r="AF88" s="119">
        <f t="shared" ca="1" si="168"/>
        <v>28</v>
      </c>
      <c r="AG88" s="119">
        <f t="shared" ca="1" si="168"/>
        <v>79</v>
      </c>
      <c r="AH88" s="119">
        <f t="shared" ref="AH88:BI88" ca="1" si="169">AH185</f>
        <v>42</v>
      </c>
      <c r="AI88" s="119">
        <f t="shared" ca="1" si="169"/>
        <v>57</v>
      </c>
      <c r="AJ88" s="119">
        <f t="shared" ca="1" si="169"/>
        <v>10</v>
      </c>
      <c r="AK88" s="119">
        <f t="shared" ca="1" si="169"/>
        <v>29</v>
      </c>
      <c r="AL88" s="119">
        <f t="shared" ca="1" si="169"/>
        <v>3</v>
      </c>
      <c r="AM88" s="119">
        <f t="shared" ca="1" si="169"/>
        <v>74</v>
      </c>
      <c r="AN88" s="119">
        <f t="shared" ca="1" si="169"/>
        <v>21</v>
      </c>
      <c r="AO88" s="119">
        <f t="shared" ca="1" si="169"/>
        <v>16</v>
      </c>
      <c r="AP88" s="119">
        <f t="shared" ca="1" si="169"/>
        <v>25</v>
      </c>
      <c r="AQ88" s="119">
        <f t="shared" ca="1" si="169"/>
        <v>11</v>
      </c>
      <c r="AR88" s="119">
        <f t="shared" ca="1" si="169"/>
        <v>81</v>
      </c>
      <c r="AS88" s="119">
        <f t="shared" ca="1" si="169"/>
        <v>14</v>
      </c>
      <c r="AT88" s="119">
        <f t="shared" ca="1" si="169"/>
        <v>29</v>
      </c>
      <c r="AU88" s="119">
        <f t="shared" ca="1" si="169"/>
        <v>27</v>
      </c>
      <c r="AV88" s="119">
        <f t="shared" ca="1" si="169"/>
        <v>9</v>
      </c>
      <c r="AW88" s="119">
        <f t="shared" ca="1" si="169"/>
        <v>24</v>
      </c>
      <c r="AX88" s="119">
        <f t="shared" ca="1" si="169"/>
        <v>14</v>
      </c>
      <c r="AY88" s="119">
        <f t="shared" ca="1" si="169"/>
        <v>67</v>
      </c>
      <c r="AZ88" s="119">
        <f t="shared" ca="1" si="169"/>
        <v>21</v>
      </c>
      <c r="BA88" s="119">
        <f t="shared" ca="1" si="169"/>
        <v>59</v>
      </c>
      <c r="BB88" s="119">
        <f t="shared" ca="1" si="169"/>
        <v>72</v>
      </c>
      <c r="BC88" s="119">
        <f t="shared" ca="1" si="169"/>
        <v>76</v>
      </c>
      <c r="BD88" s="119">
        <f t="shared" ca="1" si="169"/>
        <v>32</v>
      </c>
      <c r="BE88" s="119">
        <f t="shared" ca="1" si="169"/>
        <v>37</v>
      </c>
      <c r="BF88" s="119">
        <f t="shared" ca="1" si="169"/>
        <v>65</v>
      </c>
      <c r="BG88" s="119">
        <f t="shared" ca="1" si="169"/>
        <v>24</v>
      </c>
      <c r="BH88" s="119">
        <f t="shared" ca="1" si="169"/>
        <v>33</v>
      </c>
      <c r="BI88" s="120">
        <f t="shared" ca="1" si="169"/>
        <v>15</v>
      </c>
    </row>
    <row r="89" spans="1:61" ht="13.15" x14ac:dyDescent="0.4">
      <c r="A89" s="116">
        <v>86</v>
      </c>
      <c r="B89" s="117">
        <f t="shared" ref="B89:AG89" ca="1" si="170">IF(B186&gt;=B185,B186+1,B186)</f>
        <v>23</v>
      </c>
      <c r="C89" s="117">
        <f t="shared" ca="1" si="170"/>
        <v>46</v>
      </c>
      <c r="D89" s="117">
        <f t="shared" ca="1" si="170"/>
        <v>11</v>
      </c>
      <c r="E89" s="117">
        <f t="shared" ca="1" si="170"/>
        <v>24</v>
      </c>
      <c r="F89" s="117">
        <f t="shared" ca="1" si="170"/>
        <v>36</v>
      </c>
      <c r="G89" s="117">
        <f t="shared" ca="1" si="170"/>
        <v>60</v>
      </c>
      <c r="H89" s="117">
        <f t="shared" ca="1" si="170"/>
        <v>52</v>
      </c>
      <c r="I89" s="117">
        <f t="shared" ca="1" si="170"/>
        <v>37</v>
      </c>
      <c r="J89" s="117">
        <f t="shared" ca="1" si="170"/>
        <v>15</v>
      </c>
      <c r="K89" s="117">
        <f t="shared" ca="1" si="170"/>
        <v>72</v>
      </c>
      <c r="L89" s="117">
        <f t="shared" ca="1" si="170"/>
        <v>25</v>
      </c>
      <c r="M89" s="117">
        <f t="shared" ca="1" si="170"/>
        <v>64</v>
      </c>
      <c r="N89" s="117">
        <f t="shared" ca="1" si="170"/>
        <v>62</v>
      </c>
      <c r="O89" s="117">
        <f t="shared" ca="1" si="170"/>
        <v>8</v>
      </c>
      <c r="P89" s="117">
        <f t="shared" ca="1" si="170"/>
        <v>52</v>
      </c>
      <c r="Q89" s="117">
        <f t="shared" ca="1" si="170"/>
        <v>52</v>
      </c>
      <c r="R89" s="117">
        <f t="shared" ca="1" si="170"/>
        <v>30</v>
      </c>
      <c r="S89" s="117">
        <f t="shared" ca="1" si="170"/>
        <v>57</v>
      </c>
      <c r="T89" s="117">
        <f t="shared" ca="1" si="170"/>
        <v>50</v>
      </c>
      <c r="U89" s="117">
        <f t="shared" ca="1" si="170"/>
        <v>15</v>
      </c>
      <c r="V89" s="117">
        <f t="shared" ca="1" si="170"/>
        <v>28</v>
      </c>
      <c r="W89" s="117">
        <f t="shared" ca="1" si="170"/>
        <v>59</v>
      </c>
      <c r="X89" s="117">
        <f t="shared" ca="1" si="170"/>
        <v>13</v>
      </c>
      <c r="Y89" s="117">
        <f t="shared" ca="1" si="170"/>
        <v>50</v>
      </c>
      <c r="Z89" s="117">
        <f t="shared" ca="1" si="170"/>
        <v>59</v>
      </c>
      <c r="AA89" s="117">
        <f t="shared" ca="1" si="170"/>
        <v>58</v>
      </c>
      <c r="AB89" s="117">
        <f t="shared" ca="1" si="170"/>
        <v>4</v>
      </c>
      <c r="AC89" s="117">
        <f t="shared" ca="1" si="170"/>
        <v>31</v>
      </c>
      <c r="AD89" s="117">
        <f t="shared" ca="1" si="170"/>
        <v>52</v>
      </c>
      <c r="AE89" s="117">
        <f t="shared" ca="1" si="170"/>
        <v>7</v>
      </c>
      <c r="AF89" s="117">
        <f t="shared" ca="1" si="170"/>
        <v>16</v>
      </c>
      <c r="AG89" s="117">
        <f t="shared" ca="1" si="170"/>
        <v>52</v>
      </c>
      <c r="AH89" s="117">
        <f t="shared" ref="AH89:BI89" ca="1" si="171">IF(AH186&gt;=AH185,AH186+1,AH186)</f>
        <v>52</v>
      </c>
      <c r="AI89" s="117">
        <f t="shared" ca="1" si="171"/>
        <v>27</v>
      </c>
      <c r="AJ89" s="117">
        <f t="shared" ca="1" si="171"/>
        <v>67</v>
      </c>
      <c r="AK89" s="117">
        <f t="shared" ca="1" si="171"/>
        <v>47</v>
      </c>
      <c r="AL89" s="117">
        <f t="shared" ca="1" si="171"/>
        <v>5</v>
      </c>
      <c r="AM89" s="117">
        <f t="shared" ca="1" si="171"/>
        <v>72</v>
      </c>
      <c r="AN89" s="117">
        <f t="shared" ca="1" si="171"/>
        <v>56</v>
      </c>
      <c r="AO89" s="117">
        <f t="shared" ca="1" si="171"/>
        <v>76</v>
      </c>
      <c r="AP89" s="117">
        <f t="shared" ca="1" si="171"/>
        <v>15</v>
      </c>
      <c r="AQ89" s="117">
        <f t="shared" ca="1" si="171"/>
        <v>42</v>
      </c>
      <c r="AR89" s="117">
        <f t="shared" ca="1" si="171"/>
        <v>43</v>
      </c>
      <c r="AS89" s="117">
        <f t="shared" ca="1" si="171"/>
        <v>31</v>
      </c>
      <c r="AT89" s="117">
        <f t="shared" ca="1" si="171"/>
        <v>28</v>
      </c>
      <c r="AU89" s="117">
        <f t="shared" ca="1" si="171"/>
        <v>36</v>
      </c>
      <c r="AV89" s="117">
        <f t="shared" ca="1" si="171"/>
        <v>61</v>
      </c>
      <c r="AW89" s="117">
        <f t="shared" ca="1" si="171"/>
        <v>40</v>
      </c>
      <c r="AX89" s="117">
        <f t="shared" ca="1" si="171"/>
        <v>57</v>
      </c>
      <c r="AY89" s="117">
        <f t="shared" ca="1" si="171"/>
        <v>18</v>
      </c>
      <c r="AZ89" s="117">
        <f t="shared" ca="1" si="171"/>
        <v>72</v>
      </c>
      <c r="BA89" s="117">
        <f t="shared" ca="1" si="171"/>
        <v>38</v>
      </c>
      <c r="BB89" s="117">
        <f t="shared" ca="1" si="171"/>
        <v>51</v>
      </c>
      <c r="BC89" s="117">
        <f t="shared" ca="1" si="171"/>
        <v>17</v>
      </c>
      <c r="BD89" s="117">
        <f t="shared" ca="1" si="171"/>
        <v>42</v>
      </c>
      <c r="BE89" s="117">
        <f t="shared" ca="1" si="171"/>
        <v>63</v>
      </c>
      <c r="BF89" s="117">
        <f t="shared" ca="1" si="171"/>
        <v>79</v>
      </c>
      <c r="BG89" s="117">
        <f t="shared" ca="1" si="171"/>
        <v>15</v>
      </c>
      <c r="BH89" s="117">
        <f t="shared" ca="1" si="171"/>
        <v>64</v>
      </c>
      <c r="BI89" s="118">
        <f t="shared" ca="1" si="171"/>
        <v>67</v>
      </c>
    </row>
    <row r="90" spans="1:61" ht="13.15" x14ac:dyDescent="0.4">
      <c r="A90" s="116">
        <v>87</v>
      </c>
      <c r="B90" s="119">
        <f t="shared" ref="B90:AG90" ca="1" si="172">IF(B187&gt;=MIN(B88,B89),IF((B187+1)&gt;=MAX(B88,B89),B187+2,B187+1),B187)</f>
        <v>5</v>
      </c>
      <c r="C90" s="119">
        <f t="shared" ca="1" si="172"/>
        <v>79</v>
      </c>
      <c r="D90" s="119">
        <f t="shared" ca="1" si="172"/>
        <v>63</v>
      </c>
      <c r="E90" s="119">
        <f t="shared" ca="1" si="172"/>
        <v>61</v>
      </c>
      <c r="F90" s="119">
        <f t="shared" ca="1" si="172"/>
        <v>63</v>
      </c>
      <c r="G90" s="119">
        <f t="shared" ca="1" si="172"/>
        <v>38</v>
      </c>
      <c r="H90" s="119">
        <f t="shared" ca="1" si="172"/>
        <v>79</v>
      </c>
      <c r="I90" s="119">
        <f t="shared" ca="1" si="172"/>
        <v>32</v>
      </c>
      <c r="J90" s="119">
        <f t="shared" ca="1" si="172"/>
        <v>1</v>
      </c>
      <c r="K90" s="119">
        <f t="shared" ca="1" si="172"/>
        <v>17</v>
      </c>
      <c r="L90" s="119">
        <f t="shared" ca="1" si="172"/>
        <v>30</v>
      </c>
      <c r="M90" s="119">
        <f t="shared" ca="1" si="172"/>
        <v>76</v>
      </c>
      <c r="N90" s="119">
        <f t="shared" ca="1" si="172"/>
        <v>40</v>
      </c>
      <c r="O90" s="119">
        <f t="shared" ca="1" si="172"/>
        <v>76</v>
      </c>
      <c r="P90" s="119">
        <f t="shared" ca="1" si="172"/>
        <v>69</v>
      </c>
      <c r="Q90" s="119">
        <f t="shared" ca="1" si="172"/>
        <v>21</v>
      </c>
      <c r="R90" s="119">
        <f t="shared" ca="1" si="172"/>
        <v>73</v>
      </c>
      <c r="S90" s="119">
        <f t="shared" ca="1" si="172"/>
        <v>7</v>
      </c>
      <c r="T90" s="119">
        <f t="shared" ca="1" si="172"/>
        <v>32</v>
      </c>
      <c r="U90" s="119">
        <f t="shared" ca="1" si="172"/>
        <v>19</v>
      </c>
      <c r="V90" s="119">
        <f t="shared" ca="1" si="172"/>
        <v>26</v>
      </c>
      <c r="W90" s="119">
        <f t="shared" ca="1" si="172"/>
        <v>19</v>
      </c>
      <c r="X90" s="119">
        <f t="shared" ca="1" si="172"/>
        <v>20</v>
      </c>
      <c r="Y90" s="119">
        <f t="shared" ca="1" si="172"/>
        <v>19</v>
      </c>
      <c r="Z90" s="119">
        <f t="shared" ca="1" si="172"/>
        <v>77</v>
      </c>
      <c r="AA90" s="119">
        <f t="shared" ca="1" si="172"/>
        <v>16</v>
      </c>
      <c r="AB90" s="119">
        <f t="shared" ca="1" si="172"/>
        <v>68</v>
      </c>
      <c r="AC90" s="119">
        <f t="shared" ca="1" si="172"/>
        <v>3</v>
      </c>
      <c r="AD90" s="119">
        <f t="shared" ca="1" si="172"/>
        <v>70</v>
      </c>
      <c r="AE90" s="119">
        <f t="shared" ca="1" si="172"/>
        <v>3</v>
      </c>
      <c r="AF90" s="119">
        <f t="shared" ca="1" si="172"/>
        <v>71</v>
      </c>
      <c r="AG90" s="119">
        <f t="shared" ca="1" si="172"/>
        <v>43</v>
      </c>
      <c r="AH90" s="119">
        <f t="shared" ref="AH90:BI90" ca="1" si="173">IF(AH187&gt;=MIN(AH88,AH89),IF((AH187+1)&gt;=MAX(AH88,AH89),AH187+2,AH187+1),AH187)</f>
        <v>68</v>
      </c>
      <c r="AI90" s="119">
        <f t="shared" ca="1" si="173"/>
        <v>2</v>
      </c>
      <c r="AJ90" s="119">
        <f t="shared" ca="1" si="173"/>
        <v>56</v>
      </c>
      <c r="AK90" s="119">
        <f t="shared" ca="1" si="173"/>
        <v>21</v>
      </c>
      <c r="AL90" s="119">
        <f t="shared" ca="1" si="173"/>
        <v>39</v>
      </c>
      <c r="AM90" s="119">
        <f t="shared" ca="1" si="173"/>
        <v>11</v>
      </c>
      <c r="AN90" s="119">
        <f t="shared" ca="1" si="173"/>
        <v>43</v>
      </c>
      <c r="AO90" s="119">
        <f t="shared" ca="1" si="173"/>
        <v>10</v>
      </c>
      <c r="AP90" s="119">
        <f t="shared" ca="1" si="173"/>
        <v>69</v>
      </c>
      <c r="AQ90" s="119">
        <f t="shared" ca="1" si="173"/>
        <v>70</v>
      </c>
      <c r="AR90" s="119">
        <f t="shared" ca="1" si="173"/>
        <v>19</v>
      </c>
      <c r="AS90" s="119">
        <f t="shared" ca="1" si="173"/>
        <v>68</v>
      </c>
      <c r="AT90" s="119">
        <f t="shared" ca="1" si="173"/>
        <v>76</v>
      </c>
      <c r="AU90" s="119">
        <f t="shared" ca="1" si="173"/>
        <v>70</v>
      </c>
      <c r="AV90" s="119">
        <f t="shared" ca="1" si="173"/>
        <v>67</v>
      </c>
      <c r="AW90" s="119">
        <f t="shared" ca="1" si="173"/>
        <v>21</v>
      </c>
      <c r="AX90" s="119">
        <f t="shared" ca="1" si="173"/>
        <v>9</v>
      </c>
      <c r="AY90" s="119">
        <f t="shared" ca="1" si="173"/>
        <v>78</v>
      </c>
      <c r="AZ90" s="119">
        <f t="shared" ca="1" si="173"/>
        <v>43</v>
      </c>
      <c r="BA90" s="119">
        <f t="shared" ca="1" si="173"/>
        <v>72</v>
      </c>
      <c r="BB90" s="119">
        <f t="shared" ca="1" si="173"/>
        <v>41</v>
      </c>
      <c r="BC90" s="119">
        <f t="shared" ca="1" si="173"/>
        <v>54</v>
      </c>
      <c r="BD90" s="119">
        <f t="shared" ca="1" si="173"/>
        <v>4</v>
      </c>
      <c r="BE90" s="119">
        <f t="shared" ca="1" si="173"/>
        <v>8</v>
      </c>
      <c r="BF90" s="119">
        <f t="shared" ca="1" si="173"/>
        <v>63</v>
      </c>
      <c r="BG90" s="119">
        <f t="shared" ca="1" si="173"/>
        <v>65</v>
      </c>
      <c r="BH90" s="119">
        <f t="shared" ca="1" si="173"/>
        <v>14</v>
      </c>
      <c r="BI90" s="120">
        <f t="shared" ca="1" si="173"/>
        <v>19</v>
      </c>
    </row>
    <row r="91" spans="1:61" ht="13.15" x14ac:dyDescent="0.4">
      <c r="A91" s="116">
        <v>88</v>
      </c>
      <c r="B91" s="117">
        <f t="shared" ref="B91:AG91" ca="1" si="174">B188</f>
        <v>53</v>
      </c>
      <c r="C91" s="117">
        <f t="shared" ca="1" si="174"/>
        <v>16</v>
      </c>
      <c r="D91" s="117">
        <f t="shared" ca="1" si="174"/>
        <v>73</v>
      </c>
      <c r="E91" s="117">
        <f t="shared" ca="1" si="174"/>
        <v>30</v>
      </c>
      <c r="F91" s="117">
        <f t="shared" ca="1" si="174"/>
        <v>42</v>
      </c>
      <c r="G91" s="117">
        <f t="shared" ca="1" si="174"/>
        <v>53</v>
      </c>
      <c r="H91" s="117">
        <f t="shared" ca="1" si="174"/>
        <v>53</v>
      </c>
      <c r="I91" s="117">
        <f t="shared" ca="1" si="174"/>
        <v>16</v>
      </c>
      <c r="J91" s="117">
        <f t="shared" ca="1" si="174"/>
        <v>58</v>
      </c>
      <c r="K91" s="117">
        <f t="shared" ca="1" si="174"/>
        <v>11</v>
      </c>
      <c r="L91" s="117">
        <f t="shared" ca="1" si="174"/>
        <v>74</v>
      </c>
      <c r="M91" s="117">
        <f t="shared" ca="1" si="174"/>
        <v>39</v>
      </c>
      <c r="N91" s="117">
        <f t="shared" ca="1" si="174"/>
        <v>19</v>
      </c>
      <c r="O91" s="117">
        <f t="shared" ca="1" si="174"/>
        <v>38</v>
      </c>
      <c r="P91" s="117">
        <f t="shared" ca="1" si="174"/>
        <v>15</v>
      </c>
      <c r="Q91" s="117">
        <f t="shared" ca="1" si="174"/>
        <v>69</v>
      </c>
      <c r="R91" s="117">
        <f t="shared" ca="1" si="174"/>
        <v>58</v>
      </c>
      <c r="S91" s="117">
        <f t="shared" ca="1" si="174"/>
        <v>22</v>
      </c>
      <c r="T91" s="117">
        <f t="shared" ca="1" si="174"/>
        <v>55</v>
      </c>
      <c r="U91" s="117">
        <f t="shared" ca="1" si="174"/>
        <v>3</v>
      </c>
      <c r="V91" s="117">
        <f t="shared" ca="1" si="174"/>
        <v>46</v>
      </c>
      <c r="W91" s="117">
        <f t="shared" ca="1" si="174"/>
        <v>12</v>
      </c>
      <c r="X91" s="117">
        <f t="shared" ca="1" si="174"/>
        <v>61</v>
      </c>
      <c r="Y91" s="117">
        <f t="shared" ca="1" si="174"/>
        <v>2</v>
      </c>
      <c r="Z91" s="117">
        <f t="shared" ca="1" si="174"/>
        <v>74</v>
      </c>
      <c r="AA91" s="117">
        <f t="shared" ca="1" si="174"/>
        <v>4</v>
      </c>
      <c r="AB91" s="117">
        <f t="shared" ca="1" si="174"/>
        <v>30</v>
      </c>
      <c r="AC91" s="117">
        <f t="shared" ca="1" si="174"/>
        <v>52</v>
      </c>
      <c r="AD91" s="117">
        <f t="shared" ca="1" si="174"/>
        <v>20</v>
      </c>
      <c r="AE91" s="117">
        <f t="shared" ca="1" si="174"/>
        <v>71</v>
      </c>
      <c r="AF91" s="117">
        <f t="shared" ca="1" si="174"/>
        <v>54</v>
      </c>
      <c r="AG91" s="117">
        <f t="shared" ca="1" si="174"/>
        <v>77</v>
      </c>
      <c r="AH91" s="117">
        <f t="shared" ref="AH91:BI91" ca="1" si="175">AH188</f>
        <v>29</v>
      </c>
      <c r="AI91" s="117">
        <f t="shared" ca="1" si="175"/>
        <v>13</v>
      </c>
      <c r="AJ91" s="117">
        <f t="shared" ca="1" si="175"/>
        <v>20</v>
      </c>
      <c r="AK91" s="117">
        <f t="shared" ca="1" si="175"/>
        <v>80</v>
      </c>
      <c r="AL91" s="117">
        <f t="shared" ca="1" si="175"/>
        <v>63</v>
      </c>
      <c r="AM91" s="117">
        <f t="shared" ca="1" si="175"/>
        <v>32</v>
      </c>
      <c r="AN91" s="117">
        <f t="shared" ca="1" si="175"/>
        <v>18</v>
      </c>
      <c r="AO91" s="117">
        <f t="shared" ca="1" si="175"/>
        <v>30</v>
      </c>
      <c r="AP91" s="117">
        <f t="shared" ca="1" si="175"/>
        <v>1</v>
      </c>
      <c r="AQ91" s="117">
        <f t="shared" ca="1" si="175"/>
        <v>54</v>
      </c>
      <c r="AR91" s="117">
        <f t="shared" ca="1" si="175"/>
        <v>71</v>
      </c>
      <c r="AS91" s="117">
        <f t="shared" ca="1" si="175"/>
        <v>30</v>
      </c>
      <c r="AT91" s="117">
        <f t="shared" ca="1" si="175"/>
        <v>37</v>
      </c>
      <c r="AU91" s="117">
        <f t="shared" ca="1" si="175"/>
        <v>38</v>
      </c>
      <c r="AV91" s="117">
        <f t="shared" ca="1" si="175"/>
        <v>50</v>
      </c>
      <c r="AW91" s="117">
        <f t="shared" ca="1" si="175"/>
        <v>71</v>
      </c>
      <c r="AX91" s="117">
        <f t="shared" ca="1" si="175"/>
        <v>52</v>
      </c>
      <c r="AY91" s="117">
        <f t="shared" ca="1" si="175"/>
        <v>30</v>
      </c>
      <c r="AZ91" s="117">
        <f t="shared" ca="1" si="175"/>
        <v>34</v>
      </c>
      <c r="BA91" s="117">
        <f t="shared" ca="1" si="175"/>
        <v>7</v>
      </c>
      <c r="BB91" s="117">
        <f t="shared" ca="1" si="175"/>
        <v>73</v>
      </c>
      <c r="BC91" s="117">
        <f t="shared" ca="1" si="175"/>
        <v>7</v>
      </c>
      <c r="BD91" s="117">
        <f t="shared" ca="1" si="175"/>
        <v>74</v>
      </c>
      <c r="BE91" s="117">
        <f t="shared" ca="1" si="175"/>
        <v>11</v>
      </c>
      <c r="BF91" s="117">
        <f t="shared" ca="1" si="175"/>
        <v>18</v>
      </c>
      <c r="BG91" s="117">
        <f t="shared" ca="1" si="175"/>
        <v>24</v>
      </c>
      <c r="BH91" s="117">
        <f t="shared" ca="1" si="175"/>
        <v>41</v>
      </c>
      <c r="BI91" s="118">
        <f t="shared" ca="1" si="175"/>
        <v>58</v>
      </c>
    </row>
    <row r="92" spans="1:61" ht="13.15" x14ac:dyDescent="0.4">
      <c r="A92" s="116">
        <v>89</v>
      </c>
      <c r="B92" s="119">
        <f t="shared" ref="B92:AG92" ca="1" si="176">IF(B189&gt;=B188,B189+1,B189)</f>
        <v>4</v>
      </c>
      <c r="C92" s="119">
        <f t="shared" ca="1" si="176"/>
        <v>1</v>
      </c>
      <c r="D92" s="119">
        <f t="shared" ca="1" si="176"/>
        <v>38</v>
      </c>
      <c r="E92" s="119">
        <f t="shared" ca="1" si="176"/>
        <v>67</v>
      </c>
      <c r="F92" s="119">
        <f t="shared" ca="1" si="176"/>
        <v>38</v>
      </c>
      <c r="G92" s="119">
        <f t="shared" ca="1" si="176"/>
        <v>9</v>
      </c>
      <c r="H92" s="119">
        <f t="shared" ca="1" si="176"/>
        <v>14</v>
      </c>
      <c r="I92" s="119">
        <f t="shared" ca="1" si="176"/>
        <v>78</v>
      </c>
      <c r="J92" s="119">
        <f t="shared" ca="1" si="176"/>
        <v>47</v>
      </c>
      <c r="K92" s="119">
        <f t="shared" ca="1" si="176"/>
        <v>57</v>
      </c>
      <c r="L92" s="119">
        <f t="shared" ca="1" si="176"/>
        <v>77</v>
      </c>
      <c r="M92" s="119">
        <f t="shared" ca="1" si="176"/>
        <v>51</v>
      </c>
      <c r="N92" s="119">
        <f t="shared" ca="1" si="176"/>
        <v>30</v>
      </c>
      <c r="O92" s="119">
        <f t="shared" ca="1" si="176"/>
        <v>63</v>
      </c>
      <c r="P92" s="119">
        <f t="shared" ca="1" si="176"/>
        <v>63</v>
      </c>
      <c r="Q92" s="119">
        <f t="shared" ca="1" si="176"/>
        <v>77</v>
      </c>
      <c r="R92" s="119">
        <f t="shared" ca="1" si="176"/>
        <v>69</v>
      </c>
      <c r="S92" s="119">
        <f t="shared" ca="1" si="176"/>
        <v>69</v>
      </c>
      <c r="T92" s="119">
        <f t="shared" ca="1" si="176"/>
        <v>15</v>
      </c>
      <c r="U92" s="119">
        <f t="shared" ca="1" si="176"/>
        <v>8</v>
      </c>
      <c r="V92" s="119">
        <f t="shared" ca="1" si="176"/>
        <v>8</v>
      </c>
      <c r="W92" s="119">
        <f t="shared" ca="1" si="176"/>
        <v>61</v>
      </c>
      <c r="X92" s="119">
        <f t="shared" ca="1" si="176"/>
        <v>66</v>
      </c>
      <c r="Y92" s="119">
        <f t="shared" ca="1" si="176"/>
        <v>62</v>
      </c>
      <c r="Z92" s="119">
        <f t="shared" ca="1" si="176"/>
        <v>64</v>
      </c>
      <c r="AA92" s="119">
        <f t="shared" ca="1" si="176"/>
        <v>54</v>
      </c>
      <c r="AB92" s="119">
        <f t="shared" ca="1" si="176"/>
        <v>70</v>
      </c>
      <c r="AC92" s="119">
        <f t="shared" ca="1" si="176"/>
        <v>25</v>
      </c>
      <c r="AD92" s="119">
        <f t="shared" ca="1" si="176"/>
        <v>8</v>
      </c>
      <c r="AE92" s="119">
        <f t="shared" ca="1" si="176"/>
        <v>60</v>
      </c>
      <c r="AF92" s="119">
        <f t="shared" ca="1" si="176"/>
        <v>78</v>
      </c>
      <c r="AG92" s="119">
        <f t="shared" ca="1" si="176"/>
        <v>20</v>
      </c>
      <c r="AH92" s="119">
        <f t="shared" ref="AH92:BI92" ca="1" si="177">IF(AH189&gt;=AH188,AH189+1,AH189)</f>
        <v>12</v>
      </c>
      <c r="AI92" s="119">
        <f t="shared" ca="1" si="177"/>
        <v>30</v>
      </c>
      <c r="AJ92" s="119">
        <f t="shared" ca="1" si="177"/>
        <v>13</v>
      </c>
      <c r="AK92" s="119">
        <f t="shared" ca="1" si="177"/>
        <v>46</v>
      </c>
      <c r="AL92" s="119">
        <f t="shared" ca="1" si="177"/>
        <v>37</v>
      </c>
      <c r="AM92" s="119">
        <f t="shared" ca="1" si="177"/>
        <v>77</v>
      </c>
      <c r="AN92" s="119">
        <f t="shared" ca="1" si="177"/>
        <v>64</v>
      </c>
      <c r="AO92" s="119">
        <f t="shared" ca="1" si="177"/>
        <v>28</v>
      </c>
      <c r="AP92" s="119">
        <f t="shared" ca="1" si="177"/>
        <v>16</v>
      </c>
      <c r="AQ92" s="119">
        <f t="shared" ca="1" si="177"/>
        <v>68</v>
      </c>
      <c r="AR92" s="119">
        <f t="shared" ca="1" si="177"/>
        <v>3</v>
      </c>
      <c r="AS92" s="119">
        <f t="shared" ca="1" si="177"/>
        <v>55</v>
      </c>
      <c r="AT92" s="119">
        <f t="shared" ca="1" si="177"/>
        <v>74</v>
      </c>
      <c r="AU92" s="119">
        <f t="shared" ca="1" si="177"/>
        <v>62</v>
      </c>
      <c r="AV92" s="119">
        <f t="shared" ca="1" si="177"/>
        <v>62</v>
      </c>
      <c r="AW92" s="119">
        <f t="shared" ca="1" si="177"/>
        <v>51</v>
      </c>
      <c r="AX92" s="119">
        <f t="shared" ca="1" si="177"/>
        <v>41</v>
      </c>
      <c r="AY92" s="119">
        <f t="shared" ca="1" si="177"/>
        <v>18</v>
      </c>
      <c r="AZ92" s="119">
        <f t="shared" ca="1" si="177"/>
        <v>66</v>
      </c>
      <c r="BA92" s="119">
        <f t="shared" ca="1" si="177"/>
        <v>53</v>
      </c>
      <c r="BB92" s="119">
        <f t="shared" ca="1" si="177"/>
        <v>22</v>
      </c>
      <c r="BC92" s="119">
        <f t="shared" ca="1" si="177"/>
        <v>19</v>
      </c>
      <c r="BD92" s="119">
        <f t="shared" ca="1" si="177"/>
        <v>42</v>
      </c>
      <c r="BE92" s="119">
        <f t="shared" ca="1" si="177"/>
        <v>50</v>
      </c>
      <c r="BF92" s="119">
        <f t="shared" ca="1" si="177"/>
        <v>15</v>
      </c>
      <c r="BG92" s="119">
        <f t="shared" ca="1" si="177"/>
        <v>35</v>
      </c>
      <c r="BH92" s="119">
        <f t="shared" ca="1" si="177"/>
        <v>73</v>
      </c>
      <c r="BI92" s="120">
        <f t="shared" ca="1" si="177"/>
        <v>54</v>
      </c>
    </row>
    <row r="93" spans="1:61" ht="13.5" thickBot="1" x14ac:dyDescent="0.45">
      <c r="A93" s="121">
        <v>90</v>
      </c>
      <c r="B93" s="122">
        <f t="shared" ref="B93:AG93" ca="1" si="178">IF(B190&gt;=MIN(B91,B92),IF((B190+1)&gt;=MAX(B91,B92),B190+2,B190+1),B190)</f>
        <v>50</v>
      </c>
      <c r="C93" s="122">
        <f t="shared" ca="1" si="178"/>
        <v>58</v>
      </c>
      <c r="D93" s="122">
        <f t="shared" ca="1" si="178"/>
        <v>16</v>
      </c>
      <c r="E93" s="122">
        <f t="shared" ca="1" si="178"/>
        <v>47</v>
      </c>
      <c r="F93" s="122">
        <f t="shared" ca="1" si="178"/>
        <v>72</v>
      </c>
      <c r="G93" s="122">
        <f t="shared" ca="1" si="178"/>
        <v>56</v>
      </c>
      <c r="H93" s="122">
        <f t="shared" ca="1" si="178"/>
        <v>29</v>
      </c>
      <c r="I93" s="122">
        <f t="shared" ca="1" si="178"/>
        <v>58</v>
      </c>
      <c r="J93" s="122">
        <f t="shared" ca="1" si="178"/>
        <v>16</v>
      </c>
      <c r="K93" s="122">
        <f t="shared" ca="1" si="178"/>
        <v>55</v>
      </c>
      <c r="L93" s="122">
        <f t="shared" ca="1" si="178"/>
        <v>1</v>
      </c>
      <c r="M93" s="122">
        <f t="shared" ca="1" si="178"/>
        <v>12</v>
      </c>
      <c r="N93" s="122">
        <f t="shared" ca="1" si="178"/>
        <v>20</v>
      </c>
      <c r="O93" s="122">
        <f t="shared" ca="1" si="178"/>
        <v>67</v>
      </c>
      <c r="P93" s="122">
        <f t="shared" ca="1" si="178"/>
        <v>30</v>
      </c>
      <c r="Q93" s="122">
        <f t="shared" ca="1" si="178"/>
        <v>14</v>
      </c>
      <c r="R93" s="122">
        <f t="shared" ca="1" si="178"/>
        <v>31</v>
      </c>
      <c r="S93" s="122">
        <f t="shared" ca="1" si="178"/>
        <v>40</v>
      </c>
      <c r="T93" s="122">
        <f t="shared" ca="1" si="178"/>
        <v>3</v>
      </c>
      <c r="U93" s="122">
        <f t="shared" ca="1" si="178"/>
        <v>76</v>
      </c>
      <c r="V93" s="122">
        <f t="shared" ca="1" si="178"/>
        <v>80</v>
      </c>
      <c r="W93" s="122">
        <f t="shared" ca="1" si="178"/>
        <v>37</v>
      </c>
      <c r="X93" s="122">
        <f t="shared" ca="1" si="178"/>
        <v>79</v>
      </c>
      <c r="Y93" s="122">
        <f t="shared" ca="1" si="178"/>
        <v>23</v>
      </c>
      <c r="Z93" s="122">
        <f t="shared" ca="1" si="178"/>
        <v>45</v>
      </c>
      <c r="AA93" s="122">
        <f t="shared" ca="1" si="178"/>
        <v>14</v>
      </c>
      <c r="AB93" s="122">
        <f t="shared" ca="1" si="178"/>
        <v>19</v>
      </c>
      <c r="AC93" s="122">
        <f t="shared" ca="1" si="178"/>
        <v>46</v>
      </c>
      <c r="AD93" s="122">
        <f t="shared" ca="1" si="178"/>
        <v>60</v>
      </c>
      <c r="AE93" s="122">
        <f t="shared" ca="1" si="178"/>
        <v>52</v>
      </c>
      <c r="AF93" s="122">
        <f t="shared" ca="1" si="178"/>
        <v>51</v>
      </c>
      <c r="AG93" s="122">
        <f t="shared" ca="1" si="178"/>
        <v>80</v>
      </c>
      <c r="AH93" s="122">
        <f t="shared" ref="AH93:BI93" ca="1" si="179">IF(AH190&gt;=MIN(AH91,AH92),IF((AH190+1)&gt;=MAX(AH91,AH92),AH190+2,AH190+1),AH190)</f>
        <v>19</v>
      </c>
      <c r="AI93" s="122">
        <f t="shared" ca="1" si="179"/>
        <v>46</v>
      </c>
      <c r="AJ93" s="122">
        <f t="shared" ca="1" si="179"/>
        <v>53</v>
      </c>
      <c r="AK93" s="122">
        <f t="shared" ca="1" si="179"/>
        <v>69</v>
      </c>
      <c r="AL93" s="122">
        <f t="shared" ca="1" si="179"/>
        <v>67</v>
      </c>
      <c r="AM93" s="122">
        <f t="shared" ca="1" si="179"/>
        <v>75</v>
      </c>
      <c r="AN93" s="122">
        <f t="shared" ca="1" si="179"/>
        <v>72</v>
      </c>
      <c r="AO93" s="122">
        <f t="shared" ca="1" si="179"/>
        <v>47</v>
      </c>
      <c r="AP93" s="122">
        <f t="shared" ca="1" si="179"/>
        <v>10</v>
      </c>
      <c r="AQ93" s="122">
        <f t="shared" ca="1" si="179"/>
        <v>53</v>
      </c>
      <c r="AR93" s="122">
        <f t="shared" ca="1" si="179"/>
        <v>11</v>
      </c>
      <c r="AS93" s="122">
        <f t="shared" ca="1" si="179"/>
        <v>67</v>
      </c>
      <c r="AT93" s="122">
        <f t="shared" ca="1" si="179"/>
        <v>54</v>
      </c>
      <c r="AU93" s="122">
        <f t="shared" ca="1" si="179"/>
        <v>81</v>
      </c>
      <c r="AV93" s="122">
        <f t="shared" ca="1" si="179"/>
        <v>75</v>
      </c>
      <c r="AW93" s="122">
        <f t="shared" ca="1" si="179"/>
        <v>55</v>
      </c>
      <c r="AX93" s="122">
        <f t="shared" ca="1" si="179"/>
        <v>12</v>
      </c>
      <c r="AY93" s="122">
        <f t="shared" ca="1" si="179"/>
        <v>55</v>
      </c>
      <c r="AZ93" s="122">
        <f t="shared" ca="1" si="179"/>
        <v>54</v>
      </c>
      <c r="BA93" s="122">
        <f t="shared" ca="1" si="179"/>
        <v>9</v>
      </c>
      <c r="BB93" s="122">
        <f t="shared" ca="1" si="179"/>
        <v>3</v>
      </c>
      <c r="BC93" s="122">
        <f t="shared" ca="1" si="179"/>
        <v>51</v>
      </c>
      <c r="BD93" s="122">
        <f t="shared" ca="1" si="179"/>
        <v>41</v>
      </c>
      <c r="BE93" s="122">
        <f t="shared" ca="1" si="179"/>
        <v>71</v>
      </c>
      <c r="BF93" s="122">
        <f t="shared" ca="1" si="179"/>
        <v>48</v>
      </c>
      <c r="BG93" s="122">
        <f t="shared" ca="1" si="179"/>
        <v>28</v>
      </c>
      <c r="BH93" s="122">
        <f t="shared" ca="1" si="179"/>
        <v>25</v>
      </c>
      <c r="BI93" s="53">
        <f t="shared" ca="1" si="179"/>
        <v>59</v>
      </c>
    </row>
    <row r="97" spans="1:61" x14ac:dyDescent="0.35">
      <c r="A97" s="18" t="s">
        <v>522</v>
      </c>
    </row>
    <row r="98" spans="1:61" x14ac:dyDescent="0.35">
      <c r="A98" s="18" t="s">
        <v>523</v>
      </c>
      <c r="B98" s="19"/>
      <c r="C98" s="19"/>
      <c r="D98" s="19"/>
      <c r="E98" s="19"/>
      <c r="F98" s="19"/>
      <c r="G98" s="19"/>
      <c r="H98" s="19"/>
      <c r="I98" s="19"/>
      <c r="J98" s="19"/>
      <c r="K98" s="19"/>
      <c r="L98" s="19"/>
      <c r="M98" s="19"/>
      <c r="N98" s="19"/>
      <c r="O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row>
    <row r="99" spans="1:61" ht="13.5" thickBot="1" x14ac:dyDescent="0.4">
      <c r="B99" s="20" t="s">
        <v>517</v>
      </c>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row>
    <row r="100" spans="1:61" ht="13.5" thickBot="1" x14ac:dyDescent="0.45">
      <c r="A100" s="111" t="s">
        <v>518</v>
      </c>
      <c r="B100" s="112" t="s">
        <v>114</v>
      </c>
      <c r="C100" s="112" t="s">
        <v>245</v>
      </c>
      <c r="D100" s="112" t="s">
        <v>246</v>
      </c>
      <c r="E100" s="112" t="s">
        <v>247</v>
      </c>
      <c r="F100" s="112" t="s">
        <v>248</v>
      </c>
      <c r="G100" s="112" t="s">
        <v>249</v>
      </c>
      <c r="H100" s="112" t="s">
        <v>250</v>
      </c>
      <c r="I100" s="112" t="s">
        <v>251</v>
      </c>
      <c r="J100" s="112" t="s">
        <v>252</v>
      </c>
      <c r="K100" s="112" t="s">
        <v>253</v>
      </c>
      <c r="L100" s="112" t="s">
        <v>254</v>
      </c>
      <c r="M100" s="112" t="s">
        <v>255</v>
      </c>
      <c r="N100" s="112" t="s">
        <v>256</v>
      </c>
      <c r="O100" s="112" t="s">
        <v>257</v>
      </c>
      <c r="P100" s="112" t="s">
        <v>258</v>
      </c>
      <c r="Q100" s="112" t="s">
        <v>259</v>
      </c>
      <c r="R100" s="112" t="s">
        <v>260</v>
      </c>
      <c r="S100" s="112" t="s">
        <v>261</v>
      </c>
      <c r="T100" s="112" t="s">
        <v>262</v>
      </c>
      <c r="U100" s="112" t="s">
        <v>263</v>
      </c>
      <c r="V100" s="112" t="s">
        <v>264</v>
      </c>
      <c r="W100" s="112" t="s">
        <v>265</v>
      </c>
      <c r="X100" s="112" t="s">
        <v>266</v>
      </c>
      <c r="Y100" s="112" t="s">
        <v>267</v>
      </c>
      <c r="Z100" s="112" t="s">
        <v>268</v>
      </c>
      <c r="AA100" s="112" t="s">
        <v>269</v>
      </c>
      <c r="AB100" s="112" t="s">
        <v>270</v>
      </c>
      <c r="AC100" s="112" t="s">
        <v>271</v>
      </c>
      <c r="AD100" s="112" t="s">
        <v>272</v>
      </c>
      <c r="AE100" s="112" t="s">
        <v>273</v>
      </c>
      <c r="AF100" s="112" t="s">
        <v>274</v>
      </c>
      <c r="AG100" s="112" t="s">
        <v>275</v>
      </c>
      <c r="AH100" s="112" t="s">
        <v>276</v>
      </c>
      <c r="AI100" s="112" t="s">
        <v>277</v>
      </c>
      <c r="AJ100" s="112" t="s">
        <v>278</v>
      </c>
      <c r="AK100" s="112" t="s">
        <v>279</v>
      </c>
      <c r="AL100" s="112" t="s">
        <v>280</v>
      </c>
      <c r="AM100" s="112" t="s">
        <v>281</v>
      </c>
      <c r="AN100" s="112" t="s">
        <v>282</v>
      </c>
      <c r="AO100" s="112" t="s">
        <v>283</v>
      </c>
      <c r="AP100" s="112" t="s">
        <v>284</v>
      </c>
      <c r="AQ100" s="112" t="s">
        <v>285</v>
      </c>
      <c r="AR100" s="112" t="s">
        <v>286</v>
      </c>
      <c r="AS100" s="112" t="s">
        <v>287</v>
      </c>
      <c r="AT100" s="112" t="s">
        <v>288</v>
      </c>
      <c r="AU100" s="112" t="s">
        <v>289</v>
      </c>
      <c r="AV100" s="112" t="s">
        <v>290</v>
      </c>
      <c r="AW100" s="112" t="s">
        <v>291</v>
      </c>
      <c r="AX100" s="112" t="s">
        <v>292</v>
      </c>
      <c r="AY100" s="112" t="s">
        <v>293</v>
      </c>
      <c r="AZ100" s="112" t="s">
        <v>294</v>
      </c>
      <c r="BA100" s="112" t="s">
        <v>295</v>
      </c>
      <c r="BB100" s="112" t="s">
        <v>296</v>
      </c>
      <c r="BC100" s="112" t="s">
        <v>297</v>
      </c>
      <c r="BD100" s="112" t="s">
        <v>298</v>
      </c>
      <c r="BE100" s="112" t="s">
        <v>299</v>
      </c>
      <c r="BF100" s="112" t="s">
        <v>300</v>
      </c>
      <c r="BG100" s="112" t="s">
        <v>301</v>
      </c>
      <c r="BH100" s="112" t="s">
        <v>302</v>
      </c>
      <c r="BI100" s="113" t="s">
        <v>303</v>
      </c>
    </row>
    <row r="101" spans="1:61" ht="13.15" x14ac:dyDescent="0.4">
      <c r="A101" s="111">
        <v>1</v>
      </c>
      <c r="B101" s="114">
        <f ca="1">RANDBETWEEN(1,81)</f>
        <v>76</v>
      </c>
      <c r="C101" s="114">
        <f t="shared" ref="C101:BI101" ca="1" si="180">RANDBETWEEN(1,81)</f>
        <v>15</v>
      </c>
      <c r="D101" s="114">
        <f t="shared" ca="1" si="180"/>
        <v>72</v>
      </c>
      <c r="E101" s="114">
        <f t="shared" ca="1" si="180"/>
        <v>49</v>
      </c>
      <c r="F101" s="114">
        <f t="shared" ca="1" si="180"/>
        <v>10</v>
      </c>
      <c r="G101" s="114">
        <f t="shared" ca="1" si="180"/>
        <v>28</v>
      </c>
      <c r="H101" s="114">
        <f t="shared" ca="1" si="180"/>
        <v>40</v>
      </c>
      <c r="I101" s="114">
        <f t="shared" ca="1" si="180"/>
        <v>68</v>
      </c>
      <c r="J101" s="114">
        <f t="shared" ca="1" si="180"/>
        <v>63</v>
      </c>
      <c r="K101" s="114">
        <f t="shared" ca="1" si="180"/>
        <v>9</v>
      </c>
      <c r="L101" s="114">
        <f t="shared" ca="1" si="180"/>
        <v>4</v>
      </c>
      <c r="M101" s="114">
        <f t="shared" ca="1" si="180"/>
        <v>44</v>
      </c>
      <c r="N101" s="114">
        <f t="shared" ca="1" si="180"/>
        <v>13</v>
      </c>
      <c r="O101" s="114">
        <f t="shared" ca="1" si="180"/>
        <v>51</v>
      </c>
      <c r="P101" s="114">
        <f t="shared" ca="1" si="180"/>
        <v>44</v>
      </c>
      <c r="Q101" s="114">
        <f t="shared" ca="1" si="180"/>
        <v>27</v>
      </c>
      <c r="R101" s="114">
        <f t="shared" ca="1" si="180"/>
        <v>62</v>
      </c>
      <c r="S101" s="114">
        <f t="shared" ca="1" si="180"/>
        <v>20</v>
      </c>
      <c r="T101" s="114">
        <f t="shared" ca="1" si="180"/>
        <v>37</v>
      </c>
      <c r="U101" s="114">
        <f t="shared" ca="1" si="180"/>
        <v>60</v>
      </c>
      <c r="V101" s="114">
        <f t="shared" ca="1" si="180"/>
        <v>34</v>
      </c>
      <c r="W101" s="114">
        <f t="shared" ca="1" si="180"/>
        <v>65</v>
      </c>
      <c r="X101" s="114">
        <f t="shared" ca="1" si="180"/>
        <v>35</v>
      </c>
      <c r="Y101" s="114">
        <f t="shared" ca="1" si="180"/>
        <v>45</v>
      </c>
      <c r="Z101" s="114">
        <f t="shared" ca="1" si="180"/>
        <v>46</v>
      </c>
      <c r="AA101" s="114">
        <f t="shared" ca="1" si="180"/>
        <v>9</v>
      </c>
      <c r="AB101" s="114">
        <f t="shared" ca="1" si="180"/>
        <v>31</v>
      </c>
      <c r="AC101" s="114">
        <f t="shared" ca="1" si="180"/>
        <v>35</v>
      </c>
      <c r="AD101" s="114">
        <f t="shared" ca="1" si="180"/>
        <v>80</v>
      </c>
      <c r="AE101" s="114">
        <f t="shared" ca="1" si="180"/>
        <v>17</v>
      </c>
      <c r="AF101" s="114">
        <f t="shared" ca="1" si="180"/>
        <v>18</v>
      </c>
      <c r="AG101" s="114">
        <f t="shared" ca="1" si="180"/>
        <v>73</v>
      </c>
      <c r="AH101" s="114">
        <f t="shared" ca="1" si="180"/>
        <v>48</v>
      </c>
      <c r="AI101" s="114">
        <f t="shared" ca="1" si="180"/>
        <v>71</v>
      </c>
      <c r="AJ101" s="114">
        <f t="shared" ca="1" si="180"/>
        <v>77</v>
      </c>
      <c r="AK101" s="114">
        <f t="shared" ca="1" si="180"/>
        <v>45</v>
      </c>
      <c r="AL101" s="114">
        <f t="shared" ca="1" si="180"/>
        <v>10</v>
      </c>
      <c r="AM101" s="114">
        <f t="shared" ca="1" si="180"/>
        <v>20</v>
      </c>
      <c r="AN101" s="114">
        <f t="shared" ca="1" si="180"/>
        <v>12</v>
      </c>
      <c r="AO101" s="114">
        <f t="shared" ca="1" si="180"/>
        <v>30</v>
      </c>
      <c r="AP101" s="114">
        <f t="shared" ca="1" si="180"/>
        <v>64</v>
      </c>
      <c r="AQ101" s="114">
        <f t="shared" ca="1" si="180"/>
        <v>71</v>
      </c>
      <c r="AR101" s="114">
        <f t="shared" ca="1" si="180"/>
        <v>33</v>
      </c>
      <c r="AS101" s="114">
        <f t="shared" ca="1" si="180"/>
        <v>24</v>
      </c>
      <c r="AT101" s="114">
        <f t="shared" ca="1" si="180"/>
        <v>56</v>
      </c>
      <c r="AU101" s="114">
        <f t="shared" ca="1" si="180"/>
        <v>28</v>
      </c>
      <c r="AV101" s="114">
        <f t="shared" ca="1" si="180"/>
        <v>16</v>
      </c>
      <c r="AW101" s="114">
        <f t="shared" ca="1" si="180"/>
        <v>56</v>
      </c>
      <c r="AX101" s="114">
        <f t="shared" ca="1" si="180"/>
        <v>17</v>
      </c>
      <c r="AY101" s="114">
        <f t="shared" ca="1" si="180"/>
        <v>43</v>
      </c>
      <c r="AZ101" s="114">
        <f t="shared" ca="1" si="180"/>
        <v>71</v>
      </c>
      <c r="BA101" s="114">
        <f t="shared" ca="1" si="180"/>
        <v>68</v>
      </c>
      <c r="BB101" s="114">
        <f t="shared" ca="1" si="180"/>
        <v>78</v>
      </c>
      <c r="BC101" s="114">
        <f t="shared" ca="1" si="180"/>
        <v>43</v>
      </c>
      <c r="BD101" s="114">
        <f t="shared" ca="1" si="180"/>
        <v>74</v>
      </c>
      <c r="BE101" s="114">
        <f t="shared" ca="1" si="180"/>
        <v>68</v>
      </c>
      <c r="BF101" s="114">
        <f t="shared" ca="1" si="180"/>
        <v>30</v>
      </c>
      <c r="BG101" s="114">
        <f t="shared" ca="1" si="180"/>
        <v>77</v>
      </c>
      <c r="BH101" s="114">
        <f t="shared" ca="1" si="180"/>
        <v>46</v>
      </c>
      <c r="BI101" s="115">
        <f t="shared" ca="1" si="180"/>
        <v>79</v>
      </c>
    </row>
    <row r="102" spans="1:61" ht="13.15" x14ac:dyDescent="0.4">
      <c r="A102" s="116">
        <v>2</v>
      </c>
      <c r="B102" s="117">
        <f ca="1">RANDBETWEEN(1,81-1)</f>
        <v>78</v>
      </c>
      <c r="C102" s="117">
        <f t="shared" ref="C102:BI102" ca="1" si="181">RANDBETWEEN(1,81-1)</f>
        <v>71</v>
      </c>
      <c r="D102" s="117">
        <f t="shared" ca="1" si="181"/>
        <v>60</v>
      </c>
      <c r="E102" s="117">
        <f t="shared" ca="1" si="181"/>
        <v>29</v>
      </c>
      <c r="F102" s="117">
        <f t="shared" ca="1" si="181"/>
        <v>41</v>
      </c>
      <c r="G102" s="117">
        <f t="shared" ca="1" si="181"/>
        <v>54</v>
      </c>
      <c r="H102" s="117">
        <f t="shared" ca="1" si="181"/>
        <v>1</v>
      </c>
      <c r="I102" s="117">
        <f t="shared" ca="1" si="181"/>
        <v>60</v>
      </c>
      <c r="J102" s="117">
        <f t="shared" ca="1" si="181"/>
        <v>36</v>
      </c>
      <c r="K102" s="117">
        <f t="shared" ca="1" si="181"/>
        <v>71</v>
      </c>
      <c r="L102" s="117">
        <f t="shared" ca="1" si="181"/>
        <v>21</v>
      </c>
      <c r="M102" s="117">
        <f t="shared" ca="1" si="181"/>
        <v>9</v>
      </c>
      <c r="N102" s="117">
        <f t="shared" ca="1" si="181"/>
        <v>38</v>
      </c>
      <c r="O102" s="117">
        <f t="shared" ca="1" si="181"/>
        <v>16</v>
      </c>
      <c r="P102" s="117">
        <f t="shared" ca="1" si="181"/>
        <v>75</v>
      </c>
      <c r="Q102" s="117">
        <f t="shared" ca="1" si="181"/>
        <v>46</v>
      </c>
      <c r="R102" s="117">
        <f t="shared" ca="1" si="181"/>
        <v>7</v>
      </c>
      <c r="S102" s="117">
        <f t="shared" ca="1" si="181"/>
        <v>53</v>
      </c>
      <c r="T102" s="117">
        <f t="shared" ca="1" si="181"/>
        <v>19</v>
      </c>
      <c r="U102" s="117">
        <f t="shared" ca="1" si="181"/>
        <v>36</v>
      </c>
      <c r="V102" s="117">
        <f t="shared" ca="1" si="181"/>
        <v>36</v>
      </c>
      <c r="W102" s="117">
        <f t="shared" ca="1" si="181"/>
        <v>47</v>
      </c>
      <c r="X102" s="117">
        <f t="shared" ca="1" si="181"/>
        <v>48</v>
      </c>
      <c r="Y102" s="117">
        <f t="shared" ca="1" si="181"/>
        <v>53</v>
      </c>
      <c r="Z102" s="117">
        <f t="shared" ca="1" si="181"/>
        <v>63</v>
      </c>
      <c r="AA102" s="117">
        <f t="shared" ca="1" si="181"/>
        <v>28</v>
      </c>
      <c r="AB102" s="117">
        <f t="shared" ca="1" si="181"/>
        <v>38</v>
      </c>
      <c r="AC102" s="117">
        <f t="shared" ca="1" si="181"/>
        <v>7</v>
      </c>
      <c r="AD102" s="117">
        <f t="shared" ca="1" si="181"/>
        <v>50</v>
      </c>
      <c r="AE102" s="117">
        <f t="shared" ca="1" si="181"/>
        <v>45</v>
      </c>
      <c r="AF102" s="117">
        <f t="shared" ca="1" si="181"/>
        <v>78</v>
      </c>
      <c r="AG102" s="117">
        <f t="shared" ca="1" si="181"/>
        <v>34</v>
      </c>
      <c r="AH102" s="117">
        <f t="shared" ca="1" si="181"/>
        <v>3</v>
      </c>
      <c r="AI102" s="117">
        <f t="shared" ca="1" si="181"/>
        <v>29</v>
      </c>
      <c r="AJ102" s="117">
        <f t="shared" ca="1" si="181"/>
        <v>77</v>
      </c>
      <c r="AK102" s="117">
        <f t="shared" ca="1" si="181"/>
        <v>22</v>
      </c>
      <c r="AL102" s="117">
        <f t="shared" ca="1" si="181"/>
        <v>57</v>
      </c>
      <c r="AM102" s="117">
        <f t="shared" ca="1" si="181"/>
        <v>67</v>
      </c>
      <c r="AN102" s="117">
        <f t="shared" ca="1" si="181"/>
        <v>63</v>
      </c>
      <c r="AO102" s="117">
        <f t="shared" ca="1" si="181"/>
        <v>75</v>
      </c>
      <c r="AP102" s="117">
        <f t="shared" ca="1" si="181"/>
        <v>17</v>
      </c>
      <c r="AQ102" s="117">
        <f t="shared" ca="1" si="181"/>
        <v>79</v>
      </c>
      <c r="AR102" s="117">
        <f t="shared" ca="1" si="181"/>
        <v>38</v>
      </c>
      <c r="AS102" s="117">
        <f t="shared" ca="1" si="181"/>
        <v>61</v>
      </c>
      <c r="AT102" s="117">
        <f t="shared" ca="1" si="181"/>
        <v>18</v>
      </c>
      <c r="AU102" s="117">
        <f t="shared" ca="1" si="181"/>
        <v>30</v>
      </c>
      <c r="AV102" s="117">
        <f t="shared" ca="1" si="181"/>
        <v>71</v>
      </c>
      <c r="AW102" s="117">
        <f t="shared" ca="1" si="181"/>
        <v>53</v>
      </c>
      <c r="AX102" s="117">
        <f t="shared" ca="1" si="181"/>
        <v>64</v>
      </c>
      <c r="AY102" s="117">
        <f t="shared" ca="1" si="181"/>
        <v>56</v>
      </c>
      <c r="AZ102" s="117">
        <f t="shared" ca="1" si="181"/>
        <v>50</v>
      </c>
      <c r="BA102" s="117">
        <f t="shared" ca="1" si="181"/>
        <v>27</v>
      </c>
      <c r="BB102" s="117">
        <f t="shared" ca="1" si="181"/>
        <v>39</v>
      </c>
      <c r="BC102" s="117">
        <f t="shared" ca="1" si="181"/>
        <v>65</v>
      </c>
      <c r="BD102" s="117">
        <f t="shared" ca="1" si="181"/>
        <v>26</v>
      </c>
      <c r="BE102" s="117">
        <f t="shared" ca="1" si="181"/>
        <v>45</v>
      </c>
      <c r="BF102" s="117">
        <f t="shared" ca="1" si="181"/>
        <v>18</v>
      </c>
      <c r="BG102" s="117">
        <f t="shared" ca="1" si="181"/>
        <v>31</v>
      </c>
      <c r="BH102" s="117">
        <f t="shared" ca="1" si="181"/>
        <v>78</v>
      </c>
      <c r="BI102" s="118">
        <f t="shared" ca="1" si="181"/>
        <v>22</v>
      </c>
    </row>
    <row r="103" spans="1:61" ht="13.15" x14ac:dyDescent="0.4">
      <c r="A103" s="116">
        <v>3</v>
      </c>
      <c r="B103" s="119">
        <f ca="1">RANDBETWEEN(1,81-2)</f>
        <v>37</v>
      </c>
      <c r="C103" s="119">
        <f t="shared" ref="C103:BI103" ca="1" si="182">RANDBETWEEN(1,81-2)</f>
        <v>49</v>
      </c>
      <c r="D103" s="119">
        <f t="shared" ca="1" si="182"/>
        <v>8</v>
      </c>
      <c r="E103" s="119">
        <f t="shared" ca="1" si="182"/>
        <v>54</v>
      </c>
      <c r="F103" s="119">
        <f t="shared" ca="1" si="182"/>
        <v>38</v>
      </c>
      <c r="G103" s="119">
        <f t="shared" ca="1" si="182"/>
        <v>15</v>
      </c>
      <c r="H103" s="119">
        <f t="shared" ca="1" si="182"/>
        <v>11</v>
      </c>
      <c r="I103" s="119">
        <f t="shared" ca="1" si="182"/>
        <v>41</v>
      </c>
      <c r="J103" s="119">
        <f t="shared" ca="1" si="182"/>
        <v>49</v>
      </c>
      <c r="K103" s="119">
        <f t="shared" ca="1" si="182"/>
        <v>30</v>
      </c>
      <c r="L103" s="119">
        <f t="shared" ca="1" si="182"/>
        <v>14</v>
      </c>
      <c r="M103" s="119">
        <f t="shared" ca="1" si="182"/>
        <v>68</v>
      </c>
      <c r="N103" s="119">
        <f t="shared" ca="1" si="182"/>
        <v>15</v>
      </c>
      <c r="O103" s="119">
        <f t="shared" ca="1" si="182"/>
        <v>21</v>
      </c>
      <c r="P103" s="119">
        <f t="shared" ca="1" si="182"/>
        <v>51</v>
      </c>
      <c r="Q103" s="119">
        <f t="shared" ca="1" si="182"/>
        <v>64</v>
      </c>
      <c r="R103" s="119">
        <f t="shared" ca="1" si="182"/>
        <v>40</v>
      </c>
      <c r="S103" s="119">
        <f t="shared" ca="1" si="182"/>
        <v>52</v>
      </c>
      <c r="T103" s="119">
        <f t="shared" ca="1" si="182"/>
        <v>52</v>
      </c>
      <c r="U103" s="119">
        <f t="shared" ca="1" si="182"/>
        <v>58</v>
      </c>
      <c r="V103" s="119">
        <f t="shared" ca="1" si="182"/>
        <v>70</v>
      </c>
      <c r="W103" s="119">
        <f t="shared" ca="1" si="182"/>
        <v>10</v>
      </c>
      <c r="X103" s="119">
        <f t="shared" ca="1" si="182"/>
        <v>16</v>
      </c>
      <c r="Y103" s="119">
        <f t="shared" ca="1" si="182"/>
        <v>11</v>
      </c>
      <c r="Z103" s="119">
        <f t="shared" ca="1" si="182"/>
        <v>18</v>
      </c>
      <c r="AA103" s="119">
        <f t="shared" ca="1" si="182"/>
        <v>3</v>
      </c>
      <c r="AB103" s="119">
        <f t="shared" ca="1" si="182"/>
        <v>33</v>
      </c>
      <c r="AC103" s="119">
        <f t="shared" ca="1" si="182"/>
        <v>53</v>
      </c>
      <c r="AD103" s="119">
        <f t="shared" ca="1" si="182"/>
        <v>24</v>
      </c>
      <c r="AE103" s="119">
        <f t="shared" ca="1" si="182"/>
        <v>7</v>
      </c>
      <c r="AF103" s="119">
        <f t="shared" ca="1" si="182"/>
        <v>59</v>
      </c>
      <c r="AG103" s="119">
        <f t="shared" ca="1" si="182"/>
        <v>63</v>
      </c>
      <c r="AH103" s="119">
        <f t="shared" ca="1" si="182"/>
        <v>55</v>
      </c>
      <c r="AI103" s="119">
        <f t="shared" ca="1" si="182"/>
        <v>8</v>
      </c>
      <c r="AJ103" s="119">
        <f t="shared" ca="1" si="182"/>
        <v>13</v>
      </c>
      <c r="AK103" s="119">
        <f t="shared" ca="1" si="182"/>
        <v>71</v>
      </c>
      <c r="AL103" s="119">
        <f t="shared" ca="1" si="182"/>
        <v>12</v>
      </c>
      <c r="AM103" s="119">
        <f t="shared" ca="1" si="182"/>
        <v>65</v>
      </c>
      <c r="AN103" s="119">
        <f t="shared" ca="1" si="182"/>
        <v>67</v>
      </c>
      <c r="AO103" s="119">
        <f t="shared" ca="1" si="182"/>
        <v>50</v>
      </c>
      <c r="AP103" s="119">
        <f t="shared" ca="1" si="182"/>
        <v>31</v>
      </c>
      <c r="AQ103" s="119">
        <f t="shared" ca="1" si="182"/>
        <v>63</v>
      </c>
      <c r="AR103" s="119">
        <f t="shared" ca="1" si="182"/>
        <v>11</v>
      </c>
      <c r="AS103" s="119">
        <f t="shared" ca="1" si="182"/>
        <v>66</v>
      </c>
      <c r="AT103" s="119">
        <f t="shared" ca="1" si="182"/>
        <v>6</v>
      </c>
      <c r="AU103" s="119">
        <f t="shared" ca="1" si="182"/>
        <v>37</v>
      </c>
      <c r="AV103" s="119">
        <f t="shared" ca="1" si="182"/>
        <v>58</v>
      </c>
      <c r="AW103" s="119">
        <f t="shared" ca="1" si="182"/>
        <v>25</v>
      </c>
      <c r="AX103" s="119">
        <f t="shared" ca="1" si="182"/>
        <v>48</v>
      </c>
      <c r="AY103" s="119">
        <f t="shared" ca="1" si="182"/>
        <v>58</v>
      </c>
      <c r="AZ103" s="119">
        <f t="shared" ca="1" si="182"/>
        <v>37</v>
      </c>
      <c r="BA103" s="119">
        <f t="shared" ca="1" si="182"/>
        <v>73</v>
      </c>
      <c r="BB103" s="119">
        <f t="shared" ca="1" si="182"/>
        <v>53</v>
      </c>
      <c r="BC103" s="119">
        <f t="shared" ca="1" si="182"/>
        <v>79</v>
      </c>
      <c r="BD103" s="119">
        <f t="shared" ca="1" si="182"/>
        <v>70</v>
      </c>
      <c r="BE103" s="119">
        <f t="shared" ca="1" si="182"/>
        <v>40</v>
      </c>
      <c r="BF103" s="119">
        <f t="shared" ca="1" si="182"/>
        <v>20</v>
      </c>
      <c r="BG103" s="119">
        <f t="shared" ca="1" si="182"/>
        <v>77</v>
      </c>
      <c r="BH103" s="119">
        <f t="shared" ca="1" si="182"/>
        <v>13</v>
      </c>
      <c r="BI103" s="120">
        <f t="shared" ca="1" si="182"/>
        <v>73</v>
      </c>
    </row>
    <row r="104" spans="1:61" ht="13.15" x14ac:dyDescent="0.4">
      <c r="A104" s="116">
        <v>4</v>
      </c>
      <c r="B104" s="117">
        <f ca="1">RANDBETWEEN(1,81)</f>
        <v>10</v>
      </c>
      <c r="C104" s="117">
        <f t="shared" ref="C104:BI104" ca="1" si="183">RANDBETWEEN(1,81)</f>
        <v>68</v>
      </c>
      <c r="D104" s="117">
        <f t="shared" ca="1" si="183"/>
        <v>28</v>
      </c>
      <c r="E104" s="117">
        <f t="shared" ca="1" si="183"/>
        <v>15</v>
      </c>
      <c r="F104" s="117">
        <f t="shared" ca="1" si="183"/>
        <v>58</v>
      </c>
      <c r="G104" s="117">
        <f t="shared" ca="1" si="183"/>
        <v>35</v>
      </c>
      <c r="H104" s="117">
        <f t="shared" ca="1" si="183"/>
        <v>48</v>
      </c>
      <c r="I104" s="117">
        <f t="shared" ca="1" si="183"/>
        <v>62</v>
      </c>
      <c r="J104" s="117">
        <f t="shared" ca="1" si="183"/>
        <v>39</v>
      </c>
      <c r="K104" s="117">
        <f t="shared" ca="1" si="183"/>
        <v>34</v>
      </c>
      <c r="L104" s="117">
        <f t="shared" ca="1" si="183"/>
        <v>17</v>
      </c>
      <c r="M104" s="117">
        <f t="shared" ca="1" si="183"/>
        <v>25</v>
      </c>
      <c r="N104" s="117">
        <f t="shared" ca="1" si="183"/>
        <v>14</v>
      </c>
      <c r="O104" s="117">
        <f t="shared" ca="1" si="183"/>
        <v>69</v>
      </c>
      <c r="P104" s="117">
        <f t="shared" ca="1" si="183"/>
        <v>17</v>
      </c>
      <c r="Q104" s="117">
        <f t="shared" ca="1" si="183"/>
        <v>32</v>
      </c>
      <c r="R104" s="117">
        <f t="shared" ca="1" si="183"/>
        <v>62</v>
      </c>
      <c r="S104" s="117">
        <f t="shared" ca="1" si="183"/>
        <v>69</v>
      </c>
      <c r="T104" s="117">
        <f t="shared" ca="1" si="183"/>
        <v>79</v>
      </c>
      <c r="U104" s="117">
        <f t="shared" ca="1" si="183"/>
        <v>70</v>
      </c>
      <c r="V104" s="117">
        <f t="shared" ca="1" si="183"/>
        <v>66</v>
      </c>
      <c r="W104" s="117">
        <f t="shared" ca="1" si="183"/>
        <v>8</v>
      </c>
      <c r="X104" s="117">
        <f t="shared" ca="1" si="183"/>
        <v>25</v>
      </c>
      <c r="Y104" s="117">
        <f t="shared" ca="1" si="183"/>
        <v>21</v>
      </c>
      <c r="Z104" s="117">
        <f t="shared" ca="1" si="183"/>
        <v>14</v>
      </c>
      <c r="AA104" s="117">
        <f t="shared" ca="1" si="183"/>
        <v>43</v>
      </c>
      <c r="AB104" s="117">
        <f t="shared" ca="1" si="183"/>
        <v>27</v>
      </c>
      <c r="AC104" s="117">
        <f t="shared" ca="1" si="183"/>
        <v>51</v>
      </c>
      <c r="AD104" s="117">
        <f t="shared" ca="1" si="183"/>
        <v>28</v>
      </c>
      <c r="AE104" s="117">
        <f t="shared" ca="1" si="183"/>
        <v>50</v>
      </c>
      <c r="AF104" s="117">
        <f t="shared" ca="1" si="183"/>
        <v>37</v>
      </c>
      <c r="AG104" s="117">
        <f t="shared" ca="1" si="183"/>
        <v>27</v>
      </c>
      <c r="AH104" s="117">
        <f t="shared" ca="1" si="183"/>
        <v>9</v>
      </c>
      <c r="AI104" s="117">
        <f t="shared" ca="1" si="183"/>
        <v>80</v>
      </c>
      <c r="AJ104" s="117">
        <f t="shared" ca="1" si="183"/>
        <v>17</v>
      </c>
      <c r="AK104" s="117">
        <f t="shared" ca="1" si="183"/>
        <v>55</v>
      </c>
      <c r="AL104" s="117">
        <f t="shared" ca="1" si="183"/>
        <v>52</v>
      </c>
      <c r="AM104" s="117">
        <f t="shared" ca="1" si="183"/>
        <v>40</v>
      </c>
      <c r="AN104" s="117">
        <f t="shared" ca="1" si="183"/>
        <v>64</v>
      </c>
      <c r="AO104" s="117">
        <f t="shared" ca="1" si="183"/>
        <v>1</v>
      </c>
      <c r="AP104" s="117">
        <f t="shared" ca="1" si="183"/>
        <v>41</v>
      </c>
      <c r="AQ104" s="117">
        <f t="shared" ca="1" si="183"/>
        <v>34</v>
      </c>
      <c r="AR104" s="117">
        <f t="shared" ca="1" si="183"/>
        <v>22</v>
      </c>
      <c r="AS104" s="117">
        <f t="shared" ca="1" si="183"/>
        <v>19</v>
      </c>
      <c r="AT104" s="117">
        <f t="shared" ca="1" si="183"/>
        <v>73</v>
      </c>
      <c r="AU104" s="117">
        <f t="shared" ca="1" si="183"/>
        <v>59</v>
      </c>
      <c r="AV104" s="117">
        <f t="shared" ca="1" si="183"/>
        <v>58</v>
      </c>
      <c r="AW104" s="117">
        <f t="shared" ca="1" si="183"/>
        <v>76</v>
      </c>
      <c r="AX104" s="117">
        <f t="shared" ca="1" si="183"/>
        <v>32</v>
      </c>
      <c r="AY104" s="117">
        <f t="shared" ca="1" si="183"/>
        <v>32</v>
      </c>
      <c r="AZ104" s="117">
        <f t="shared" ca="1" si="183"/>
        <v>5</v>
      </c>
      <c r="BA104" s="117">
        <f t="shared" ca="1" si="183"/>
        <v>69</v>
      </c>
      <c r="BB104" s="117">
        <f t="shared" ca="1" si="183"/>
        <v>49</v>
      </c>
      <c r="BC104" s="117">
        <f t="shared" ca="1" si="183"/>
        <v>9</v>
      </c>
      <c r="BD104" s="117">
        <f t="shared" ca="1" si="183"/>
        <v>57</v>
      </c>
      <c r="BE104" s="117">
        <f t="shared" ca="1" si="183"/>
        <v>2</v>
      </c>
      <c r="BF104" s="117">
        <f t="shared" ca="1" si="183"/>
        <v>72</v>
      </c>
      <c r="BG104" s="117">
        <f t="shared" ca="1" si="183"/>
        <v>18</v>
      </c>
      <c r="BH104" s="117">
        <f t="shared" ca="1" si="183"/>
        <v>79</v>
      </c>
      <c r="BI104" s="118">
        <f t="shared" ca="1" si="183"/>
        <v>37</v>
      </c>
    </row>
    <row r="105" spans="1:61" ht="13.15" x14ac:dyDescent="0.4">
      <c r="A105" s="116">
        <v>5</v>
      </c>
      <c r="B105" s="119">
        <f ca="1">RANDBETWEEN(1,81-1)</f>
        <v>24</v>
      </c>
      <c r="C105" s="119">
        <f t="shared" ref="C105:BI105" ca="1" si="184">RANDBETWEEN(1,81-1)</f>
        <v>69</v>
      </c>
      <c r="D105" s="119">
        <f t="shared" ca="1" si="184"/>
        <v>3</v>
      </c>
      <c r="E105" s="119">
        <f t="shared" ca="1" si="184"/>
        <v>19</v>
      </c>
      <c r="F105" s="119">
        <f t="shared" ca="1" si="184"/>
        <v>33</v>
      </c>
      <c r="G105" s="119">
        <f t="shared" ca="1" si="184"/>
        <v>36</v>
      </c>
      <c r="H105" s="119">
        <f t="shared" ca="1" si="184"/>
        <v>75</v>
      </c>
      <c r="I105" s="119">
        <f t="shared" ca="1" si="184"/>
        <v>51</v>
      </c>
      <c r="J105" s="119">
        <f t="shared" ca="1" si="184"/>
        <v>41</v>
      </c>
      <c r="K105" s="119">
        <f t="shared" ca="1" si="184"/>
        <v>63</v>
      </c>
      <c r="L105" s="119">
        <f t="shared" ca="1" si="184"/>
        <v>5</v>
      </c>
      <c r="M105" s="119">
        <f t="shared" ca="1" si="184"/>
        <v>25</v>
      </c>
      <c r="N105" s="119">
        <f t="shared" ca="1" si="184"/>
        <v>12</v>
      </c>
      <c r="O105" s="119">
        <f t="shared" ca="1" si="184"/>
        <v>58</v>
      </c>
      <c r="P105" s="119">
        <f t="shared" ca="1" si="184"/>
        <v>34</v>
      </c>
      <c r="Q105" s="119">
        <f t="shared" ca="1" si="184"/>
        <v>45</v>
      </c>
      <c r="R105" s="119">
        <f t="shared" ca="1" si="184"/>
        <v>13</v>
      </c>
      <c r="S105" s="119">
        <f t="shared" ca="1" si="184"/>
        <v>24</v>
      </c>
      <c r="T105" s="119">
        <f t="shared" ca="1" si="184"/>
        <v>74</v>
      </c>
      <c r="U105" s="119">
        <f t="shared" ca="1" si="184"/>
        <v>9</v>
      </c>
      <c r="V105" s="119">
        <f t="shared" ca="1" si="184"/>
        <v>8</v>
      </c>
      <c r="W105" s="119">
        <f t="shared" ca="1" si="184"/>
        <v>31</v>
      </c>
      <c r="X105" s="119">
        <f t="shared" ca="1" si="184"/>
        <v>9</v>
      </c>
      <c r="Y105" s="119">
        <f t="shared" ca="1" si="184"/>
        <v>49</v>
      </c>
      <c r="Z105" s="119">
        <f t="shared" ca="1" si="184"/>
        <v>2</v>
      </c>
      <c r="AA105" s="119">
        <f t="shared" ca="1" si="184"/>
        <v>22</v>
      </c>
      <c r="AB105" s="119">
        <f t="shared" ca="1" si="184"/>
        <v>15</v>
      </c>
      <c r="AC105" s="119">
        <f t="shared" ca="1" si="184"/>
        <v>68</v>
      </c>
      <c r="AD105" s="119">
        <f t="shared" ca="1" si="184"/>
        <v>20</v>
      </c>
      <c r="AE105" s="119">
        <f t="shared" ca="1" si="184"/>
        <v>52</v>
      </c>
      <c r="AF105" s="119">
        <f t="shared" ca="1" si="184"/>
        <v>42</v>
      </c>
      <c r="AG105" s="119">
        <f t="shared" ca="1" si="184"/>
        <v>64</v>
      </c>
      <c r="AH105" s="119">
        <f t="shared" ca="1" si="184"/>
        <v>66</v>
      </c>
      <c r="AI105" s="119">
        <f t="shared" ca="1" si="184"/>
        <v>3</v>
      </c>
      <c r="AJ105" s="119">
        <f t="shared" ca="1" si="184"/>
        <v>5</v>
      </c>
      <c r="AK105" s="119">
        <f t="shared" ca="1" si="184"/>
        <v>4</v>
      </c>
      <c r="AL105" s="119">
        <f t="shared" ca="1" si="184"/>
        <v>48</v>
      </c>
      <c r="AM105" s="119">
        <f t="shared" ca="1" si="184"/>
        <v>79</v>
      </c>
      <c r="AN105" s="119">
        <f t="shared" ca="1" si="184"/>
        <v>73</v>
      </c>
      <c r="AO105" s="119">
        <f t="shared" ca="1" si="184"/>
        <v>78</v>
      </c>
      <c r="AP105" s="119">
        <f t="shared" ca="1" si="184"/>
        <v>20</v>
      </c>
      <c r="AQ105" s="119">
        <f t="shared" ca="1" si="184"/>
        <v>59</v>
      </c>
      <c r="AR105" s="119">
        <f t="shared" ca="1" si="184"/>
        <v>76</v>
      </c>
      <c r="AS105" s="119">
        <f t="shared" ca="1" si="184"/>
        <v>19</v>
      </c>
      <c r="AT105" s="119">
        <f t="shared" ca="1" si="184"/>
        <v>26</v>
      </c>
      <c r="AU105" s="119">
        <f t="shared" ca="1" si="184"/>
        <v>9</v>
      </c>
      <c r="AV105" s="119">
        <f t="shared" ca="1" si="184"/>
        <v>65</v>
      </c>
      <c r="AW105" s="119">
        <f t="shared" ca="1" si="184"/>
        <v>67</v>
      </c>
      <c r="AX105" s="119">
        <f t="shared" ca="1" si="184"/>
        <v>60</v>
      </c>
      <c r="AY105" s="119">
        <f t="shared" ca="1" si="184"/>
        <v>17</v>
      </c>
      <c r="AZ105" s="119">
        <f t="shared" ca="1" si="184"/>
        <v>67</v>
      </c>
      <c r="BA105" s="119">
        <f t="shared" ca="1" si="184"/>
        <v>18</v>
      </c>
      <c r="BB105" s="119">
        <f t="shared" ca="1" si="184"/>
        <v>4</v>
      </c>
      <c r="BC105" s="119">
        <f t="shared" ca="1" si="184"/>
        <v>34</v>
      </c>
      <c r="BD105" s="119">
        <f t="shared" ca="1" si="184"/>
        <v>7</v>
      </c>
      <c r="BE105" s="119">
        <f t="shared" ca="1" si="184"/>
        <v>48</v>
      </c>
      <c r="BF105" s="119">
        <f t="shared" ca="1" si="184"/>
        <v>71</v>
      </c>
      <c r="BG105" s="119">
        <f t="shared" ca="1" si="184"/>
        <v>49</v>
      </c>
      <c r="BH105" s="119">
        <f t="shared" ca="1" si="184"/>
        <v>44</v>
      </c>
      <c r="BI105" s="120">
        <f t="shared" ca="1" si="184"/>
        <v>61</v>
      </c>
    </row>
    <row r="106" spans="1:61" ht="13.15" x14ac:dyDescent="0.4">
      <c r="A106" s="116">
        <v>6</v>
      </c>
      <c r="B106" s="117">
        <f ca="1">RANDBETWEEN(1,81-2)</f>
        <v>15</v>
      </c>
      <c r="C106" s="117">
        <f t="shared" ref="C106:BI106" ca="1" si="185">RANDBETWEEN(1,81-2)</f>
        <v>11</v>
      </c>
      <c r="D106" s="117">
        <f t="shared" ca="1" si="185"/>
        <v>26</v>
      </c>
      <c r="E106" s="117">
        <f t="shared" ca="1" si="185"/>
        <v>15</v>
      </c>
      <c r="F106" s="117">
        <f t="shared" ca="1" si="185"/>
        <v>43</v>
      </c>
      <c r="G106" s="117">
        <f t="shared" ca="1" si="185"/>
        <v>50</v>
      </c>
      <c r="H106" s="117">
        <f t="shared" ca="1" si="185"/>
        <v>38</v>
      </c>
      <c r="I106" s="117">
        <f t="shared" ca="1" si="185"/>
        <v>16</v>
      </c>
      <c r="J106" s="117">
        <f t="shared" ca="1" si="185"/>
        <v>60</v>
      </c>
      <c r="K106" s="117">
        <f t="shared" ca="1" si="185"/>
        <v>63</v>
      </c>
      <c r="L106" s="117">
        <f t="shared" ca="1" si="185"/>
        <v>52</v>
      </c>
      <c r="M106" s="117">
        <f t="shared" ca="1" si="185"/>
        <v>30</v>
      </c>
      <c r="N106" s="117">
        <f t="shared" ca="1" si="185"/>
        <v>62</v>
      </c>
      <c r="O106" s="117">
        <f t="shared" ca="1" si="185"/>
        <v>9</v>
      </c>
      <c r="P106" s="117">
        <f t="shared" ca="1" si="185"/>
        <v>14</v>
      </c>
      <c r="Q106" s="117">
        <f t="shared" ca="1" si="185"/>
        <v>50</v>
      </c>
      <c r="R106" s="117">
        <f t="shared" ca="1" si="185"/>
        <v>58</v>
      </c>
      <c r="S106" s="117">
        <f t="shared" ca="1" si="185"/>
        <v>37</v>
      </c>
      <c r="T106" s="117">
        <f t="shared" ca="1" si="185"/>
        <v>43</v>
      </c>
      <c r="U106" s="117">
        <f t="shared" ca="1" si="185"/>
        <v>27</v>
      </c>
      <c r="V106" s="117">
        <f t="shared" ca="1" si="185"/>
        <v>19</v>
      </c>
      <c r="W106" s="117">
        <f t="shared" ca="1" si="185"/>
        <v>63</v>
      </c>
      <c r="X106" s="117">
        <f t="shared" ca="1" si="185"/>
        <v>62</v>
      </c>
      <c r="Y106" s="117">
        <f t="shared" ca="1" si="185"/>
        <v>3</v>
      </c>
      <c r="Z106" s="117">
        <f t="shared" ca="1" si="185"/>
        <v>61</v>
      </c>
      <c r="AA106" s="117">
        <f t="shared" ca="1" si="185"/>
        <v>44</v>
      </c>
      <c r="AB106" s="117">
        <f t="shared" ca="1" si="185"/>
        <v>59</v>
      </c>
      <c r="AC106" s="117">
        <f t="shared" ca="1" si="185"/>
        <v>30</v>
      </c>
      <c r="AD106" s="117">
        <f t="shared" ca="1" si="185"/>
        <v>40</v>
      </c>
      <c r="AE106" s="117">
        <f t="shared" ca="1" si="185"/>
        <v>44</v>
      </c>
      <c r="AF106" s="117">
        <f t="shared" ca="1" si="185"/>
        <v>74</v>
      </c>
      <c r="AG106" s="117">
        <f t="shared" ca="1" si="185"/>
        <v>59</v>
      </c>
      <c r="AH106" s="117">
        <f t="shared" ca="1" si="185"/>
        <v>40</v>
      </c>
      <c r="AI106" s="117">
        <f t="shared" ca="1" si="185"/>
        <v>73</v>
      </c>
      <c r="AJ106" s="117">
        <f t="shared" ca="1" si="185"/>
        <v>3</v>
      </c>
      <c r="AK106" s="117">
        <f t="shared" ca="1" si="185"/>
        <v>46</v>
      </c>
      <c r="AL106" s="117">
        <f t="shared" ca="1" si="185"/>
        <v>39</v>
      </c>
      <c r="AM106" s="117">
        <f t="shared" ca="1" si="185"/>
        <v>22</v>
      </c>
      <c r="AN106" s="117">
        <f t="shared" ca="1" si="185"/>
        <v>52</v>
      </c>
      <c r="AO106" s="117">
        <f t="shared" ca="1" si="185"/>
        <v>59</v>
      </c>
      <c r="AP106" s="117">
        <f t="shared" ca="1" si="185"/>
        <v>13</v>
      </c>
      <c r="AQ106" s="117">
        <f t="shared" ca="1" si="185"/>
        <v>18</v>
      </c>
      <c r="AR106" s="117">
        <f t="shared" ca="1" si="185"/>
        <v>46</v>
      </c>
      <c r="AS106" s="117">
        <f t="shared" ca="1" si="185"/>
        <v>63</v>
      </c>
      <c r="AT106" s="117">
        <f t="shared" ca="1" si="185"/>
        <v>76</v>
      </c>
      <c r="AU106" s="117">
        <f t="shared" ca="1" si="185"/>
        <v>8</v>
      </c>
      <c r="AV106" s="117">
        <f t="shared" ca="1" si="185"/>
        <v>64</v>
      </c>
      <c r="AW106" s="117">
        <f t="shared" ca="1" si="185"/>
        <v>26</v>
      </c>
      <c r="AX106" s="117">
        <f t="shared" ca="1" si="185"/>
        <v>64</v>
      </c>
      <c r="AY106" s="117">
        <f t="shared" ca="1" si="185"/>
        <v>39</v>
      </c>
      <c r="AZ106" s="117">
        <f t="shared" ca="1" si="185"/>
        <v>65</v>
      </c>
      <c r="BA106" s="117">
        <f t="shared" ca="1" si="185"/>
        <v>37</v>
      </c>
      <c r="BB106" s="117">
        <f t="shared" ca="1" si="185"/>
        <v>76</v>
      </c>
      <c r="BC106" s="117">
        <f t="shared" ca="1" si="185"/>
        <v>5</v>
      </c>
      <c r="BD106" s="117">
        <f t="shared" ca="1" si="185"/>
        <v>17</v>
      </c>
      <c r="BE106" s="117">
        <f t="shared" ca="1" si="185"/>
        <v>13</v>
      </c>
      <c r="BF106" s="117">
        <f t="shared" ca="1" si="185"/>
        <v>73</v>
      </c>
      <c r="BG106" s="117">
        <f t="shared" ca="1" si="185"/>
        <v>29</v>
      </c>
      <c r="BH106" s="117">
        <f t="shared" ca="1" si="185"/>
        <v>69</v>
      </c>
      <c r="BI106" s="118">
        <f t="shared" ca="1" si="185"/>
        <v>46</v>
      </c>
    </row>
    <row r="107" spans="1:61" ht="13.15" x14ac:dyDescent="0.4">
      <c r="A107" s="116">
        <v>7</v>
      </c>
      <c r="B107" s="119">
        <f ca="1">RANDBETWEEN(1,81)</f>
        <v>52</v>
      </c>
      <c r="C107" s="119">
        <f t="shared" ref="C107:BI107" ca="1" si="186">RANDBETWEEN(1,81)</f>
        <v>65</v>
      </c>
      <c r="D107" s="119">
        <f t="shared" ca="1" si="186"/>
        <v>47</v>
      </c>
      <c r="E107" s="119">
        <f t="shared" ca="1" si="186"/>
        <v>40</v>
      </c>
      <c r="F107" s="119">
        <f t="shared" ca="1" si="186"/>
        <v>68</v>
      </c>
      <c r="G107" s="119">
        <f t="shared" ca="1" si="186"/>
        <v>35</v>
      </c>
      <c r="H107" s="119">
        <f t="shared" ca="1" si="186"/>
        <v>16</v>
      </c>
      <c r="I107" s="119">
        <f t="shared" ca="1" si="186"/>
        <v>15</v>
      </c>
      <c r="J107" s="119">
        <f t="shared" ca="1" si="186"/>
        <v>19</v>
      </c>
      <c r="K107" s="119">
        <f t="shared" ca="1" si="186"/>
        <v>11</v>
      </c>
      <c r="L107" s="119">
        <f t="shared" ca="1" si="186"/>
        <v>66</v>
      </c>
      <c r="M107" s="119">
        <f t="shared" ca="1" si="186"/>
        <v>54</v>
      </c>
      <c r="N107" s="119">
        <f t="shared" ca="1" si="186"/>
        <v>4</v>
      </c>
      <c r="O107" s="119">
        <f t="shared" ca="1" si="186"/>
        <v>67</v>
      </c>
      <c r="P107" s="119">
        <f t="shared" ca="1" si="186"/>
        <v>39</v>
      </c>
      <c r="Q107" s="119">
        <f t="shared" ca="1" si="186"/>
        <v>52</v>
      </c>
      <c r="R107" s="119">
        <f t="shared" ca="1" si="186"/>
        <v>71</v>
      </c>
      <c r="S107" s="119">
        <f t="shared" ca="1" si="186"/>
        <v>54</v>
      </c>
      <c r="T107" s="119">
        <f t="shared" ca="1" si="186"/>
        <v>60</v>
      </c>
      <c r="U107" s="119">
        <f t="shared" ca="1" si="186"/>
        <v>37</v>
      </c>
      <c r="V107" s="119">
        <f t="shared" ca="1" si="186"/>
        <v>27</v>
      </c>
      <c r="W107" s="119">
        <f t="shared" ca="1" si="186"/>
        <v>31</v>
      </c>
      <c r="X107" s="119">
        <f t="shared" ca="1" si="186"/>
        <v>13</v>
      </c>
      <c r="Y107" s="119">
        <f t="shared" ca="1" si="186"/>
        <v>77</v>
      </c>
      <c r="Z107" s="119">
        <f t="shared" ca="1" si="186"/>
        <v>45</v>
      </c>
      <c r="AA107" s="119">
        <f t="shared" ca="1" si="186"/>
        <v>64</v>
      </c>
      <c r="AB107" s="119">
        <f t="shared" ca="1" si="186"/>
        <v>67</v>
      </c>
      <c r="AC107" s="119">
        <f t="shared" ca="1" si="186"/>
        <v>35</v>
      </c>
      <c r="AD107" s="119">
        <f t="shared" ca="1" si="186"/>
        <v>53</v>
      </c>
      <c r="AE107" s="119">
        <f t="shared" ca="1" si="186"/>
        <v>76</v>
      </c>
      <c r="AF107" s="119">
        <f t="shared" ca="1" si="186"/>
        <v>60</v>
      </c>
      <c r="AG107" s="119">
        <f t="shared" ca="1" si="186"/>
        <v>4</v>
      </c>
      <c r="AH107" s="119">
        <f t="shared" ca="1" si="186"/>
        <v>64</v>
      </c>
      <c r="AI107" s="119">
        <f t="shared" ca="1" si="186"/>
        <v>64</v>
      </c>
      <c r="AJ107" s="119">
        <f t="shared" ca="1" si="186"/>
        <v>44</v>
      </c>
      <c r="AK107" s="119">
        <f t="shared" ca="1" si="186"/>
        <v>31</v>
      </c>
      <c r="AL107" s="119">
        <f t="shared" ca="1" si="186"/>
        <v>68</v>
      </c>
      <c r="AM107" s="119">
        <f t="shared" ca="1" si="186"/>
        <v>69</v>
      </c>
      <c r="AN107" s="119">
        <f t="shared" ca="1" si="186"/>
        <v>4</v>
      </c>
      <c r="AO107" s="119">
        <f t="shared" ca="1" si="186"/>
        <v>56</v>
      </c>
      <c r="AP107" s="119">
        <f t="shared" ca="1" si="186"/>
        <v>22</v>
      </c>
      <c r="AQ107" s="119">
        <f t="shared" ca="1" si="186"/>
        <v>59</v>
      </c>
      <c r="AR107" s="119">
        <f t="shared" ca="1" si="186"/>
        <v>72</v>
      </c>
      <c r="AS107" s="119">
        <f t="shared" ca="1" si="186"/>
        <v>51</v>
      </c>
      <c r="AT107" s="119">
        <f t="shared" ca="1" si="186"/>
        <v>68</v>
      </c>
      <c r="AU107" s="119">
        <f t="shared" ca="1" si="186"/>
        <v>69</v>
      </c>
      <c r="AV107" s="119">
        <f t="shared" ca="1" si="186"/>
        <v>67</v>
      </c>
      <c r="AW107" s="119">
        <f t="shared" ca="1" si="186"/>
        <v>13</v>
      </c>
      <c r="AX107" s="119">
        <f t="shared" ca="1" si="186"/>
        <v>46</v>
      </c>
      <c r="AY107" s="119">
        <f t="shared" ca="1" si="186"/>
        <v>80</v>
      </c>
      <c r="AZ107" s="119">
        <f t="shared" ca="1" si="186"/>
        <v>37</v>
      </c>
      <c r="BA107" s="119">
        <f t="shared" ca="1" si="186"/>
        <v>59</v>
      </c>
      <c r="BB107" s="119">
        <f t="shared" ca="1" si="186"/>
        <v>31</v>
      </c>
      <c r="BC107" s="119">
        <f t="shared" ca="1" si="186"/>
        <v>33</v>
      </c>
      <c r="BD107" s="119">
        <f t="shared" ca="1" si="186"/>
        <v>55</v>
      </c>
      <c r="BE107" s="119">
        <f t="shared" ca="1" si="186"/>
        <v>66</v>
      </c>
      <c r="BF107" s="119">
        <f t="shared" ca="1" si="186"/>
        <v>43</v>
      </c>
      <c r="BG107" s="119">
        <f t="shared" ca="1" si="186"/>
        <v>76</v>
      </c>
      <c r="BH107" s="119">
        <f t="shared" ca="1" si="186"/>
        <v>80</v>
      </c>
      <c r="BI107" s="120">
        <f t="shared" ca="1" si="186"/>
        <v>64</v>
      </c>
    </row>
    <row r="108" spans="1:61" ht="13.15" x14ac:dyDescent="0.4">
      <c r="A108" s="116">
        <v>8</v>
      </c>
      <c r="B108" s="117">
        <f ca="1">RANDBETWEEN(1,81-1)</f>
        <v>69</v>
      </c>
      <c r="C108" s="117">
        <f t="shared" ref="C108:BI108" ca="1" si="187">RANDBETWEEN(1,81-1)</f>
        <v>49</v>
      </c>
      <c r="D108" s="117">
        <f t="shared" ca="1" si="187"/>
        <v>56</v>
      </c>
      <c r="E108" s="117">
        <f t="shared" ca="1" si="187"/>
        <v>49</v>
      </c>
      <c r="F108" s="117">
        <f t="shared" ca="1" si="187"/>
        <v>12</v>
      </c>
      <c r="G108" s="117">
        <f t="shared" ca="1" si="187"/>
        <v>77</v>
      </c>
      <c r="H108" s="117">
        <f t="shared" ca="1" si="187"/>
        <v>54</v>
      </c>
      <c r="I108" s="117">
        <f t="shared" ca="1" si="187"/>
        <v>12</v>
      </c>
      <c r="J108" s="117">
        <f t="shared" ca="1" si="187"/>
        <v>36</v>
      </c>
      <c r="K108" s="117">
        <f t="shared" ca="1" si="187"/>
        <v>46</v>
      </c>
      <c r="L108" s="117">
        <f t="shared" ca="1" si="187"/>
        <v>15</v>
      </c>
      <c r="M108" s="117">
        <f t="shared" ca="1" si="187"/>
        <v>63</v>
      </c>
      <c r="N108" s="117">
        <f t="shared" ca="1" si="187"/>
        <v>35</v>
      </c>
      <c r="O108" s="117">
        <f t="shared" ca="1" si="187"/>
        <v>10</v>
      </c>
      <c r="P108" s="117">
        <f t="shared" ca="1" si="187"/>
        <v>59</v>
      </c>
      <c r="Q108" s="117">
        <f t="shared" ca="1" si="187"/>
        <v>3</v>
      </c>
      <c r="R108" s="117">
        <f t="shared" ca="1" si="187"/>
        <v>25</v>
      </c>
      <c r="S108" s="117">
        <f t="shared" ca="1" si="187"/>
        <v>78</v>
      </c>
      <c r="T108" s="117">
        <f t="shared" ca="1" si="187"/>
        <v>66</v>
      </c>
      <c r="U108" s="117">
        <f t="shared" ca="1" si="187"/>
        <v>61</v>
      </c>
      <c r="V108" s="117">
        <f t="shared" ca="1" si="187"/>
        <v>10</v>
      </c>
      <c r="W108" s="117">
        <f t="shared" ca="1" si="187"/>
        <v>12</v>
      </c>
      <c r="X108" s="117">
        <f t="shared" ca="1" si="187"/>
        <v>24</v>
      </c>
      <c r="Y108" s="117">
        <f t="shared" ca="1" si="187"/>
        <v>70</v>
      </c>
      <c r="Z108" s="117">
        <f t="shared" ca="1" si="187"/>
        <v>79</v>
      </c>
      <c r="AA108" s="117">
        <f t="shared" ca="1" si="187"/>
        <v>66</v>
      </c>
      <c r="AB108" s="117">
        <f t="shared" ca="1" si="187"/>
        <v>63</v>
      </c>
      <c r="AC108" s="117">
        <f t="shared" ca="1" si="187"/>
        <v>41</v>
      </c>
      <c r="AD108" s="117">
        <f t="shared" ca="1" si="187"/>
        <v>12</v>
      </c>
      <c r="AE108" s="117">
        <f t="shared" ca="1" si="187"/>
        <v>51</v>
      </c>
      <c r="AF108" s="117">
        <f t="shared" ca="1" si="187"/>
        <v>12</v>
      </c>
      <c r="AG108" s="117">
        <f t="shared" ca="1" si="187"/>
        <v>77</v>
      </c>
      <c r="AH108" s="117">
        <f t="shared" ca="1" si="187"/>
        <v>34</v>
      </c>
      <c r="AI108" s="117">
        <f t="shared" ca="1" si="187"/>
        <v>21</v>
      </c>
      <c r="AJ108" s="117">
        <f t="shared" ca="1" si="187"/>
        <v>61</v>
      </c>
      <c r="AK108" s="117">
        <f t="shared" ca="1" si="187"/>
        <v>74</v>
      </c>
      <c r="AL108" s="117">
        <f t="shared" ca="1" si="187"/>
        <v>33</v>
      </c>
      <c r="AM108" s="117">
        <f t="shared" ca="1" si="187"/>
        <v>16</v>
      </c>
      <c r="AN108" s="117">
        <f t="shared" ca="1" si="187"/>
        <v>58</v>
      </c>
      <c r="AO108" s="117">
        <f t="shared" ca="1" si="187"/>
        <v>26</v>
      </c>
      <c r="AP108" s="117">
        <f t="shared" ca="1" si="187"/>
        <v>43</v>
      </c>
      <c r="AQ108" s="117">
        <f t="shared" ca="1" si="187"/>
        <v>17</v>
      </c>
      <c r="AR108" s="117">
        <f t="shared" ca="1" si="187"/>
        <v>79</v>
      </c>
      <c r="AS108" s="117">
        <f t="shared" ca="1" si="187"/>
        <v>29</v>
      </c>
      <c r="AT108" s="117">
        <f t="shared" ca="1" si="187"/>
        <v>34</v>
      </c>
      <c r="AU108" s="117">
        <f t="shared" ca="1" si="187"/>
        <v>14</v>
      </c>
      <c r="AV108" s="117">
        <f t="shared" ca="1" si="187"/>
        <v>5</v>
      </c>
      <c r="AW108" s="117">
        <f t="shared" ca="1" si="187"/>
        <v>32</v>
      </c>
      <c r="AX108" s="117">
        <f t="shared" ca="1" si="187"/>
        <v>65</v>
      </c>
      <c r="AY108" s="117">
        <f t="shared" ca="1" si="187"/>
        <v>47</v>
      </c>
      <c r="AZ108" s="117">
        <f t="shared" ca="1" si="187"/>
        <v>26</v>
      </c>
      <c r="BA108" s="117">
        <f t="shared" ca="1" si="187"/>
        <v>53</v>
      </c>
      <c r="BB108" s="117">
        <f t="shared" ca="1" si="187"/>
        <v>40</v>
      </c>
      <c r="BC108" s="117">
        <f t="shared" ca="1" si="187"/>
        <v>70</v>
      </c>
      <c r="BD108" s="117">
        <f t="shared" ca="1" si="187"/>
        <v>16</v>
      </c>
      <c r="BE108" s="117">
        <f t="shared" ca="1" si="187"/>
        <v>18</v>
      </c>
      <c r="BF108" s="117">
        <f t="shared" ca="1" si="187"/>
        <v>59</v>
      </c>
      <c r="BG108" s="117">
        <f t="shared" ca="1" si="187"/>
        <v>67</v>
      </c>
      <c r="BH108" s="117">
        <f t="shared" ca="1" si="187"/>
        <v>22</v>
      </c>
      <c r="BI108" s="118">
        <f t="shared" ca="1" si="187"/>
        <v>19</v>
      </c>
    </row>
    <row r="109" spans="1:61" ht="13.15" x14ac:dyDescent="0.4">
      <c r="A109" s="116">
        <v>9</v>
      </c>
      <c r="B109" s="119">
        <f ca="1">RANDBETWEEN(1,81-2)</f>
        <v>45</v>
      </c>
      <c r="C109" s="119">
        <f t="shared" ref="C109:BI109" ca="1" si="188">RANDBETWEEN(1,81-2)</f>
        <v>49</v>
      </c>
      <c r="D109" s="119">
        <f t="shared" ca="1" si="188"/>
        <v>47</v>
      </c>
      <c r="E109" s="119">
        <f t="shared" ca="1" si="188"/>
        <v>39</v>
      </c>
      <c r="F109" s="119">
        <f t="shared" ca="1" si="188"/>
        <v>6</v>
      </c>
      <c r="G109" s="119">
        <f t="shared" ca="1" si="188"/>
        <v>4</v>
      </c>
      <c r="H109" s="119">
        <f t="shared" ca="1" si="188"/>
        <v>2</v>
      </c>
      <c r="I109" s="119">
        <f t="shared" ca="1" si="188"/>
        <v>53</v>
      </c>
      <c r="J109" s="119">
        <f t="shared" ca="1" si="188"/>
        <v>40</v>
      </c>
      <c r="K109" s="119">
        <f t="shared" ca="1" si="188"/>
        <v>41</v>
      </c>
      <c r="L109" s="119">
        <f t="shared" ca="1" si="188"/>
        <v>25</v>
      </c>
      <c r="M109" s="119">
        <f t="shared" ca="1" si="188"/>
        <v>70</v>
      </c>
      <c r="N109" s="119">
        <f t="shared" ca="1" si="188"/>
        <v>21</v>
      </c>
      <c r="O109" s="119">
        <f t="shared" ca="1" si="188"/>
        <v>79</v>
      </c>
      <c r="P109" s="119">
        <f t="shared" ca="1" si="188"/>
        <v>48</v>
      </c>
      <c r="Q109" s="119">
        <f t="shared" ca="1" si="188"/>
        <v>75</v>
      </c>
      <c r="R109" s="119">
        <f t="shared" ca="1" si="188"/>
        <v>17</v>
      </c>
      <c r="S109" s="119">
        <f t="shared" ca="1" si="188"/>
        <v>55</v>
      </c>
      <c r="T109" s="119">
        <f t="shared" ca="1" si="188"/>
        <v>48</v>
      </c>
      <c r="U109" s="119">
        <f t="shared" ca="1" si="188"/>
        <v>31</v>
      </c>
      <c r="V109" s="119">
        <f t="shared" ca="1" si="188"/>
        <v>62</v>
      </c>
      <c r="W109" s="119">
        <f t="shared" ca="1" si="188"/>
        <v>12</v>
      </c>
      <c r="X109" s="119">
        <f t="shared" ca="1" si="188"/>
        <v>42</v>
      </c>
      <c r="Y109" s="119">
        <f t="shared" ca="1" si="188"/>
        <v>39</v>
      </c>
      <c r="Z109" s="119">
        <f t="shared" ca="1" si="188"/>
        <v>2</v>
      </c>
      <c r="AA109" s="119">
        <f t="shared" ca="1" si="188"/>
        <v>14</v>
      </c>
      <c r="AB109" s="119">
        <f t="shared" ca="1" si="188"/>
        <v>61</v>
      </c>
      <c r="AC109" s="119">
        <f t="shared" ca="1" si="188"/>
        <v>74</v>
      </c>
      <c r="AD109" s="119">
        <f t="shared" ca="1" si="188"/>
        <v>30</v>
      </c>
      <c r="AE109" s="119">
        <f t="shared" ca="1" si="188"/>
        <v>9</v>
      </c>
      <c r="AF109" s="119">
        <f t="shared" ca="1" si="188"/>
        <v>65</v>
      </c>
      <c r="AG109" s="119">
        <f t="shared" ca="1" si="188"/>
        <v>21</v>
      </c>
      <c r="AH109" s="119">
        <f t="shared" ca="1" si="188"/>
        <v>16</v>
      </c>
      <c r="AI109" s="119">
        <f t="shared" ca="1" si="188"/>
        <v>16</v>
      </c>
      <c r="AJ109" s="119">
        <f t="shared" ca="1" si="188"/>
        <v>4</v>
      </c>
      <c r="AK109" s="119">
        <f t="shared" ca="1" si="188"/>
        <v>4</v>
      </c>
      <c r="AL109" s="119">
        <f t="shared" ca="1" si="188"/>
        <v>16</v>
      </c>
      <c r="AM109" s="119">
        <f t="shared" ca="1" si="188"/>
        <v>34</v>
      </c>
      <c r="AN109" s="119">
        <f t="shared" ca="1" si="188"/>
        <v>35</v>
      </c>
      <c r="AO109" s="119">
        <f t="shared" ca="1" si="188"/>
        <v>3</v>
      </c>
      <c r="AP109" s="119">
        <f t="shared" ca="1" si="188"/>
        <v>51</v>
      </c>
      <c r="AQ109" s="119">
        <f t="shared" ca="1" si="188"/>
        <v>1</v>
      </c>
      <c r="AR109" s="119">
        <f t="shared" ca="1" si="188"/>
        <v>7</v>
      </c>
      <c r="AS109" s="119">
        <f t="shared" ca="1" si="188"/>
        <v>9</v>
      </c>
      <c r="AT109" s="119">
        <f t="shared" ca="1" si="188"/>
        <v>7</v>
      </c>
      <c r="AU109" s="119">
        <f t="shared" ca="1" si="188"/>
        <v>55</v>
      </c>
      <c r="AV109" s="119">
        <f t="shared" ca="1" si="188"/>
        <v>66</v>
      </c>
      <c r="AW109" s="119">
        <f t="shared" ca="1" si="188"/>
        <v>17</v>
      </c>
      <c r="AX109" s="119">
        <f t="shared" ca="1" si="188"/>
        <v>49</v>
      </c>
      <c r="AY109" s="119">
        <f t="shared" ca="1" si="188"/>
        <v>72</v>
      </c>
      <c r="AZ109" s="119">
        <f t="shared" ca="1" si="188"/>
        <v>8</v>
      </c>
      <c r="BA109" s="119">
        <f t="shared" ca="1" si="188"/>
        <v>12</v>
      </c>
      <c r="BB109" s="119">
        <f t="shared" ca="1" si="188"/>
        <v>75</v>
      </c>
      <c r="BC109" s="119">
        <f t="shared" ca="1" si="188"/>
        <v>25</v>
      </c>
      <c r="BD109" s="119">
        <f t="shared" ca="1" si="188"/>
        <v>16</v>
      </c>
      <c r="BE109" s="119">
        <f t="shared" ca="1" si="188"/>
        <v>74</v>
      </c>
      <c r="BF109" s="119">
        <f t="shared" ca="1" si="188"/>
        <v>31</v>
      </c>
      <c r="BG109" s="119">
        <f t="shared" ca="1" si="188"/>
        <v>11</v>
      </c>
      <c r="BH109" s="119">
        <f t="shared" ca="1" si="188"/>
        <v>73</v>
      </c>
      <c r="BI109" s="120">
        <f t="shared" ca="1" si="188"/>
        <v>39</v>
      </c>
    </row>
    <row r="110" spans="1:61" ht="13.15" x14ac:dyDescent="0.4">
      <c r="A110" s="116">
        <v>10</v>
      </c>
      <c r="B110" s="117">
        <f ca="1">RANDBETWEEN(1,81)</f>
        <v>53</v>
      </c>
      <c r="C110" s="117">
        <f t="shared" ref="C110:BI110" ca="1" si="189">RANDBETWEEN(1,81)</f>
        <v>47</v>
      </c>
      <c r="D110" s="117">
        <f t="shared" ca="1" si="189"/>
        <v>80</v>
      </c>
      <c r="E110" s="117">
        <f t="shared" ca="1" si="189"/>
        <v>81</v>
      </c>
      <c r="F110" s="117">
        <f t="shared" ca="1" si="189"/>
        <v>23</v>
      </c>
      <c r="G110" s="117">
        <f t="shared" ca="1" si="189"/>
        <v>54</v>
      </c>
      <c r="H110" s="117">
        <f t="shared" ca="1" si="189"/>
        <v>10</v>
      </c>
      <c r="I110" s="117">
        <f t="shared" ca="1" si="189"/>
        <v>40</v>
      </c>
      <c r="J110" s="117">
        <f t="shared" ca="1" si="189"/>
        <v>67</v>
      </c>
      <c r="K110" s="117">
        <f t="shared" ca="1" si="189"/>
        <v>15</v>
      </c>
      <c r="L110" s="117">
        <f t="shared" ca="1" si="189"/>
        <v>60</v>
      </c>
      <c r="M110" s="117">
        <f t="shared" ca="1" si="189"/>
        <v>63</v>
      </c>
      <c r="N110" s="117">
        <f t="shared" ca="1" si="189"/>
        <v>76</v>
      </c>
      <c r="O110" s="117">
        <f t="shared" ca="1" si="189"/>
        <v>40</v>
      </c>
      <c r="P110" s="117">
        <f t="shared" ca="1" si="189"/>
        <v>19</v>
      </c>
      <c r="Q110" s="117">
        <f t="shared" ca="1" si="189"/>
        <v>13</v>
      </c>
      <c r="R110" s="117">
        <f t="shared" ca="1" si="189"/>
        <v>6</v>
      </c>
      <c r="S110" s="117">
        <f t="shared" ca="1" si="189"/>
        <v>25</v>
      </c>
      <c r="T110" s="117">
        <f t="shared" ca="1" si="189"/>
        <v>74</v>
      </c>
      <c r="U110" s="117">
        <f t="shared" ca="1" si="189"/>
        <v>6</v>
      </c>
      <c r="V110" s="117">
        <f t="shared" ca="1" si="189"/>
        <v>64</v>
      </c>
      <c r="W110" s="117">
        <f t="shared" ca="1" si="189"/>
        <v>56</v>
      </c>
      <c r="X110" s="117">
        <f t="shared" ca="1" si="189"/>
        <v>65</v>
      </c>
      <c r="Y110" s="117">
        <f t="shared" ca="1" si="189"/>
        <v>12</v>
      </c>
      <c r="Z110" s="117">
        <f t="shared" ca="1" si="189"/>
        <v>57</v>
      </c>
      <c r="AA110" s="117">
        <f t="shared" ca="1" si="189"/>
        <v>63</v>
      </c>
      <c r="AB110" s="117">
        <f t="shared" ca="1" si="189"/>
        <v>62</v>
      </c>
      <c r="AC110" s="117">
        <f t="shared" ca="1" si="189"/>
        <v>12</v>
      </c>
      <c r="AD110" s="117">
        <f t="shared" ca="1" si="189"/>
        <v>40</v>
      </c>
      <c r="AE110" s="117">
        <f t="shared" ca="1" si="189"/>
        <v>1</v>
      </c>
      <c r="AF110" s="117">
        <f t="shared" ca="1" si="189"/>
        <v>10</v>
      </c>
      <c r="AG110" s="117">
        <f t="shared" ca="1" si="189"/>
        <v>59</v>
      </c>
      <c r="AH110" s="117">
        <f t="shared" ca="1" si="189"/>
        <v>32</v>
      </c>
      <c r="AI110" s="117">
        <f t="shared" ca="1" si="189"/>
        <v>76</v>
      </c>
      <c r="AJ110" s="117">
        <f t="shared" ca="1" si="189"/>
        <v>78</v>
      </c>
      <c r="AK110" s="117">
        <f t="shared" ca="1" si="189"/>
        <v>42</v>
      </c>
      <c r="AL110" s="117">
        <f t="shared" ca="1" si="189"/>
        <v>20</v>
      </c>
      <c r="AM110" s="117">
        <f t="shared" ca="1" si="189"/>
        <v>38</v>
      </c>
      <c r="AN110" s="117">
        <f t="shared" ca="1" si="189"/>
        <v>1</v>
      </c>
      <c r="AO110" s="117">
        <f t="shared" ca="1" si="189"/>
        <v>74</v>
      </c>
      <c r="AP110" s="117">
        <f t="shared" ca="1" si="189"/>
        <v>80</v>
      </c>
      <c r="AQ110" s="117">
        <f t="shared" ca="1" si="189"/>
        <v>2</v>
      </c>
      <c r="AR110" s="117">
        <f t="shared" ca="1" si="189"/>
        <v>33</v>
      </c>
      <c r="AS110" s="117">
        <f t="shared" ca="1" si="189"/>
        <v>70</v>
      </c>
      <c r="AT110" s="117">
        <f t="shared" ca="1" si="189"/>
        <v>20</v>
      </c>
      <c r="AU110" s="117">
        <f t="shared" ca="1" si="189"/>
        <v>4</v>
      </c>
      <c r="AV110" s="117">
        <f t="shared" ca="1" si="189"/>
        <v>6</v>
      </c>
      <c r="AW110" s="117">
        <f t="shared" ca="1" si="189"/>
        <v>13</v>
      </c>
      <c r="AX110" s="117">
        <f t="shared" ca="1" si="189"/>
        <v>8</v>
      </c>
      <c r="AY110" s="117">
        <f t="shared" ca="1" si="189"/>
        <v>24</v>
      </c>
      <c r="AZ110" s="117">
        <f t="shared" ca="1" si="189"/>
        <v>73</v>
      </c>
      <c r="BA110" s="117">
        <f t="shared" ca="1" si="189"/>
        <v>70</v>
      </c>
      <c r="BB110" s="117">
        <f t="shared" ca="1" si="189"/>
        <v>79</v>
      </c>
      <c r="BC110" s="117">
        <f t="shared" ca="1" si="189"/>
        <v>41</v>
      </c>
      <c r="BD110" s="117">
        <f t="shared" ca="1" si="189"/>
        <v>5</v>
      </c>
      <c r="BE110" s="117">
        <f t="shared" ca="1" si="189"/>
        <v>29</v>
      </c>
      <c r="BF110" s="117">
        <f t="shared" ca="1" si="189"/>
        <v>57</v>
      </c>
      <c r="BG110" s="117">
        <f t="shared" ca="1" si="189"/>
        <v>79</v>
      </c>
      <c r="BH110" s="117">
        <f t="shared" ca="1" si="189"/>
        <v>52</v>
      </c>
      <c r="BI110" s="118">
        <f t="shared" ca="1" si="189"/>
        <v>5</v>
      </c>
    </row>
    <row r="111" spans="1:61" ht="13.15" x14ac:dyDescent="0.4">
      <c r="A111" s="116">
        <v>11</v>
      </c>
      <c r="B111" s="119">
        <f ca="1">RANDBETWEEN(1,81-1)</f>
        <v>34</v>
      </c>
      <c r="C111" s="119">
        <f t="shared" ref="C111:BI111" ca="1" si="190">RANDBETWEEN(1,81-1)</f>
        <v>36</v>
      </c>
      <c r="D111" s="119">
        <f t="shared" ca="1" si="190"/>
        <v>51</v>
      </c>
      <c r="E111" s="119">
        <f t="shared" ca="1" si="190"/>
        <v>60</v>
      </c>
      <c r="F111" s="119">
        <f t="shared" ca="1" si="190"/>
        <v>73</v>
      </c>
      <c r="G111" s="119">
        <f t="shared" ca="1" si="190"/>
        <v>67</v>
      </c>
      <c r="H111" s="119">
        <f t="shared" ca="1" si="190"/>
        <v>80</v>
      </c>
      <c r="I111" s="119">
        <f t="shared" ca="1" si="190"/>
        <v>13</v>
      </c>
      <c r="J111" s="119">
        <f t="shared" ca="1" si="190"/>
        <v>70</v>
      </c>
      <c r="K111" s="119">
        <f t="shared" ca="1" si="190"/>
        <v>72</v>
      </c>
      <c r="L111" s="119">
        <f t="shared" ca="1" si="190"/>
        <v>74</v>
      </c>
      <c r="M111" s="119">
        <f t="shared" ca="1" si="190"/>
        <v>75</v>
      </c>
      <c r="N111" s="119">
        <f t="shared" ca="1" si="190"/>
        <v>49</v>
      </c>
      <c r="O111" s="119">
        <f t="shared" ca="1" si="190"/>
        <v>22</v>
      </c>
      <c r="P111" s="119">
        <f t="shared" ca="1" si="190"/>
        <v>27</v>
      </c>
      <c r="Q111" s="119">
        <f t="shared" ca="1" si="190"/>
        <v>47</v>
      </c>
      <c r="R111" s="119">
        <f t="shared" ca="1" si="190"/>
        <v>74</v>
      </c>
      <c r="S111" s="119">
        <f t="shared" ca="1" si="190"/>
        <v>11</v>
      </c>
      <c r="T111" s="119">
        <f t="shared" ca="1" si="190"/>
        <v>21</v>
      </c>
      <c r="U111" s="119">
        <f t="shared" ca="1" si="190"/>
        <v>71</v>
      </c>
      <c r="V111" s="119">
        <f t="shared" ca="1" si="190"/>
        <v>13</v>
      </c>
      <c r="W111" s="119">
        <f t="shared" ca="1" si="190"/>
        <v>26</v>
      </c>
      <c r="X111" s="119">
        <f t="shared" ca="1" si="190"/>
        <v>27</v>
      </c>
      <c r="Y111" s="119">
        <f t="shared" ca="1" si="190"/>
        <v>33</v>
      </c>
      <c r="Z111" s="119">
        <f t="shared" ca="1" si="190"/>
        <v>33</v>
      </c>
      <c r="AA111" s="119">
        <f t="shared" ca="1" si="190"/>
        <v>32</v>
      </c>
      <c r="AB111" s="119">
        <f t="shared" ca="1" si="190"/>
        <v>8</v>
      </c>
      <c r="AC111" s="119">
        <f t="shared" ca="1" si="190"/>
        <v>66</v>
      </c>
      <c r="AD111" s="119">
        <f t="shared" ca="1" si="190"/>
        <v>16</v>
      </c>
      <c r="AE111" s="119">
        <f t="shared" ca="1" si="190"/>
        <v>51</v>
      </c>
      <c r="AF111" s="119">
        <f t="shared" ca="1" si="190"/>
        <v>37</v>
      </c>
      <c r="AG111" s="119">
        <f t="shared" ca="1" si="190"/>
        <v>37</v>
      </c>
      <c r="AH111" s="119">
        <f t="shared" ca="1" si="190"/>
        <v>61</v>
      </c>
      <c r="AI111" s="119">
        <f t="shared" ca="1" si="190"/>
        <v>44</v>
      </c>
      <c r="AJ111" s="119">
        <f t="shared" ca="1" si="190"/>
        <v>68</v>
      </c>
      <c r="AK111" s="119">
        <f t="shared" ca="1" si="190"/>
        <v>47</v>
      </c>
      <c r="AL111" s="119">
        <f t="shared" ca="1" si="190"/>
        <v>24</v>
      </c>
      <c r="AM111" s="119">
        <f t="shared" ca="1" si="190"/>
        <v>79</v>
      </c>
      <c r="AN111" s="119">
        <f t="shared" ca="1" si="190"/>
        <v>56</v>
      </c>
      <c r="AO111" s="119">
        <f t="shared" ca="1" si="190"/>
        <v>26</v>
      </c>
      <c r="AP111" s="119">
        <f t="shared" ca="1" si="190"/>
        <v>23</v>
      </c>
      <c r="AQ111" s="119">
        <f t="shared" ca="1" si="190"/>
        <v>77</v>
      </c>
      <c r="AR111" s="119">
        <f t="shared" ca="1" si="190"/>
        <v>61</v>
      </c>
      <c r="AS111" s="119">
        <f t="shared" ca="1" si="190"/>
        <v>61</v>
      </c>
      <c r="AT111" s="119">
        <f t="shared" ca="1" si="190"/>
        <v>58</v>
      </c>
      <c r="AU111" s="119">
        <f t="shared" ca="1" si="190"/>
        <v>75</v>
      </c>
      <c r="AV111" s="119">
        <f t="shared" ca="1" si="190"/>
        <v>56</v>
      </c>
      <c r="AW111" s="119">
        <f t="shared" ca="1" si="190"/>
        <v>6</v>
      </c>
      <c r="AX111" s="119">
        <f t="shared" ca="1" si="190"/>
        <v>14</v>
      </c>
      <c r="AY111" s="119">
        <f t="shared" ca="1" si="190"/>
        <v>2</v>
      </c>
      <c r="AZ111" s="119">
        <f t="shared" ca="1" si="190"/>
        <v>61</v>
      </c>
      <c r="BA111" s="119">
        <f t="shared" ca="1" si="190"/>
        <v>41</v>
      </c>
      <c r="BB111" s="119">
        <f t="shared" ca="1" si="190"/>
        <v>73</v>
      </c>
      <c r="BC111" s="119">
        <f t="shared" ca="1" si="190"/>
        <v>13</v>
      </c>
      <c r="BD111" s="119">
        <f t="shared" ca="1" si="190"/>
        <v>75</v>
      </c>
      <c r="BE111" s="119">
        <f t="shared" ca="1" si="190"/>
        <v>77</v>
      </c>
      <c r="BF111" s="119">
        <f t="shared" ca="1" si="190"/>
        <v>30</v>
      </c>
      <c r="BG111" s="119">
        <f t="shared" ca="1" si="190"/>
        <v>79</v>
      </c>
      <c r="BH111" s="119">
        <f t="shared" ca="1" si="190"/>
        <v>16</v>
      </c>
      <c r="BI111" s="120">
        <f t="shared" ca="1" si="190"/>
        <v>42</v>
      </c>
    </row>
    <row r="112" spans="1:61" ht="13.15" x14ac:dyDescent="0.4">
      <c r="A112" s="116">
        <v>12</v>
      </c>
      <c r="B112" s="117">
        <f ca="1">RANDBETWEEN(1,81-2)</f>
        <v>51</v>
      </c>
      <c r="C112" s="117">
        <f t="shared" ref="C112:BI112" ca="1" si="191">RANDBETWEEN(1,81-2)</f>
        <v>54</v>
      </c>
      <c r="D112" s="117">
        <f t="shared" ca="1" si="191"/>
        <v>20</v>
      </c>
      <c r="E112" s="117">
        <f t="shared" ca="1" si="191"/>
        <v>7</v>
      </c>
      <c r="F112" s="117">
        <f t="shared" ca="1" si="191"/>
        <v>41</v>
      </c>
      <c r="G112" s="117">
        <f t="shared" ca="1" si="191"/>
        <v>56</v>
      </c>
      <c r="H112" s="117">
        <f t="shared" ca="1" si="191"/>
        <v>59</v>
      </c>
      <c r="I112" s="117">
        <f t="shared" ca="1" si="191"/>
        <v>42</v>
      </c>
      <c r="J112" s="117">
        <f t="shared" ca="1" si="191"/>
        <v>74</v>
      </c>
      <c r="K112" s="117">
        <f t="shared" ca="1" si="191"/>
        <v>75</v>
      </c>
      <c r="L112" s="117">
        <f t="shared" ca="1" si="191"/>
        <v>43</v>
      </c>
      <c r="M112" s="117">
        <f t="shared" ca="1" si="191"/>
        <v>28</v>
      </c>
      <c r="N112" s="117">
        <f t="shared" ca="1" si="191"/>
        <v>29</v>
      </c>
      <c r="O112" s="117">
        <f t="shared" ca="1" si="191"/>
        <v>41</v>
      </c>
      <c r="P112" s="117">
        <f t="shared" ca="1" si="191"/>
        <v>51</v>
      </c>
      <c r="Q112" s="117">
        <f t="shared" ca="1" si="191"/>
        <v>65</v>
      </c>
      <c r="R112" s="117">
        <f t="shared" ca="1" si="191"/>
        <v>46</v>
      </c>
      <c r="S112" s="117">
        <f t="shared" ca="1" si="191"/>
        <v>21</v>
      </c>
      <c r="T112" s="117">
        <f t="shared" ca="1" si="191"/>
        <v>61</v>
      </c>
      <c r="U112" s="117">
        <f t="shared" ca="1" si="191"/>
        <v>4</v>
      </c>
      <c r="V112" s="117">
        <f t="shared" ca="1" si="191"/>
        <v>36</v>
      </c>
      <c r="W112" s="117">
        <f t="shared" ca="1" si="191"/>
        <v>63</v>
      </c>
      <c r="X112" s="117">
        <f t="shared" ca="1" si="191"/>
        <v>25</v>
      </c>
      <c r="Y112" s="117">
        <f t="shared" ca="1" si="191"/>
        <v>38</v>
      </c>
      <c r="Z112" s="117">
        <f t="shared" ca="1" si="191"/>
        <v>72</v>
      </c>
      <c r="AA112" s="117">
        <f t="shared" ca="1" si="191"/>
        <v>21</v>
      </c>
      <c r="AB112" s="117">
        <f t="shared" ca="1" si="191"/>
        <v>57</v>
      </c>
      <c r="AC112" s="117">
        <f t="shared" ca="1" si="191"/>
        <v>20</v>
      </c>
      <c r="AD112" s="117">
        <f t="shared" ca="1" si="191"/>
        <v>45</v>
      </c>
      <c r="AE112" s="117">
        <f t="shared" ca="1" si="191"/>
        <v>65</v>
      </c>
      <c r="AF112" s="117">
        <f t="shared" ca="1" si="191"/>
        <v>54</v>
      </c>
      <c r="AG112" s="117">
        <f t="shared" ca="1" si="191"/>
        <v>56</v>
      </c>
      <c r="AH112" s="117">
        <f t="shared" ca="1" si="191"/>
        <v>69</v>
      </c>
      <c r="AI112" s="117">
        <f t="shared" ca="1" si="191"/>
        <v>18</v>
      </c>
      <c r="AJ112" s="117">
        <f t="shared" ca="1" si="191"/>
        <v>74</v>
      </c>
      <c r="AK112" s="117">
        <f t="shared" ca="1" si="191"/>
        <v>39</v>
      </c>
      <c r="AL112" s="117">
        <f t="shared" ca="1" si="191"/>
        <v>47</v>
      </c>
      <c r="AM112" s="117">
        <f t="shared" ca="1" si="191"/>
        <v>45</v>
      </c>
      <c r="AN112" s="117">
        <f t="shared" ca="1" si="191"/>
        <v>27</v>
      </c>
      <c r="AO112" s="117">
        <f t="shared" ca="1" si="191"/>
        <v>51</v>
      </c>
      <c r="AP112" s="117">
        <f t="shared" ca="1" si="191"/>
        <v>24</v>
      </c>
      <c r="AQ112" s="117">
        <f t="shared" ca="1" si="191"/>
        <v>68</v>
      </c>
      <c r="AR112" s="117">
        <f t="shared" ca="1" si="191"/>
        <v>44</v>
      </c>
      <c r="AS112" s="117">
        <f t="shared" ca="1" si="191"/>
        <v>44</v>
      </c>
      <c r="AT112" s="117">
        <f t="shared" ca="1" si="191"/>
        <v>60</v>
      </c>
      <c r="AU112" s="117">
        <f t="shared" ca="1" si="191"/>
        <v>55</v>
      </c>
      <c r="AV112" s="117">
        <f t="shared" ca="1" si="191"/>
        <v>62</v>
      </c>
      <c r="AW112" s="117">
        <f t="shared" ca="1" si="191"/>
        <v>30</v>
      </c>
      <c r="AX112" s="117">
        <f t="shared" ca="1" si="191"/>
        <v>7</v>
      </c>
      <c r="AY112" s="117">
        <f t="shared" ca="1" si="191"/>
        <v>1</v>
      </c>
      <c r="AZ112" s="117">
        <f t="shared" ca="1" si="191"/>
        <v>65</v>
      </c>
      <c r="BA112" s="117">
        <f t="shared" ca="1" si="191"/>
        <v>36</v>
      </c>
      <c r="BB112" s="117">
        <f t="shared" ca="1" si="191"/>
        <v>10</v>
      </c>
      <c r="BC112" s="117">
        <f t="shared" ca="1" si="191"/>
        <v>3</v>
      </c>
      <c r="BD112" s="117">
        <f t="shared" ca="1" si="191"/>
        <v>2</v>
      </c>
      <c r="BE112" s="117">
        <f t="shared" ca="1" si="191"/>
        <v>35</v>
      </c>
      <c r="BF112" s="117">
        <f t="shared" ca="1" si="191"/>
        <v>35</v>
      </c>
      <c r="BG112" s="117">
        <f t="shared" ca="1" si="191"/>
        <v>58</v>
      </c>
      <c r="BH112" s="117">
        <f t="shared" ca="1" si="191"/>
        <v>48</v>
      </c>
      <c r="BI112" s="118">
        <f t="shared" ca="1" si="191"/>
        <v>42</v>
      </c>
    </row>
    <row r="113" spans="1:61" ht="13.15" x14ac:dyDescent="0.4">
      <c r="A113" s="116">
        <v>13</v>
      </c>
      <c r="B113" s="119">
        <f ca="1">RANDBETWEEN(1,81)</f>
        <v>4</v>
      </c>
      <c r="C113" s="119">
        <f t="shared" ref="C113:BI113" ca="1" si="192">RANDBETWEEN(1,81)</f>
        <v>50</v>
      </c>
      <c r="D113" s="119">
        <f t="shared" ca="1" si="192"/>
        <v>62</v>
      </c>
      <c r="E113" s="119">
        <f t="shared" ca="1" si="192"/>
        <v>69</v>
      </c>
      <c r="F113" s="119">
        <f t="shared" ca="1" si="192"/>
        <v>3</v>
      </c>
      <c r="G113" s="119">
        <f t="shared" ca="1" si="192"/>
        <v>36</v>
      </c>
      <c r="H113" s="119">
        <f t="shared" ca="1" si="192"/>
        <v>79</v>
      </c>
      <c r="I113" s="119">
        <f t="shared" ca="1" si="192"/>
        <v>22</v>
      </c>
      <c r="J113" s="119">
        <f t="shared" ca="1" si="192"/>
        <v>61</v>
      </c>
      <c r="K113" s="119">
        <f t="shared" ca="1" si="192"/>
        <v>60</v>
      </c>
      <c r="L113" s="119">
        <f t="shared" ca="1" si="192"/>
        <v>58</v>
      </c>
      <c r="M113" s="119">
        <f t="shared" ca="1" si="192"/>
        <v>19</v>
      </c>
      <c r="N113" s="119">
        <f t="shared" ca="1" si="192"/>
        <v>29</v>
      </c>
      <c r="O113" s="119">
        <f t="shared" ca="1" si="192"/>
        <v>23</v>
      </c>
      <c r="P113" s="119">
        <f t="shared" ca="1" si="192"/>
        <v>59</v>
      </c>
      <c r="Q113" s="119">
        <f t="shared" ca="1" si="192"/>
        <v>72</v>
      </c>
      <c r="R113" s="119">
        <f t="shared" ca="1" si="192"/>
        <v>39</v>
      </c>
      <c r="S113" s="119">
        <f t="shared" ca="1" si="192"/>
        <v>66</v>
      </c>
      <c r="T113" s="119">
        <f t="shared" ca="1" si="192"/>
        <v>19</v>
      </c>
      <c r="U113" s="119">
        <f t="shared" ca="1" si="192"/>
        <v>6</v>
      </c>
      <c r="V113" s="119">
        <f t="shared" ca="1" si="192"/>
        <v>3</v>
      </c>
      <c r="W113" s="119">
        <f t="shared" ca="1" si="192"/>
        <v>3</v>
      </c>
      <c r="X113" s="119">
        <f t="shared" ca="1" si="192"/>
        <v>23</v>
      </c>
      <c r="Y113" s="119">
        <f t="shared" ca="1" si="192"/>
        <v>71</v>
      </c>
      <c r="Z113" s="119">
        <f t="shared" ca="1" si="192"/>
        <v>2</v>
      </c>
      <c r="AA113" s="119">
        <f t="shared" ca="1" si="192"/>
        <v>5</v>
      </c>
      <c r="AB113" s="119">
        <f t="shared" ca="1" si="192"/>
        <v>26</v>
      </c>
      <c r="AC113" s="119">
        <f t="shared" ca="1" si="192"/>
        <v>22</v>
      </c>
      <c r="AD113" s="119">
        <f t="shared" ca="1" si="192"/>
        <v>56</v>
      </c>
      <c r="AE113" s="119">
        <f t="shared" ca="1" si="192"/>
        <v>60</v>
      </c>
      <c r="AF113" s="119">
        <f t="shared" ca="1" si="192"/>
        <v>32</v>
      </c>
      <c r="AG113" s="119">
        <f t="shared" ca="1" si="192"/>
        <v>54</v>
      </c>
      <c r="AH113" s="119">
        <f t="shared" ca="1" si="192"/>
        <v>72</v>
      </c>
      <c r="AI113" s="119">
        <f t="shared" ca="1" si="192"/>
        <v>17</v>
      </c>
      <c r="AJ113" s="119">
        <f t="shared" ca="1" si="192"/>
        <v>20</v>
      </c>
      <c r="AK113" s="119">
        <f t="shared" ca="1" si="192"/>
        <v>37</v>
      </c>
      <c r="AL113" s="119">
        <f t="shared" ca="1" si="192"/>
        <v>69</v>
      </c>
      <c r="AM113" s="119">
        <f t="shared" ca="1" si="192"/>
        <v>56</v>
      </c>
      <c r="AN113" s="119">
        <f t="shared" ca="1" si="192"/>
        <v>71</v>
      </c>
      <c r="AO113" s="119">
        <f t="shared" ca="1" si="192"/>
        <v>59</v>
      </c>
      <c r="AP113" s="119">
        <f t="shared" ca="1" si="192"/>
        <v>76</v>
      </c>
      <c r="AQ113" s="119">
        <f t="shared" ca="1" si="192"/>
        <v>61</v>
      </c>
      <c r="AR113" s="119">
        <f t="shared" ca="1" si="192"/>
        <v>24</v>
      </c>
      <c r="AS113" s="119">
        <f t="shared" ca="1" si="192"/>
        <v>11</v>
      </c>
      <c r="AT113" s="119">
        <f t="shared" ca="1" si="192"/>
        <v>77</v>
      </c>
      <c r="AU113" s="119">
        <f t="shared" ca="1" si="192"/>
        <v>38</v>
      </c>
      <c r="AV113" s="119">
        <f t="shared" ca="1" si="192"/>
        <v>36</v>
      </c>
      <c r="AW113" s="119">
        <f t="shared" ca="1" si="192"/>
        <v>66</v>
      </c>
      <c r="AX113" s="119">
        <f t="shared" ca="1" si="192"/>
        <v>51</v>
      </c>
      <c r="AY113" s="119">
        <f t="shared" ca="1" si="192"/>
        <v>11</v>
      </c>
      <c r="AZ113" s="119">
        <f t="shared" ca="1" si="192"/>
        <v>55</v>
      </c>
      <c r="BA113" s="119">
        <f t="shared" ca="1" si="192"/>
        <v>13</v>
      </c>
      <c r="BB113" s="119">
        <f t="shared" ca="1" si="192"/>
        <v>16</v>
      </c>
      <c r="BC113" s="119">
        <f t="shared" ca="1" si="192"/>
        <v>57</v>
      </c>
      <c r="BD113" s="119">
        <f t="shared" ca="1" si="192"/>
        <v>81</v>
      </c>
      <c r="BE113" s="119">
        <f t="shared" ca="1" si="192"/>
        <v>72</v>
      </c>
      <c r="BF113" s="119">
        <f t="shared" ca="1" si="192"/>
        <v>27</v>
      </c>
      <c r="BG113" s="119">
        <f t="shared" ca="1" si="192"/>
        <v>63</v>
      </c>
      <c r="BH113" s="119">
        <f t="shared" ca="1" si="192"/>
        <v>4</v>
      </c>
      <c r="BI113" s="120">
        <f t="shared" ca="1" si="192"/>
        <v>54</v>
      </c>
    </row>
    <row r="114" spans="1:61" ht="13.15" x14ac:dyDescent="0.4">
      <c r="A114" s="116">
        <v>14</v>
      </c>
      <c r="B114" s="117">
        <f ca="1">RANDBETWEEN(1,81-1)</f>
        <v>73</v>
      </c>
      <c r="C114" s="117">
        <f t="shared" ref="C114:BI114" ca="1" si="193">RANDBETWEEN(1,81-1)</f>
        <v>9</v>
      </c>
      <c r="D114" s="117">
        <f t="shared" ca="1" si="193"/>
        <v>79</v>
      </c>
      <c r="E114" s="117">
        <f t="shared" ca="1" si="193"/>
        <v>16</v>
      </c>
      <c r="F114" s="117">
        <f t="shared" ca="1" si="193"/>
        <v>54</v>
      </c>
      <c r="G114" s="117">
        <f t="shared" ca="1" si="193"/>
        <v>33</v>
      </c>
      <c r="H114" s="117">
        <f t="shared" ca="1" si="193"/>
        <v>59</v>
      </c>
      <c r="I114" s="117">
        <f t="shared" ca="1" si="193"/>
        <v>56</v>
      </c>
      <c r="J114" s="117">
        <f t="shared" ca="1" si="193"/>
        <v>41</v>
      </c>
      <c r="K114" s="117">
        <f t="shared" ca="1" si="193"/>
        <v>30</v>
      </c>
      <c r="L114" s="117">
        <f t="shared" ca="1" si="193"/>
        <v>16</v>
      </c>
      <c r="M114" s="117">
        <f t="shared" ca="1" si="193"/>
        <v>28</v>
      </c>
      <c r="N114" s="117">
        <f t="shared" ca="1" si="193"/>
        <v>7</v>
      </c>
      <c r="O114" s="117">
        <f t="shared" ca="1" si="193"/>
        <v>66</v>
      </c>
      <c r="P114" s="117">
        <f t="shared" ca="1" si="193"/>
        <v>46</v>
      </c>
      <c r="Q114" s="117">
        <f t="shared" ca="1" si="193"/>
        <v>2</v>
      </c>
      <c r="R114" s="117">
        <f t="shared" ca="1" si="193"/>
        <v>35</v>
      </c>
      <c r="S114" s="117">
        <f t="shared" ca="1" si="193"/>
        <v>56</v>
      </c>
      <c r="T114" s="117">
        <f t="shared" ca="1" si="193"/>
        <v>78</v>
      </c>
      <c r="U114" s="117">
        <f t="shared" ca="1" si="193"/>
        <v>13</v>
      </c>
      <c r="V114" s="117">
        <f t="shared" ca="1" si="193"/>
        <v>42</v>
      </c>
      <c r="W114" s="117">
        <f t="shared" ca="1" si="193"/>
        <v>20</v>
      </c>
      <c r="X114" s="117">
        <f t="shared" ca="1" si="193"/>
        <v>39</v>
      </c>
      <c r="Y114" s="117">
        <f t="shared" ca="1" si="193"/>
        <v>11</v>
      </c>
      <c r="Z114" s="117">
        <f t="shared" ca="1" si="193"/>
        <v>51</v>
      </c>
      <c r="AA114" s="117">
        <f t="shared" ca="1" si="193"/>
        <v>47</v>
      </c>
      <c r="AB114" s="117">
        <f t="shared" ca="1" si="193"/>
        <v>29</v>
      </c>
      <c r="AC114" s="117">
        <f t="shared" ca="1" si="193"/>
        <v>4</v>
      </c>
      <c r="AD114" s="117">
        <f t="shared" ca="1" si="193"/>
        <v>13</v>
      </c>
      <c r="AE114" s="117">
        <f t="shared" ca="1" si="193"/>
        <v>41</v>
      </c>
      <c r="AF114" s="117">
        <f t="shared" ca="1" si="193"/>
        <v>50</v>
      </c>
      <c r="AG114" s="117">
        <f t="shared" ca="1" si="193"/>
        <v>32</v>
      </c>
      <c r="AH114" s="117">
        <f t="shared" ca="1" si="193"/>
        <v>21</v>
      </c>
      <c r="AI114" s="117">
        <f t="shared" ca="1" si="193"/>
        <v>63</v>
      </c>
      <c r="AJ114" s="117">
        <f t="shared" ca="1" si="193"/>
        <v>16</v>
      </c>
      <c r="AK114" s="117">
        <f t="shared" ca="1" si="193"/>
        <v>5</v>
      </c>
      <c r="AL114" s="117">
        <f t="shared" ca="1" si="193"/>
        <v>52</v>
      </c>
      <c r="AM114" s="117">
        <f t="shared" ca="1" si="193"/>
        <v>22</v>
      </c>
      <c r="AN114" s="117">
        <f t="shared" ca="1" si="193"/>
        <v>8</v>
      </c>
      <c r="AO114" s="117">
        <f t="shared" ca="1" si="193"/>
        <v>22</v>
      </c>
      <c r="AP114" s="117">
        <f t="shared" ca="1" si="193"/>
        <v>28</v>
      </c>
      <c r="AQ114" s="117">
        <f t="shared" ca="1" si="193"/>
        <v>67</v>
      </c>
      <c r="AR114" s="117">
        <f t="shared" ca="1" si="193"/>
        <v>23</v>
      </c>
      <c r="AS114" s="117">
        <f t="shared" ca="1" si="193"/>
        <v>53</v>
      </c>
      <c r="AT114" s="117">
        <f t="shared" ca="1" si="193"/>
        <v>77</v>
      </c>
      <c r="AU114" s="117">
        <f t="shared" ca="1" si="193"/>
        <v>5</v>
      </c>
      <c r="AV114" s="117">
        <f t="shared" ca="1" si="193"/>
        <v>78</v>
      </c>
      <c r="AW114" s="117">
        <f t="shared" ca="1" si="193"/>
        <v>63</v>
      </c>
      <c r="AX114" s="117">
        <f t="shared" ca="1" si="193"/>
        <v>13</v>
      </c>
      <c r="AY114" s="117">
        <f t="shared" ca="1" si="193"/>
        <v>80</v>
      </c>
      <c r="AZ114" s="117">
        <f t="shared" ca="1" si="193"/>
        <v>56</v>
      </c>
      <c r="BA114" s="117">
        <f t="shared" ca="1" si="193"/>
        <v>45</v>
      </c>
      <c r="BB114" s="117">
        <f t="shared" ca="1" si="193"/>
        <v>10</v>
      </c>
      <c r="BC114" s="117">
        <f t="shared" ca="1" si="193"/>
        <v>51</v>
      </c>
      <c r="BD114" s="117">
        <f t="shared" ca="1" si="193"/>
        <v>37</v>
      </c>
      <c r="BE114" s="117">
        <f t="shared" ca="1" si="193"/>
        <v>53</v>
      </c>
      <c r="BF114" s="117">
        <f t="shared" ca="1" si="193"/>
        <v>5</v>
      </c>
      <c r="BG114" s="117">
        <f t="shared" ca="1" si="193"/>
        <v>30</v>
      </c>
      <c r="BH114" s="117">
        <f t="shared" ca="1" si="193"/>
        <v>66</v>
      </c>
      <c r="BI114" s="118">
        <f t="shared" ca="1" si="193"/>
        <v>65</v>
      </c>
    </row>
    <row r="115" spans="1:61" ht="13.15" x14ac:dyDescent="0.4">
      <c r="A115" s="116">
        <v>15</v>
      </c>
      <c r="B115" s="119">
        <f ca="1">RANDBETWEEN(1,81-2)</f>
        <v>53</v>
      </c>
      <c r="C115" s="119">
        <f t="shared" ref="C115:BI115" ca="1" si="194">RANDBETWEEN(1,81-2)</f>
        <v>75</v>
      </c>
      <c r="D115" s="119">
        <f t="shared" ca="1" si="194"/>
        <v>79</v>
      </c>
      <c r="E115" s="119">
        <f t="shared" ca="1" si="194"/>
        <v>76</v>
      </c>
      <c r="F115" s="119">
        <f t="shared" ca="1" si="194"/>
        <v>74</v>
      </c>
      <c r="G115" s="119">
        <f t="shared" ca="1" si="194"/>
        <v>16</v>
      </c>
      <c r="H115" s="119">
        <f t="shared" ca="1" si="194"/>
        <v>71</v>
      </c>
      <c r="I115" s="119">
        <f t="shared" ca="1" si="194"/>
        <v>13</v>
      </c>
      <c r="J115" s="119">
        <f t="shared" ca="1" si="194"/>
        <v>69</v>
      </c>
      <c r="K115" s="119">
        <f t="shared" ca="1" si="194"/>
        <v>58</v>
      </c>
      <c r="L115" s="119">
        <f t="shared" ca="1" si="194"/>
        <v>7</v>
      </c>
      <c r="M115" s="119">
        <f t="shared" ca="1" si="194"/>
        <v>61</v>
      </c>
      <c r="N115" s="119">
        <f t="shared" ca="1" si="194"/>
        <v>8</v>
      </c>
      <c r="O115" s="119">
        <f t="shared" ca="1" si="194"/>
        <v>64</v>
      </c>
      <c r="P115" s="119">
        <f t="shared" ca="1" si="194"/>
        <v>65</v>
      </c>
      <c r="Q115" s="119">
        <f t="shared" ca="1" si="194"/>
        <v>18</v>
      </c>
      <c r="R115" s="119">
        <f t="shared" ca="1" si="194"/>
        <v>70</v>
      </c>
      <c r="S115" s="119">
        <f t="shared" ca="1" si="194"/>
        <v>51</v>
      </c>
      <c r="T115" s="119">
        <f t="shared" ca="1" si="194"/>
        <v>62</v>
      </c>
      <c r="U115" s="119">
        <f t="shared" ca="1" si="194"/>
        <v>6</v>
      </c>
      <c r="V115" s="119">
        <f t="shared" ca="1" si="194"/>
        <v>73</v>
      </c>
      <c r="W115" s="119">
        <f t="shared" ca="1" si="194"/>
        <v>68</v>
      </c>
      <c r="X115" s="119">
        <f t="shared" ca="1" si="194"/>
        <v>70</v>
      </c>
      <c r="Y115" s="119">
        <f t="shared" ca="1" si="194"/>
        <v>72</v>
      </c>
      <c r="Z115" s="119">
        <f t="shared" ca="1" si="194"/>
        <v>36</v>
      </c>
      <c r="AA115" s="119">
        <f t="shared" ca="1" si="194"/>
        <v>36</v>
      </c>
      <c r="AB115" s="119">
        <f t="shared" ca="1" si="194"/>
        <v>18</v>
      </c>
      <c r="AC115" s="119">
        <f t="shared" ca="1" si="194"/>
        <v>70</v>
      </c>
      <c r="AD115" s="119">
        <f t="shared" ca="1" si="194"/>
        <v>57</v>
      </c>
      <c r="AE115" s="119">
        <f t="shared" ca="1" si="194"/>
        <v>35</v>
      </c>
      <c r="AF115" s="119">
        <f t="shared" ca="1" si="194"/>
        <v>42</v>
      </c>
      <c r="AG115" s="119">
        <f t="shared" ca="1" si="194"/>
        <v>10</v>
      </c>
      <c r="AH115" s="119">
        <f t="shared" ca="1" si="194"/>
        <v>65</v>
      </c>
      <c r="AI115" s="119">
        <f t="shared" ca="1" si="194"/>
        <v>6</v>
      </c>
      <c r="AJ115" s="119">
        <f t="shared" ca="1" si="194"/>
        <v>59</v>
      </c>
      <c r="AK115" s="119">
        <f t="shared" ca="1" si="194"/>
        <v>9</v>
      </c>
      <c r="AL115" s="119">
        <f t="shared" ca="1" si="194"/>
        <v>27</v>
      </c>
      <c r="AM115" s="119">
        <f t="shared" ca="1" si="194"/>
        <v>12</v>
      </c>
      <c r="AN115" s="119">
        <f t="shared" ca="1" si="194"/>
        <v>60</v>
      </c>
      <c r="AO115" s="119">
        <f t="shared" ca="1" si="194"/>
        <v>42</v>
      </c>
      <c r="AP115" s="119">
        <f t="shared" ca="1" si="194"/>
        <v>67</v>
      </c>
      <c r="AQ115" s="119">
        <f t="shared" ca="1" si="194"/>
        <v>77</v>
      </c>
      <c r="AR115" s="119">
        <f t="shared" ca="1" si="194"/>
        <v>52</v>
      </c>
      <c r="AS115" s="119">
        <f t="shared" ca="1" si="194"/>
        <v>58</v>
      </c>
      <c r="AT115" s="119">
        <f t="shared" ca="1" si="194"/>
        <v>23</v>
      </c>
      <c r="AU115" s="119">
        <f t="shared" ca="1" si="194"/>
        <v>65</v>
      </c>
      <c r="AV115" s="119">
        <f t="shared" ca="1" si="194"/>
        <v>7</v>
      </c>
      <c r="AW115" s="119">
        <f t="shared" ca="1" si="194"/>
        <v>48</v>
      </c>
      <c r="AX115" s="119">
        <f t="shared" ca="1" si="194"/>
        <v>49</v>
      </c>
      <c r="AY115" s="119">
        <f t="shared" ca="1" si="194"/>
        <v>56</v>
      </c>
      <c r="AZ115" s="119">
        <f t="shared" ca="1" si="194"/>
        <v>7</v>
      </c>
      <c r="BA115" s="119">
        <f t="shared" ca="1" si="194"/>
        <v>48</v>
      </c>
      <c r="BB115" s="119">
        <f t="shared" ca="1" si="194"/>
        <v>57</v>
      </c>
      <c r="BC115" s="119">
        <f t="shared" ca="1" si="194"/>
        <v>55</v>
      </c>
      <c r="BD115" s="119">
        <f t="shared" ca="1" si="194"/>
        <v>62</v>
      </c>
      <c r="BE115" s="119">
        <f t="shared" ca="1" si="194"/>
        <v>47</v>
      </c>
      <c r="BF115" s="119">
        <f t="shared" ca="1" si="194"/>
        <v>13</v>
      </c>
      <c r="BG115" s="119">
        <f t="shared" ca="1" si="194"/>
        <v>76</v>
      </c>
      <c r="BH115" s="119">
        <f t="shared" ca="1" si="194"/>
        <v>54</v>
      </c>
      <c r="BI115" s="120">
        <f t="shared" ca="1" si="194"/>
        <v>57</v>
      </c>
    </row>
    <row r="116" spans="1:61" ht="13.15" x14ac:dyDescent="0.4">
      <c r="A116" s="116">
        <v>16</v>
      </c>
      <c r="B116" s="117">
        <f ca="1">RANDBETWEEN(1,81)</f>
        <v>23</v>
      </c>
      <c r="C116" s="117">
        <f t="shared" ref="C116:BI116" ca="1" si="195">RANDBETWEEN(1,81)</f>
        <v>22</v>
      </c>
      <c r="D116" s="117">
        <f t="shared" ca="1" si="195"/>
        <v>69</v>
      </c>
      <c r="E116" s="117">
        <f t="shared" ca="1" si="195"/>
        <v>79</v>
      </c>
      <c r="F116" s="117">
        <f t="shared" ca="1" si="195"/>
        <v>37</v>
      </c>
      <c r="G116" s="117">
        <f t="shared" ca="1" si="195"/>
        <v>79</v>
      </c>
      <c r="H116" s="117">
        <f t="shared" ca="1" si="195"/>
        <v>78</v>
      </c>
      <c r="I116" s="117">
        <f t="shared" ca="1" si="195"/>
        <v>18</v>
      </c>
      <c r="J116" s="117">
        <f t="shared" ca="1" si="195"/>
        <v>17</v>
      </c>
      <c r="K116" s="117">
        <f t="shared" ca="1" si="195"/>
        <v>22</v>
      </c>
      <c r="L116" s="117">
        <f t="shared" ca="1" si="195"/>
        <v>9</v>
      </c>
      <c r="M116" s="117">
        <f t="shared" ca="1" si="195"/>
        <v>59</v>
      </c>
      <c r="N116" s="117">
        <f t="shared" ca="1" si="195"/>
        <v>53</v>
      </c>
      <c r="O116" s="117">
        <f t="shared" ca="1" si="195"/>
        <v>26</v>
      </c>
      <c r="P116" s="117">
        <f t="shared" ca="1" si="195"/>
        <v>71</v>
      </c>
      <c r="Q116" s="117">
        <f t="shared" ca="1" si="195"/>
        <v>46</v>
      </c>
      <c r="R116" s="117">
        <f t="shared" ca="1" si="195"/>
        <v>6</v>
      </c>
      <c r="S116" s="117">
        <f t="shared" ca="1" si="195"/>
        <v>42</v>
      </c>
      <c r="T116" s="117">
        <f t="shared" ca="1" si="195"/>
        <v>30</v>
      </c>
      <c r="U116" s="117">
        <f t="shared" ca="1" si="195"/>
        <v>34</v>
      </c>
      <c r="V116" s="117">
        <f t="shared" ca="1" si="195"/>
        <v>59</v>
      </c>
      <c r="W116" s="117">
        <f t="shared" ca="1" si="195"/>
        <v>64</v>
      </c>
      <c r="X116" s="117">
        <f t="shared" ca="1" si="195"/>
        <v>30</v>
      </c>
      <c r="Y116" s="117">
        <f t="shared" ca="1" si="195"/>
        <v>30</v>
      </c>
      <c r="Z116" s="117">
        <f t="shared" ca="1" si="195"/>
        <v>77</v>
      </c>
      <c r="AA116" s="117">
        <f t="shared" ca="1" si="195"/>
        <v>40</v>
      </c>
      <c r="AB116" s="117">
        <f t="shared" ca="1" si="195"/>
        <v>23</v>
      </c>
      <c r="AC116" s="117">
        <f t="shared" ca="1" si="195"/>
        <v>15</v>
      </c>
      <c r="AD116" s="117">
        <f t="shared" ca="1" si="195"/>
        <v>7</v>
      </c>
      <c r="AE116" s="117">
        <f t="shared" ca="1" si="195"/>
        <v>62</v>
      </c>
      <c r="AF116" s="117">
        <f t="shared" ca="1" si="195"/>
        <v>50</v>
      </c>
      <c r="AG116" s="117">
        <f t="shared" ca="1" si="195"/>
        <v>61</v>
      </c>
      <c r="AH116" s="117">
        <f t="shared" ca="1" si="195"/>
        <v>75</v>
      </c>
      <c r="AI116" s="117">
        <f t="shared" ca="1" si="195"/>
        <v>22</v>
      </c>
      <c r="AJ116" s="117">
        <f t="shared" ca="1" si="195"/>
        <v>29</v>
      </c>
      <c r="AK116" s="117">
        <f t="shared" ca="1" si="195"/>
        <v>78</v>
      </c>
      <c r="AL116" s="117">
        <f t="shared" ca="1" si="195"/>
        <v>51</v>
      </c>
      <c r="AM116" s="117">
        <f t="shared" ca="1" si="195"/>
        <v>12</v>
      </c>
      <c r="AN116" s="117">
        <f t="shared" ca="1" si="195"/>
        <v>72</v>
      </c>
      <c r="AO116" s="117">
        <f t="shared" ca="1" si="195"/>
        <v>23</v>
      </c>
      <c r="AP116" s="117">
        <f t="shared" ca="1" si="195"/>
        <v>30</v>
      </c>
      <c r="AQ116" s="117">
        <f t="shared" ca="1" si="195"/>
        <v>15</v>
      </c>
      <c r="AR116" s="117">
        <f t="shared" ca="1" si="195"/>
        <v>24</v>
      </c>
      <c r="AS116" s="117">
        <f t="shared" ca="1" si="195"/>
        <v>68</v>
      </c>
      <c r="AT116" s="117">
        <f t="shared" ca="1" si="195"/>
        <v>48</v>
      </c>
      <c r="AU116" s="117">
        <f t="shared" ca="1" si="195"/>
        <v>4</v>
      </c>
      <c r="AV116" s="117">
        <f t="shared" ca="1" si="195"/>
        <v>80</v>
      </c>
      <c r="AW116" s="117">
        <f t="shared" ca="1" si="195"/>
        <v>26</v>
      </c>
      <c r="AX116" s="117">
        <f t="shared" ca="1" si="195"/>
        <v>26</v>
      </c>
      <c r="AY116" s="117">
        <f t="shared" ca="1" si="195"/>
        <v>48</v>
      </c>
      <c r="AZ116" s="117">
        <f t="shared" ca="1" si="195"/>
        <v>14</v>
      </c>
      <c r="BA116" s="117">
        <f t="shared" ca="1" si="195"/>
        <v>73</v>
      </c>
      <c r="BB116" s="117">
        <f t="shared" ca="1" si="195"/>
        <v>43</v>
      </c>
      <c r="BC116" s="117">
        <f t="shared" ca="1" si="195"/>
        <v>13</v>
      </c>
      <c r="BD116" s="117">
        <f t="shared" ca="1" si="195"/>
        <v>78</v>
      </c>
      <c r="BE116" s="117">
        <f t="shared" ca="1" si="195"/>
        <v>48</v>
      </c>
      <c r="BF116" s="117">
        <f t="shared" ca="1" si="195"/>
        <v>20</v>
      </c>
      <c r="BG116" s="117">
        <f t="shared" ca="1" si="195"/>
        <v>48</v>
      </c>
      <c r="BH116" s="117">
        <f t="shared" ca="1" si="195"/>
        <v>6</v>
      </c>
      <c r="BI116" s="118">
        <f t="shared" ca="1" si="195"/>
        <v>60</v>
      </c>
    </row>
    <row r="117" spans="1:61" ht="13.15" x14ac:dyDescent="0.4">
      <c r="A117" s="116">
        <v>17</v>
      </c>
      <c r="B117" s="119">
        <f ca="1">RANDBETWEEN(1,81-1)</f>
        <v>33</v>
      </c>
      <c r="C117" s="119">
        <f t="shared" ref="C117:BI117" ca="1" si="196">RANDBETWEEN(1,81-1)</f>
        <v>67</v>
      </c>
      <c r="D117" s="119">
        <f t="shared" ca="1" si="196"/>
        <v>57</v>
      </c>
      <c r="E117" s="119">
        <f t="shared" ca="1" si="196"/>
        <v>41</v>
      </c>
      <c r="F117" s="119">
        <f t="shared" ca="1" si="196"/>
        <v>45</v>
      </c>
      <c r="G117" s="119">
        <f t="shared" ca="1" si="196"/>
        <v>32</v>
      </c>
      <c r="H117" s="119">
        <f t="shared" ca="1" si="196"/>
        <v>48</v>
      </c>
      <c r="I117" s="119">
        <f t="shared" ca="1" si="196"/>
        <v>36</v>
      </c>
      <c r="J117" s="119">
        <f t="shared" ca="1" si="196"/>
        <v>27</v>
      </c>
      <c r="K117" s="119">
        <f t="shared" ca="1" si="196"/>
        <v>80</v>
      </c>
      <c r="L117" s="119">
        <f t="shared" ca="1" si="196"/>
        <v>26</v>
      </c>
      <c r="M117" s="119">
        <f t="shared" ca="1" si="196"/>
        <v>60</v>
      </c>
      <c r="N117" s="119">
        <f t="shared" ca="1" si="196"/>
        <v>63</v>
      </c>
      <c r="O117" s="119">
        <f t="shared" ca="1" si="196"/>
        <v>10</v>
      </c>
      <c r="P117" s="119">
        <f t="shared" ca="1" si="196"/>
        <v>60</v>
      </c>
      <c r="Q117" s="119">
        <f t="shared" ca="1" si="196"/>
        <v>32</v>
      </c>
      <c r="R117" s="119">
        <f t="shared" ca="1" si="196"/>
        <v>58</v>
      </c>
      <c r="S117" s="119">
        <f t="shared" ca="1" si="196"/>
        <v>5</v>
      </c>
      <c r="T117" s="119">
        <f t="shared" ca="1" si="196"/>
        <v>34</v>
      </c>
      <c r="U117" s="119">
        <f t="shared" ca="1" si="196"/>
        <v>45</v>
      </c>
      <c r="V117" s="119">
        <f t="shared" ca="1" si="196"/>
        <v>61</v>
      </c>
      <c r="W117" s="119">
        <f t="shared" ca="1" si="196"/>
        <v>74</v>
      </c>
      <c r="X117" s="119">
        <f t="shared" ca="1" si="196"/>
        <v>6</v>
      </c>
      <c r="Y117" s="119">
        <f t="shared" ca="1" si="196"/>
        <v>61</v>
      </c>
      <c r="Z117" s="119">
        <f t="shared" ca="1" si="196"/>
        <v>22</v>
      </c>
      <c r="AA117" s="119">
        <f t="shared" ca="1" si="196"/>
        <v>25</v>
      </c>
      <c r="AB117" s="119">
        <f t="shared" ca="1" si="196"/>
        <v>67</v>
      </c>
      <c r="AC117" s="119">
        <f t="shared" ca="1" si="196"/>
        <v>5</v>
      </c>
      <c r="AD117" s="119">
        <f t="shared" ca="1" si="196"/>
        <v>2</v>
      </c>
      <c r="AE117" s="119">
        <f t="shared" ca="1" si="196"/>
        <v>39</v>
      </c>
      <c r="AF117" s="119">
        <f t="shared" ca="1" si="196"/>
        <v>2</v>
      </c>
      <c r="AG117" s="119">
        <f t="shared" ca="1" si="196"/>
        <v>20</v>
      </c>
      <c r="AH117" s="119">
        <f t="shared" ca="1" si="196"/>
        <v>29</v>
      </c>
      <c r="AI117" s="119">
        <f t="shared" ca="1" si="196"/>
        <v>42</v>
      </c>
      <c r="AJ117" s="119">
        <f t="shared" ca="1" si="196"/>
        <v>27</v>
      </c>
      <c r="AK117" s="119">
        <f t="shared" ca="1" si="196"/>
        <v>78</v>
      </c>
      <c r="AL117" s="119">
        <f t="shared" ca="1" si="196"/>
        <v>44</v>
      </c>
      <c r="AM117" s="119">
        <f t="shared" ca="1" si="196"/>
        <v>29</v>
      </c>
      <c r="AN117" s="119">
        <f t="shared" ca="1" si="196"/>
        <v>31</v>
      </c>
      <c r="AO117" s="119">
        <f t="shared" ca="1" si="196"/>
        <v>41</v>
      </c>
      <c r="AP117" s="119">
        <f t="shared" ca="1" si="196"/>
        <v>21</v>
      </c>
      <c r="AQ117" s="119">
        <f t="shared" ca="1" si="196"/>
        <v>60</v>
      </c>
      <c r="AR117" s="119">
        <f t="shared" ca="1" si="196"/>
        <v>62</v>
      </c>
      <c r="AS117" s="119">
        <f t="shared" ca="1" si="196"/>
        <v>20</v>
      </c>
      <c r="AT117" s="119">
        <f t="shared" ca="1" si="196"/>
        <v>29</v>
      </c>
      <c r="AU117" s="119">
        <f t="shared" ca="1" si="196"/>
        <v>49</v>
      </c>
      <c r="AV117" s="119">
        <f t="shared" ca="1" si="196"/>
        <v>67</v>
      </c>
      <c r="AW117" s="119">
        <f t="shared" ca="1" si="196"/>
        <v>50</v>
      </c>
      <c r="AX117" s="119">
        <f t="shared" ca="1" si="196"/>
        <v>62</v>
      </c>
      <c r="AY117" s="119">
        <f t="shared" ca="1" si="196"/>
        <v>71</v>
      </c>
      <c r="AZ117" s="119">
        <f t="shared" ca="1" si="196"/>
        <v>20</v>
      </c>
      <c r="BA117" s="119">
        <f t="shared" ca="1" si="196"/>
        <v>8</v>
      </c>
      <c r="BB117" s="119">
        <f t="shared" ca="1" si="196"/>
        <v>27</v>
      </c>
      <c r="BC117" s="119">
        <f t="shared" ca="1" si="196"/>
        <v>11</v>
      </c>
      <c r="BD117" s="119">
        <f t="shared" ca="1" si="196"/>
        <v>67</v>
      </c>
      <c r="BE117" s="119">
        <f t="shared" ca="1" si="196"/>
        <v>73</v>
      </c>
      <c r="BF117" s="119">
        <f t="shared" ca="1" si="196"/>
        <v>74</v>
      </c>
      <c r="BG117" s="119">
        <f t="shared" ca="1" si="196"/>
        <v>12</v>
      </c>
      <c r="BH117" s="119">
        <f t="shared" ca="1" si="196"/>
        <v>71</v>
      </c>
      <c r="BI117" s="120">
        <f t="shared" ca="1" si="196"/>
        <v>57</v>
      </c>
    </row>
    <row r="118" spans="1:61" ht="13.15" x14ac:dyDescent="0.4">
      <c r="A118" s="116">
        <v>18</v>
      </c>
      <c r="B118" s="117">
        <f ca="1">RANDBETWEEN(1,81-2)</f>
        <v>19</v>
      </c>
      <c r="C118" s="117">
        <f t="shared" ref="C118:BI118" ca="1" si="197">RANDBETWEEN(1,81-2)</f>
        <v>56</v>
      </c>
      <c r="D118" s="117">
        <f t="shared" ca="1" si="197"/>
        <v>58</v>
      </c>
      <c r="E118" s="117">
        <f t="shared" ca="1" si="197"/>
        <v>5</v>
      </c>
      <c r="F118" s="117">
        <f t="shared" ca="1" si="197"/>
        <v>52</v>
      </c>
      <c r="G118" s="117">
        <f t="shared" ca="1" si="197"/>
        <v>45</v>
      </c>
      <c r="H118" s="117">
        <f t="shared" ca="1" si="197"/>
        <v>72</v>
      </c>
      <c r="I118" s="117">
        <f t="shared" ca="1" si="197"/>
        <v>2</v>
      </c>
      <c r="J118" s="117">
        <f t="shared" ca="1" si="197"/>
        <v>24</v>
      </c>
      <c r="K118" s="117">
        <f t="shared" ca="1" si="197"/>
        <v>63</v>
      </c>
      <c r="L118" s="117">
        <f t="shared" ca="1" si="197"/>
        <v>25</v>
      </c>
      <c r="M118" s="117">
        <f t="shared" ca="1" si="197"/>
        <v>25</v>
      </c>
      <c r="N118" s="117">
        <f t="shared" ca="1" si="197"/>
        <v>1</v>
      </c>
      <c r="O118" s="117">
        <f t="shared" ca="1" si="197"/>
        <v>33</v>
      </c>
      <c r="P118" s="117">
        <f t="shared" ca="1" si="197"/>
        <v>78</v>
      </c>
      <c r="Q118" s="117">
        <f t="shared" ca="1" si="197"/>
        <v>50</v>
      </c>
      <c r="R118" s="117">
        <f t="shared" ca="1" si="197"/>
        <v>59</v>
      </c>
      <c r="S118" s="117">
        <f t="shared" ca="1" si="197"/>
        <v>40</v>
      </c>
      <c r="T118" s="117">
        <f t="shared" ca="1" si="197"/>
        <v>52</v>
      </c>
      <c r="U118" s="117">
        <f t="shared" ca="1" si="197"/>
        <v>58</v>
      </c>
      <c r="V118" s="117">
        <f t="shared" ca="1" si="197"/>
        <v>66</v>
      </c>
      <c r="W118" s="117">
        <f t="shared" ca="1" si="197"/>
        <v>75</v>
      </c>
      <c r="X118" s="117">
        <f t="shared" ca="1" si="197"/>
        <v>15</v>
      </c>
      <c r="Y118" s="117">
        <f t="shared" ca="1" si="197"/>
        <v>4</v>
      </c>
      <c r="Z118" s="117">
        <f t="shared" ca="1" si="197"/>
        <v>27</v>
      </c>
      <c r="AA118" s="117">
        <f t="shared" ca="1" si="197"/>
        <v>52</v>
      </c>
      <c r="AB118" s="117">
        <f t="shared" ca="1" si="197"/>
        <v>19</v>
      </c>
      <c r="AC118" s="117">
        <f t="shared" ca="1" si="197"/>
        <v>10</v>
      </c>
      <c r="AD118" s="117">
        <f t="shared" ca="1" si="197"/>
        <v>21</v>
      </c>
      <c r="AE118" s="117">
        <f t="shared" ca="1" si="197"/>
        <v>5</v>
      </c>
      <c r="AF118" s="117">
        <f t="shared" ca="1" si="197"/>
        <v>55</v>
      </c>
      <c r="AG118" s="117">
        <f t="shared" ca="1" si="197"/>
        <v>2</v>
      </c>
      <c r="AH118" s="117">
        <f t="shared" ca="1" si="197"/>
        <v>15</v>
      </c>
      <c r="AI118" s="117">
        <f t="shared" ca="1" si="197"/>
        <v>18</v>
      </c>
      <c r="AJ118" s="117">
        <f t="shared" ca="1" si="197"/>
        <v>70</v>
      </c>
      <c r="AK118" s="117">
        <f t="shared" ca="1" si="197"/>
        <v>25</v>
      </c>
      <c r="AL118" s="117">
        <f t="shared" ca="1" si="197"/>
        <v>3</v>
      </c>
      <c r="AM118" s="117">
        <f t="shared" ca="1" si="197"/>
        <v>2</v>
      </c>
      <c r="AN118" s="117">
        <f t="shared" ca="1" si="197"/>
        <v>49</v>
      </c>
      <c r="AO118" s="117">
        <f t="shared" ca="1" si="197"/>
        <v>63</v>
      </c>
      <c r="AP118" s="117">
        <f t="shared" ca="1" si="197"/>
        <v>19</v>
      </c>
      <c r="AQ118" s="117">
        <f t="shared" ca="1" si="197"/>
        <v>5</v>
      </c>
      <c r="AR118" s="117">
        <f t="shared" ca="1" si="197"/>
        <v>43</v>
      </c>
      <c r="AS118" s="117">
        <f t="shared" ca="1" si="197"/>
        <v>41</v>
      </c>
      <c r="AT118" s="117">
        <f t="shared" ca="1" si="197"/>
        <v>66</v>
      </c>
      <c r="AU118" s="117">
        <f t="shared" ca="1" si="197"/>
        <v>4</v>
      </c>
      <c r="AV118" s="117">
        <f t="shared" ca="1" si="197"/>
        <v>1</v>
      </c>
      <c r="AW118" s="117">
        <f t="shared" ca="1" si="197"/>
        <v>60</v>
      </c>
      <c r="AX118" s="117">
        <f t="shared" ca="1" si="197"/>
        <v>29</v>
      </c>
      <c r="AY118" s="117">
        <f t="shared" ca="1" si="197"/>
        <v>17</v>
      </c>
      <c r="AZ118" s="117">
        <f t="shared" ca="1" si="197"/>
        <v>49</v>
      </c>
      <c r="BA118" s="117">
        <f t="shared" ca="1" si="197"/>
        <v>28</v>
      </c>
      <c r="BB118" s="117">
        <f t="shared" ca="1" si="197"/>
        <v>77</v>
      </c>
      <c r="BC118" s="117">
        <f t="shared" ca="1" si="197"/>
        <v>43</v>
      </c>
      <c r="BD118" s="117">
        <f t="shared" ca="1" si="197"/>
        <v>7</v>
      </c>
      <c r="BE118" s="117">
        <f t="shared" ca="1" si="197"/>
        <v>30</v>
      </c>
      <c r="BF118" s="117">
        <f t="shared" ca="1" si="197"/>
        <v>19</v>
      </c>
      <c r="BG118" s="117">
        <f t="shared" ca="1" si="197"/>
        <v>58</v>
      </c>
      <c r="BH118" s="117">
        <f t="shared" ca="1" si="197"/>
        <v>47</v>
      </c>
      <c r="BI118" s="118">
        <f t="shared" ca="1" si="197"/>
        <v>20</v>
      </c>
    </row>
    <row r="119" spans="1:61" ht="13.15" x14ac:dyDescent="0.4">
      <c r="A119" s="116">
        <v>19</v>
      </c>
      <c r="B119" s="119">
        <f ca="1">RANDBETWEEN(1,81)</f>
        <v>42</v>
      </c>
      <c r="C119" s="119">
        <f t="shared" ref="C119:BI119" ca="1" si="198">RANDBETWEEN(1,81)</f>
        <v>52</v>
      </c>
      <c r="D119" s="119">
        <f t="shared" ca="1" si="198"/>
        <v>52</v>
      </c>
      <c r="E119" s="119">
        <f t="shared" ca="1" si="198"/>
        <v>31</v>
      </c>
      <c r="F119" s="119">
        <f t="shared" ca="1" si="198"/>
        <v>15</v>
      </c>
      <c r="G119" s="119">
        <f t="shared" ca="1" si="198"/>
        <v>42</v>
      </c>
      <c r="H119" s="119">
        <f t="shared" ca="1" si="198"/>
        <v>35</v>
      </c>
      <c r="I119" s="119">
        <f t="shared" ca="1" si="198"/>
        <v>52</v>
      </c>
      <c r="J119" s="119">
        <f t="shared" ca="1" si="198"/>
        <v>1</v>
      </c>
      <c r="K119" s="119">
        <f t="shared" ca="1" si="198"/>
        <v>20</v>
      </c>
      <c r="L119" s="119">
        <f t="shared" ca="1" si="198"/>
        <v>31</v>
      </c>
      <c r="M119" s="119">
        <f t="shared" ca="1" si="198"/>
        <v>42</v>
      </c>
      <c r="N119" s="119">
        <f t="shared" ca="1" si="198"/>
        <v>29</v>
      </c>
      <c r="O119" s="119">
        <f t="shared" ca="1" si="198"/>
        <v>71</v>
      </c>
      <c r="P119" s="119">
        <f t="shared" ca="1" si="198"/>
        <v>8</v>
      </c>
      <c r="Q119" s="119">
        <f t="shared" ca="1" si="198"/>
        <v>21</v>
      </c>
      <c r="R119" s="119">
        <f t="shared" ca="1" si="198"/>
        <v>42</v>
      </c>
      <c r="S119" s="119">
        <f t="shared" ca="1" si="198"/>
        <v>44</v>
      </c>
      <c r="T119" s="119">
        <f t="shared" ca="1" si="198"/>
        <v>73</v>
      </c>
      <c r="U119" s="119">
        <f t="shared" ca="1" si="198"/>
        <v>36</v>
      </c>
      <c r="V119" s="119">
        <f t="shared" ca="1" si="198"/>
        <v>23</v>
      </c>
      <c r="W119" s="119">
        <f t="shared" ca="1" si="198"/>
        <v>35</v>
      </c>
      <c r="X119" s="119">
        <f t="shared" ca="1" si="198"/>
        <v>44</v>
      </c>
      <c r="Y119" s="119">
        <f t="shared" ca="1" si="198"/>
        <v>55</v>
      </c>
      <c r="Z119" s="119">
        <f t="shared" ca="1" si="198"/>
        <v>28</v>
      </c>
      <c r="AA119" s="119">
        <f t="shared" ca="1" si="198"/>
        <v>78</v>
      </c>
      <c r="AB119" s="119">
        <f t="shared" ca="1" si="198"/>
        <v>46</v>
      </c>
      <c r="AC119" s="119">
        <f t="shared" ca="1" si="198"/>
        <v>80</v>
      </c>
      <c r="AD119" s="119">
        <f t="shared" ca="1" si="198"/>
        <v>4</v>
      </c>
      <c r="AE119" s="119">
        <f t="shared" ca="1" si="198"/>
        <v>77</v>
      </c>
      <c r="AF119" s="119">
        <f t="shared" ca="1" si="198"/>
        <v>7</v>
      </c>
      <c r="AG119" s="119">
        <f t="shared" ca="1" si="198"/>
        <v>53</v>
      </c>
      <c r="AH119" s="119">
        <f t="shared" ca="1" si="198"/>
        <v>34</v>
      </c>
      <c r="AI119" s="119">
        <f t="shared" ca="1" si="198"/>
        <v>21</v>
      </c>
      <c r="AJ119" s="119">
        <f t="shared" ca="1" si="198"/>
        <v>43</v>
      </c>
      <c r="AK119" s="119">
        <f t="shared" ca="1" si="198"/>
        <v>9</v>
      </c>
      <c r="AL119" s="119">
        <f t="shared" ca="1" si="198"/>
        <v>63</v>
      </c>
      <c r="AM119" s="119">
        <f t="shared" ca="1" si="198"/>
        <v>53</v>
      </c>
      <c r="AN119" s="119">
        <f t="shared" ca="1" si="198"/>
        <v>47</v>
      </c>
      <c r="AO119" s="119">
        <f t="shared" ca="1" si="198"/>
        <v>46</v>
      </c>
      <c r="AP119" s="119">
        <f t="shared" ca="1" si="198"/>
        <v>63</v>
      </c>
      <c r="AQ119" s="119">
        <f t="shared" ca="1" si="198"/>
        <v>59</v>
      </c>
      <c r="AR119" s="119">
        <f t="shared" ca="1" si="198"/>
        <v>6</v>
      </c>
      <c r="AS119" s="119">
        <f t="shared" ca="1" si="198"/>
        <v>69</v>
      </c>
      <c r="AT119" s="119">
        <f t="shared" ca="1" si="198"/>
        <v>79</v>
      </c>
      <c r="AU119" s="119">
        <f t="shared" ca="1" si="198"/>
        <v>34</v>
      </c>
      <c r="AV119" s="119">
        <f t="shared" ca="1" si="198"/>
        <v>15</v>
      </c>
      <c r="AW119" s="119">
        <f t="shared" ca="1" si="198"/>
        <v>36</v>
      </c>
      <c r="AX119" s="119">
        <f t="shared" ca="1" si="198"/>
        <v>76</v>
      </c>
      <c r="AY119" s="119">
        <f t="shared" ca="1" si="198"/>
        <v>71</v>
      </c>
      <c r="AZ119" s="119">
        <f t="shared" ca="1" si="198"/>
        <v>14</v>
      </c>
      <c r="BA119" s="119">
        <f t="shared" ca="1" si="198"/>
        <v>32</v>
      </c>
      <c r="BB119" s="119">
        <f t="shared" ca="1" si="198"/>
        <v>77</v>
      </c>
      <c r="BC119" s="119">
        <f t="shared" ca="1" si="198"/>
        <v>46</v>
      </c>
      <c r="BD119" s="119">
        <f t="shared" ca="1" si="198"/>
        <v>23</v>
      </c>
      <c r="BE119" s="119">
        <f t="shared" ca="1" si="198"/>
        <v>35</v>
      </c>
      <c r="BF119" s="119">
        <f t="shared" ca="1" si="198"/>
        <v>49</v>
      </c>
      <c r="BG119" s="119">
        <f t="shared" ca="1" si="198"/>
        <v>11</v>
      </c>
      <c r="BH119" s="119">
        <f t="shared" ca="1" si="198"/>
        <v>10</v>
      </c>
      <c r="BI119" s="120">
        <f t="shared" ca="1" si="198"/>
        <v>18</v>
      </c>
    </row>
    <row r="120" spans="1:61" ht="13.15" x14ac:dyDescent="0.4">
      <c r="A120" s="116">
        <v>20</v>
      </c>
      <c r="B120" s="117">
        <f ca="1">RANDBETWEEN(1,81-1)</f>
        <v>39</v>
      </c>
      <c r="C120" s="117">
        <f t="shared" ref="C120:BI120" ca="1" si="199">RANDBETWEEN(1,81-1)</f>
        <v>54</v>
      </c>
      <c r="D120" s="117">
        <f t="shared" ca="1" si="199"/>
        <v>44</v>
      </c>
      <c r="E120" s="117">
        <f t="shared" ca="1" si="199"/>
        <v>18</v>
      </c>
      <c r="F120" s="117">
        <f t="shared" ca="1" si="199"/>
        <v>19</v>
      </c>
      <c r="G120" s="117">
        <f t="shared" ca="1" si="199"/>
        <v>72</v>
      </c>
      <c r="H120" s="117">
        <f t="shared" ca="1" si="199"/>
        <v>57</v>
      </c>
      <c r="I120" s="117">
        <f t="shared" ca="1" si="199"/>
        <v>39</v>
      </c>
      <c r="J120" s="117">
        <f t="shared" ca="1" si="199"/>
        <v>64</v>
      </c>
      <c r="K120" s="117">
        <f t="shared" ca="1" si="199"/>
        <v>55</v>
      </c>
      <c r="L120" s="117">
        <f t="shared" ca="1" si="199"/>
        <v>80</v>
      </c>
      <c r="M120" s="117">
        <f t="shared" ca="1" si="199"/>
        <v>63</v>
      </c>
      <c r="N120" s="117">
        <f t="shared" ca="1" si="199"/>
        <v>57</v>
      </c>
      <c r="O120" s="117">
        <f t="shared" ca="1" si="199"/>
        <v>70</v>
      </c>
      <c r="P120" s="117">
        <f t="shared" ca="1" si="199"/>
        <v>43</v>
      </c>
      <c r="Q120" s="117">
        <f t="shared" ca="1" si="199"/>
        <v>14</v>
      </c>
      <c r="R120" s="117">
        <f t="shared" ca="1" si="199"/>
        <v>32</v>
      </c>
      <c r="S120" s="117">
        <f t="shared" ca="1" si="199"/>
        <v>50</v>
      </c>
      <c r="T120" s="117">
        <f t="shared" ca="1" si="199"/>
        <v>61</v>
      </c>
      <c r="U120" s="117">
        <f t="shared" ca="1" si="199"/>
        <v>18</v>
      </c>
      <c r="V120" s="117">
        <f t="shared" ca="1" si="199"/>
        <v>32</v>
      </c>
      <c r="W120" s="117">
        <f t="shared" ca="1" si="199"/>
        <v>72</v>
      </c>
      <c r="X120" s="117">
        <f t="shared" ca="1" si="199"/>
        <v>34</v>
      </c>
      <c r="Y120" s="117">
        <f t="shared" ca="1" si="199"/>
        <v>6</v>
      </c>
      <c r="Z120" s="117">
        <f t="shared" ca="1" si="199"/>
        <v>27</v>
      </c>
      <c r="AA120" s="117">
        <f t="shared" ca="1" si="199"/>
        <v>79</v>
      </c>
      <c r="AB120" s="117">
        <f t="shared" ca="1" si="199"/>
        <v>45</v>
      </c>
      <c r="AC120" s="117">
        <f t="shared" ca="1" si="199"/>
        <v>74</v>
      </c>
      <c r="AD120" s="117">
        <f t="shared" ca="1" si="199"/>
        <v>8</v>
      </c>
      <c r="AE120" s="117">
        <f t="shared" ca="1" si="199"/>
        <v>21</v>
      </c>
      <c r="AF120" s="117">
        <f t="shared" ca="1" si="199"/>
        <v>65</v>
      </c>
      <c r="AG120" s="117">
        <f t="shared" ca="1" si="199"/>
        <v>53</v>
      </c>
      <c r="AH120" s="117">
        <f t="shared" ca="1" si="199"/>
        <v>51</v>
      </c>
      <c r="AI120" s="117">
        <f t="shared" ca="1" si="199"/>
        <v>79</v>
      </c>
      <c r="AJ120" s="117">
        <f t="shared" ca="1" si="199"/>
        <v>76</v>
      </c>
      <c r="AK120" s="117">
        <f t="shared" ca="1" si="199"/>
        <v>10</v>
      </c>
      <c r="AL120" s="117">
        <f t="shared" ca="1" si="199"/>
        <v>55</v>
      </c>
      <c r="AM120" s="117">
        <f t="shared" ca="1" si="199"/>
        <v>15</v>
      </c>
      <c r="AN120" s="117">
        <f t="shared" ca="1" si="199"/>
        <v>40</v>
      </c>
      <c r="AO120" s="117">
        <f t="shared" ca="1" si="199"/>
        <v>32</v>
      </c>
      <c r="AP120" s="117">
        <f t="shared" ca="1" si="199"/>
        <v>38</v>
      </c>
      <c r="AQ120" s="117">
        <f t="shared" ca="1" si="199"/>
        <v>40</v>
      </c>
      <c r="AR120" s="117">
        <f t="shared" ca="1" si="199"/>
        <v>68</v>
      </c>
      <c r="AS120" s="117">
        <f t="shared" ca="1" si="199"/>
        <v>54</v>
      </c>
      <c r="AT120" s="117">
        <f t="shared" ca="1" si="199"/>
        <v>42</v>
      </c>
      <c r="AU120" s="117">
        <f t="shared" ca="1" si="199"/>
        <v>19</v>
      </c>
      <c r="AV120" s="117">
        <f t="shared" ca="1" si="199"/>
        <v>62</v>
      </c>
      <c r="AW120" s="117">
        <f t="shared" ca="1" si="199"/>
        <v>78</v>
      </c>
      <c r="AX120" s="117">
        <f t="shared" ca="1" si="199"/>
        <v>66</v>
      </c>
      <c r="AY120" s="117">
        <f t="shared" ca="1" si="199"/>
        <v>6</v>
      </c>
      <c r="AZ120" s="117">
        <f t="shared" ca="1" si="199"/>
        <v>14</v>
      </c>
      <c r="BA120" s="117">
        <f t="shared" ca="1" si="199"/>
        <v>34</v>
      </c>
      <c r="BB120" s="117">
        <f t="shared" ca="1" si="199"/>
        <v>23</v>
      </c>
      <c r="BC120" s="117">
        <f t="shared" ca="1" si="199"/>
        <v>59</v>
      </c>
      <c r="BD120" s="117">
        <f t="shared" ca="1" si="199"/>
        <v>71</v>
      </c>
      <c r="BE120" s="117">
        <f t="shared" ca="1" si="199"/>
        <v>47</v>
      </c>
      <c r="BF120" s="117">
        <f t="shared" ca="1" si="199"/>
        <v>40</v>
      </c>
      <c r="BG120" s="117">
        <f t="shared" ca="1" si="199"/>
        <v>8</v>
      </c>
      <c r="BH120" s="117">
        <f t="shared" ca="1" si="199"/>
        <v>55</v>
      </c>
      <c r="BI120" s="118">
        <f t="shared" ca="1" si="199"/>
        <v>54</v>
      </c>
    </row>
    <row r="121" spans="1:61" ht="13.15" x14ac:dyDescent="0.4">
      <c r="A121" s="116">
        <v>21</v>
      </c>
      <c r="B121" s="119">
        <f ca="1">RANDBETWEEN(1,81-2)</f>
        <v>44</v>
      </c>
      <c r="C121" s="119">
        <f t="shared" ref="C121:BI121" ca="1" si="200">RANDBETWEEN(1,81-2)</f>
        <v>76</v>
      </c>
      <c r="D121" s="119">
        <f t="shared" ca="1" si="200"/>
        <v>58</v>
      </c>
      <c r="E121" s="119">
        <f t="shared" ca="1" si="200"/>
        <v>33</v>
      </c>
      <c r="F121" s="119">
        <f t="shared" ca="1" si="200"/>
        <v>31</v>
      </c>
      <c r="G121" s="119">
        <f t="shared" ca="1" si="200"/>
        <v>37</v>
      </c>
      <c r="H121" s="119">
        <f t="shared" ca="1" si="200"/>
        <v>10</v>
      </c>
      <c r="I121" s="119">
        <f t="shared" ca="1" si="200"/>
        <v>61</v>
      </c>
      <c r="J121" s="119">
        <f t="shared" ca="1" si="200"/>
        <v>23</v>
      </c>
      <c r="K121" s="119">
        <f t="shared" ca="1" si="200"/>
        <v>11</v>
      </c>
      <c r="L121" s="119">
        <f t="shared" ca="1" si="200"/>
        <v>24</v>
      </c>
      <c r="M121" s="119">
        <f t="shared" ca="1" si="200"/>
        <v>47</v>
      </c>
      <c r="N121" s="119">
        <f t="shared" ca="1" si="200"/>
        <v>25</v>
      </c>
      <c r="O121" s="119">
        <f t="shared" ca="1" si="200"/>
        <v>74</v>
      </c>
      <c r="P121" s="119">
        <f t="shared" ca="1" si="200"/>
        <v>53</v>
      </c>
      <c r="Q121" s="119">
        <f t="shared" ca="1" si="200"/>
        <v>63</v>
      </c>
      <c r="R121" s="119">
        <f t="shared" ca="1" si="200"/>
        <v>55</v>
      </c>
      <c r="S121" s="119">
        <f t="shared" ca="1" si="200"/>
        <v>76</v>
      </c>
      <c r="T121" s="119">
        <f t="shared" ca="1" si="200"/>
        <v>73</v>
      </c>
      <c r="U121" s="119">
        <f t="shared" ca="1" si="200"/>
        <v>55</v>
      </c>
      <c r="V121" s="119">
        <f t="shared" ca="1" si="200"/>
        <v>38</v>
      </c>
      <c r="W121" s="119">
        <f t="shared" ca="1" si="200"/>
        <v>12</v>
      </c>
      <c r="X121" s="119">
        <f t="shared" ca="1" si="200"/>
        <v>5</v>
      </c>
      <c r="Y121" s="119">
        <f t="shared" ca="1" si="200"/>
        <v>27</v>
      </c>
      <c r="Z121" s="119">
        <f t="shared" ca="1" si="200"/>
        <v>41</v>
      </c>
      <c r="AA121" s="119">
        <f t="shared" ca="1" si="200"/>
        <v>17</v>
      </c>
      <c r="AB121" s="119">
        <f t="shared" ca="1" si="200"/>
        <v>69</v>
      </c>
      <c r="AC121" s="119">
        <f t="shared" ca="1" si="200"/>
        <v>59</v>
      </c>
      <c r="AD121" s="119">
        <f t="shared" ca="1" si="200"/>
        <v>35</v>
      </c>
      <c r="AE121" s="119">
        <f t="shared" ca="1" si="200"/>
        <v>13</v>
      </c>
      <c r="AF121" s="119">
        <f t="shared" ca="1" si="200"/>
        <v>33</v>
      </c>
      <c r="AG121" s="119">
        <f t="shared" ca="1" si="200"/>
        <v>72</v>
      </c>
      <c r="AH121" s="119">
        <f t="shared" ca="1" si="200"/>
        <v>32</v>
      </c>
      <c r="AI121" s="119">
        <f t="shared" ca="1" si="200"/>
        <v>26</v>
      </c>
      <c r="AJ121" s="119">
        <f t="shared" ca="1" si="200"/>
        <v>79</v>
      </c>
      <c r="AK121" s="119">
        <f t="shared" ca="1" si="200"/>
        <v>37</v>
      </c>
      <c r="AL121" s="119">
        <f t="shared" ca="1" si="200"/>
        <v>3</v>
      </c>
      <c r="AM121" s="119">
        <f t="shared" ca="1" si="200"/>
        <v>21</v>
      </c>
      <c r="AN121" s="119">
        <f t="shared" ca="1" si="200"/>
        <v>32</v>
      </c>
      <c r="AO121" s="119">
        <f t="shared" ca="1" si="200"/>
        <v>24</v>
      </c>
      <c r="AP121" s="119">
        <f t="shared" ca="1" si="200"/>
        <v>10</v>
      </c>
      <c r="AQ121" s="119">
        <f t="shared" ca="1" si="200"/>
        <v>12</v>
      </c>
      <c r="AR121" s="119">
        <f t="shared" ca="1" si="200"/>
        <v>75</v>
      </c>
      <c r="AS121" s="119">
        <f t="shared" ca="1" si="200"/>
        <v>48</v>
      </c>
      <c r="AT121" s="119">
        <f t="shared" ca="1" si="200"/>
        <v>39</v>
      </c>
      <c r="AU121" s="119">
        <f t="shared" ca="1" si="200"/>
        <v>43</v>
      </c>
      <c r="AV121" s="119">
        <f t="shared" ca="1" si="200"/>
        <v>31</v>
      </c>
      <c r="AW121" s="119">
        <f t="shared" ca="1" si="200"/>
        <v>27</v>
      </c>
      <c r="AX121" s="119">
        <f t="shared" ca="1" si="200"/>
        <v>31</v>
      </c>
      <c r="AY121" s="119">
        <f t="shared" ca="1" si="200"/>
        <v>11</v>
      </c>
      <c r="AZ121" s="119">
        <f t="shared" ca="1" si="200"/>
        <v>22</v>
      </c>
      <c r="BA121" s="119">
        <f t="shared" ca="1" si="200"/>
        <v>18</v>
      </c>
      <c r="BB121" s="119">
        <f t="shared" ca="1" si="200"/>
        <v>35</v>
      </c>
      <c r="BC121" s="119">
        <f t="shared" ca="1" si="200"/>
        <v>26</v>
      </c>
      <c r="BD121" s="119">
        <f t="shared" ca="1" si="200"/>
        <v>58</v>
      </c>
      <c r="BE121" s="119">
        <f t="shared" ca="1" si="200"/>
        <v>51</v>
      </c>
      <c r="BF121" s="119">
        <f t="shared" ca="1" si="200"/>
        <v>79</v>
      </c>
      <c r="BG121" s="119">
        <f t="shared" ca="1" si="200"/>
        <v>37</v>
      </c>
      <c r="BH121" s="119">
        <f t="shared" ca="1" si="200"/>
        <v>19</v>
      </c>
      <c r="BI121" s="120">
        <f t="shared" ca="1" si="200"/>
        <v>49</v>
      </c>
    </row>
    <row r="122" spans="1:61" ht="13.15" x14ac:dyDescent="0.4">
      <c r="A122" s="116">
        <v>22</v>
      </c>
      <c r="B122" s="117">
        <f ca="1">RANDBETWEEN(1,81)</f>
        <v>20</v>
      </c>
      <c r="C122" s="117">
        <f t="shared" ref="C122:BI122" ca="1" si="201">RANDBETWEEN(1,81)</f>
        <v>76</v>
      </c>
      <c r="D122" s="117">
        <f t="shared" ca="1" si="201"/>
        <v>7</v>
      </c>
      <c r="E122" s="117">
        <f t="shared" ca="1" si="201"/>
        <v>37</v>
      </c>
      <c r="F122" s="117">
        <f t="shared" ca="1" si="201"/>
        <v>60</v>
      </c>
      <c r="G122" s="117">
        <f t="shared" ca="1" si="201"/>
        <v>31</v>
      </c>
      <c r="H122" s="117">
        <f t="shared" ca="1" si="201"/>
        <v>79</v>
      </c>
      <c r="I122" s="117">
        <f t="shared" ca="1" si="201"/>
        <v>31</v>
      </c>
      <c r="J122" s="117">
        <f t="shared" ca="1" si="201"/>
        <v>31</v>
      </c>
      <c r="K122" s="117">
        <f t="shared" ca="1" si="201"/>
        <v>42</v>
      </c>
      <c r="L122" s="117">
        <f t="shared" ca="1" si="201"/>
        <v>6</v>
      </c>
      <c r="M122" s="117">
        <f t="shared" ca="1" si="201"/>
        <v>41</v>
      </c>
      <c r="N122" s="117">
        <f t="shared" ca="1" si="201"/>
        <v>38</v>
      </c>
      <c r="O122" s="117">
        <f t="shared" ca="1" si="201"/>
        <v>67</v>
      </c>
      <c r="P122" s="117">
        <f t="shared" ca="1" si="201"/>
        <v>13</v>
      </c>
      <c r="Q122" s="117">
        <f t="shared" ca="1" si="201"/>
        <v>21</v>
      </c>
      <c r="R122" s="117">
        <f t="shared" ca="1" si="201"/>
        <v>12</v>
      </c>
      <c r="S122" s="117">
        <f t="shared" ca="1" si="201"/>
        <v>19</v>
      </c>
      <c r="T122" s="117">
        <f t="shared" ca="1" si="201"/>
        <v>10</v>
      </c>
      <c r="U122" s="117">
        <f t="shared" ca="1" si="201"/>
        <v>24</v>
      </c>
      <c r="V122" s="117">
        <f t="shared" ca="1" si="201"/>
        <v>57</v>
      </c>
      <c r="W122" s="117">
        <f t="shared" ca="1" si="201"/>
        <v>30</v>
      </c>
      <c r="X122" s="117">
        <f t="shared" ca="1" si="201"/>
        <v>45</v>
      </c>
      <c r="Y122" s="117">
        <f t="shared" ca="1" si="201"/>
        <v>8</v>
      </c>
      <c r="Z122" s="117">
        <f t="shared" ca="1" si="201"/>
        <v>70</v>
      </c>
      <c r="AA122" s="117">
        <f t="shared" ca="1" si="201"/>
        <v>43</v>
      </c>
      <c r="AB122" s="117">
        <f t="shared" ca="1" si="201"/>
        <v>44</v>
      </c>
      <c r="AC122" s="117">
        <f t="shared" ca="1" si="201"/>
        <v>8</v>
      </c>
      <c r="AD122" s="117">
        <f t="shared" ca="1" si="201"/>
        <v>41</v>
      </c>
      <c r="AE122" s="117">
        <f t="shared" ca="1" si="201"/>
        <v>77</v>
      </c>
      <c r="AF122" s="117">
        <f t="shared" ca="1" si="201"/>
        <v>81</v>
      </c>
      <c r="AG122" s="117">
        <f t="shared" ca="1" si="201"/>
        <v>2</v>
      </c>
      <c r="AH122" s="117">
        <f t="shared" ca="1" si="201"/>
        <v>46</v>
      </c>
      <c r="AI122" s="117">
        <f t="shared" ca="1" si="201"/>
        <v>2</v>
      </c>
      <c r="AJ122" s="117">
        <f t="shared" ca="1" si="201"/>
        <v>65</v>
      </c>
      <c r="AK122" s="117">
        <f t="shared" ca="1" si="201"/>
        <v>59</v>
      </c>
      <c r="AL122" s="117">
        <f t="shared" ca="1" si="201"/>
        <v>3</v>
      </c>
      <c r="AM122" s="117">
        <f t="shared" ca="1" si="201"/>
        <v>55</v>
      </c>
      <c r="AN122" s="117">
        <f t="shared" ca="1" si="201"/>
        <v>10</v>
      </c>
      <c r="AO122" s="117">
        <f t="shared" ca="1" si="201"/>
        <v>32</v>
      </c>
      <c r="AP122" s="117">
        <f t="shared" ca="1" si="201"/>
        <v>26</v>
      </c>
      <c r="AQ122" s="117">
        <f t="shared" ca="1" si="201"/>
        <v>16</v>
      </c>
      <c r="AR122" s="117">
        <f t="shared" ca="1" si="201"/>
        <v>34</v>
      </c>
      <c r="AS122" s="117">
        <f t="shared" ca="1" si="201"/>
        <v>38</v>
      </c>
      <c r="AT122" s="117">
        <f t="shared" ca="1" si="201"/>
        <v>61</v>
      </c>
      <c r="AU122" s="117">
        <f t="shared" ca="1" si="201"/>
        <v>36</v>
      </c>
      <c r="AV122" s="117">
        <f t="shared" ca="1" si="201"/>
        <v>25</v>
      </c>
      <c r="AW122" s="117">
        <f t="shared" ca="1" si="201"/>
        <v>76</v>
      </c>
      <c r="AX122" s="117">
        <f t="shared" ca="1" si="201"/>
        <v>28</v>
      </c>
      <c r="AY122" s="117">
        <f t="shared" ca="1" si="201"/>
        <v>46</v>
      </c>
      <c r="AZ122" s="117">
        <f t="shared" ca="1" si="201"/>
        <v>28</v>
      </c>
      <c r="BA122" s="117">
        <f t="shared" ca="1" si="201"/>
        <v>56</v>
      </c>
      <c r="BB122" s="117">
        <f t="shared" ca="1" si="201"/>
        <v>65</v>
      </c>
      <c r="BC122" s="117">
        <f t="shared" ca="1" si="201"/>
        <v>71</v>
      </c>
      <c r="BD122" s="117">
        <f t="shared" ca="1" si="201"/>
        <v>21</v>
      </c>
      <c r="BE122" s="117">
        <f t="shared" ca="1" si="201"/>
        <v>78</v>
      </c>
      <c r="BF122" s="117">
        <f t="shared" ca="1" si="201"/>
        <v>46</v>
      </c>
      <c r="BG122" s="117">
        <f t="shared" ca="1" si="201"/>
        <v>44</v>
      </c>
      <c r="BH122" s="117">
        <f t="shared" ca="1" si="201"/>
        <v>46</v>
      </c>
      <c r="BI122" s="118">
        <f t="shared" ca="1" si="201"/>
        <v>34</v>
      </c>
    </row>
    <row r="123" spans="1:61" ht="13.15" x14ac:dyDescent="0.4">
      <c r="A123" s="116">
        <v>23</v>
      </c>
      <c r="B123" s="119">
        <f ca="1">RANDBETWEEN(1,81-1)</f>
        <v>69</v>
      </c>
      <c r="C123" s="119">
        <f t="shared" ref="C123:BI123" ca="1" si="202">RANDBETWEEN(1,81-1)</f>
        <v>80</v>
      </c>
      <c r="D123" s="119">
        <f t="shared" ca="1" si="202"/>
        <v>44</v>
      </c>
      <c r="E123" s="119">
        <f t="shared" ca="1" si="202"/>
        <v>44</v>
      </c>
      <c r="F123" s="119">
        <f t="shared" ca="1" si="202"/>
        <v>45</v>
      </c>
      <c r="G123" s="119">
        <f t="shared" ca="1" si="202"/>
        <v>9</v>
      </c>
      <c r="H123" s="119">
        <f t="shared" ca="1" si="202"/>
        <v>36</v>
      </c>
      <c r="I123" s="119">
        <f t="shared" ca="1" si="202"/>
        <v>45</v>
      </c>
      <c r="J123" s="119">
        <f t="shared" ca="1" si="202"/>
        <v>53</v>
      </c>
      <c r="K123" s="119">
        <f t="shared" ca="1" si="202"/>
        <v>74</v>
      </c>
      <c r="L123" s="119">
        <f t="shared" ca="1" si="202"/>
        <v>19</v>
      </c>
      <c r="M123" s="119">
        <f t="shared" ca="1" si="202"/>
        <v>14</v>
      </c>
      <c r="N123" s="119">
        <f t="shared" ca="1" si="202"/>
        <v>44</v>
      </c>
      <c r="O123" s="119">
        <f t="shared" ca="1" si="202"/>
        <v>58</v>
      </c>
      <c r="P123" s="119">
        <f t="shared" ca="1" si="202"/>
        <v>54</v>
      </c>
      <c r="Q123" s="119">
        <f t="shared" ca="1" si="202"/>
        <v>72</v>
      </c>
      <c r="R123" s="119">
        <f t="shared" ca="1" si="202"/>
        <v>9</v>
      </c>
      <c r="S123" s="119">
        <f t="shared" ca="1" si="202"/>
        <v>32</v>
      </c>
      <c r="T123" s="119">
        <f t="shared" ca="1" si="202"/>
        <v>18</v>
      </c>
      <c r="U123" s="119">
        <f t="shared" ca="1" si="202"/>
        <v>19</v>
      </c>
      <c r="V123" s="119">
        <f t="shared" ca="1" si="202"/>
        <v>33</v>
      </c>
      <c r="W123" s="119">
        <f t="shared" ca="1" si="202"/>
        <v>6</v>
      </c>
      <c r="X123" s="119">
        <f t="shared" ca="1" si="202"/>
        <v>65</v>
      </c>
      <c r="Y123" s="119">
        <f t="shared" ca="1" si="202"/>
        <v>23</v>
      </c>
      <c r="Z123" s="119">
        <f t="shared" ca="1" si="202"/>
        <v>41</v>
      </c>
      <c r="AA123" s="119">
        <f t="shared" ca="1" si="202"/>
        <v>65</v>
      </c>
      <c r="AB123" s="119">
        <f t="shared" ca="1" si="202"/>
        <v>2</v>
      </c>
      <c r="AC123" s="119">
        <f t="shared" ca="1" si="202"/>
        <v>52</v>
      </c>
      <c r="AD123" s="119">
        <f t="shared" ca="1" si="202"/>
        <v>10</v>
      </c>
      <c r="AE123" s="119">
        <f t="shared" ca="1" si="202"/>
        <v>2</v>
      </c>
      <c r="AF123" s="119">
        <f t="shared" ca="1" si="202"/>
        <v>50</v>
      </c>
      <c r="AG123" s="119">
        <f t="shared" ca="1" si="202"/>
        <v>23</v>
      </c>
      <c r="AH123" s="119">
        <f t="shared" ca="1" si="202"/>
        <v>50</v>
      </c>
      <c r="AI123" s="119">
        <f t="shared" ca="1" si="202"/>
        <v>62</v>
      </c>
      <c r="AJ123" s="119">
        <f t="shared" ca="1" si="202"/>
        <v>3</v>
      </c>
      <c r="AK123" s="119">
        <f t="shared" ca="1" si="202"/>
        <v>14</v>
      </c>
      <c r="AL123" s="119">
        <f t="shared" ca="1" si="202"/>
        <v>62</v>
      </c>
      <c r="AM123" s="119">
        <f t="shared" ca="1" si="202"/>
        <v>64</v>
      </c>
      <c r="AN123" s="119">
        <f t="shared" ca="1" si="202"/>
        <v>15</v>
      </c>
      <c r="AO123" s="119">
        <f t="shared" ca="1" si="202"/>
        <v>70</v>
      </c>
      <c r="AP123" s="119">
        <f t="shared" ca="1" si="202"/>
        <v>59</v>
      </c>
      <c r="AQ123" s="119">
        <f t="shared" ca="1" si="202"/>
        <v>60</v>
      </c>
      <c r="AR123" s="119">
        <f t="shared" ca="1" si="202"/>
        <v>20</v>
      </c>
      <c r="AS123" s="119">
        <f t="shared" ca="1" si="202"/>
        <v>33</v>
      </c>
      <c r="AT123" s="119">
        <f t="shared" ca="1" si="202"/>
        <v>28</v>
      </c>
      <c r="AU123" s="119">
        <f t="shared" ca="1" si="202"/>
        <v>22</v>
      </c>
      <c r="AV123" s="119">
        <f t="shared" ca="1" si="202"/>
        <v>72</v>
      </c>
      <c r="AW123" s="119">
        <f t="shared" ca="1" si="202"/>
        <v>36</v>
      </c>
      <c r="AX123" s="119">
        <f t="shared" ca="1" si="202"/>
        <v>42</v>
      </c>
      <c r="AY123" s="119">
        <f t="shared" ca="1" si="202"/>
        <v>71</v>
      </c>
      <c r="AZ123" s="119">
        <f t="shared" ca="1" si="202"/>
        <v>36</v>
      </c>
      <c r="BA123" s="119">
        <f t="shared" ca="1" si="202"/>
        <v>62</v>
      </c>
      <c r="BB123" s="119">
        <f t="shared" ca="1" si="202"/>
        <v>16</v>
      </c>
      <c r="BC123" s="119">
        <f t="shared" ca="1" si="202"/>
        <v>69</v>
      </c>
      <c r="BD123" s="119">
        <f t="shared" ca="1" si="202"/>
        <v>43</v>
      </c>
      <c r="BE123" s="119">
        <f t="shared" ca="1" si="202"/>
        <v>26</v>
      </c>
      <c r="BF123" s="119">
        <f t="shared" ca="1" si="202"/>
        <v>47</v>
      </c>
      <c r="BG123" s="119">
        <f t="shared" ca="1" si="202"/>
        <v>19</v>
      </c>
      <c r="BH123" s="119">
        <f t="shared" ca="1" si="202"/>
        <v>1</v>
      </c>
      <c r="BI123" s="120">
        <f t="shared" ca="1" si="202"/>
        <v>70</v>
      </c>
    </row>
    <row r="124" spans="1:61" ht="13.15" x14ac:dyDescent="0.4">
      <c r="A124" s="116">
        <v>24</v>
      </c>
      <c r="B124" s="117">
        <f ca="1">RANDBETWEEN(1,81-2)</f>
        <v>53</v>
      </c>
      <c r="C124" s="117">
        <f t="shared" ref="C124:BI124" ca="1" si="203">RANDBETWEEN(1,81-2)</f>
        <v>52</v>
      </c>
      <c r="D124" s="117">
        <f t="shared" ca="1" si="203"/>
        <v>67</v>
      </c>
      <c r="E124" s="117">
        <f t="shared" ca="1" si="203"/>
        <v>46</v>
      </c>
      <c r="F124" s="117">
        <f t="shared" ca="1" si="203"/>
        <v>33</v>
      </c>
      <c r="G124" s="117">
        <f t="shared" ca="1" si="203"/>
        <v>19</v>
      </c>
      <c r="H124" s="117">
        <f t="shared" ca="1" si="203"/>
        <v>34</v>
      </c>
      <c r="I124" s="117">
        <f t="shared" ca="1" si="203"/>
        <v>14</v>
      </c>
      <c r="J124" s="117">
        <f t="shared" ca="1" si="203"/>
        <v>41</v>
      </c>
      <c r="K124" s="117">
        <f t="shared" ca="1" si="203"/>
        <v>79</v>
      </c>
      <c r="L124" s="117">
        <f t="shared" ca="1" si="203"/>
        <v>68</v>
      </c>
      <c r="M124" s="117">
        <f t="shared" ca="1" si="203"/>
        <v>46</v>
      </c>
      <c r="N124" s="117">
        <f t="shared" ca="1" si="203"/>
        <v>66</v>
      </c>
      <c r="O124" s="117">
        <f t="shared" ca="1" si="203"/>
        <v>56</v>
      </c>
      <c r="P124" s="117">
        <f t="shared" ca="1" si="203"/>
        <v>63</v>
      </c>
      <c r="Q124" s="117">
        <f t="shared" ca="1" si="203"/>
        <v>5</v>
      </c>
      <c r="R124" s="117">
        <f t="shared" ca="1" si="203"/>
        <v>30</v>
      </c>
      <c r="S124" s="117">
        <f t="shared" ca="1" si="203"/>
        <v>52</v>
      </c>
      <c r="T124" s="117">
        <f t="shared" ca="1" si="203"/>
        <v>20</v>
      </c>
      <c r="U124" s="117">
        <f t="shared" ca="1" si="203"/>
        <v>78</v>
      </c>
      <c r="V124" s="117">
        <f t="shared" ca="1" si="203"/>
        <v>34</v>
      </c>
      <c r="W124" s="117">
        <f t="shared" ca="1" si="203"/>
        <v>62</v>
      </c>
      <c r="X124" s="117">
        <f t="shared" ca="1" si="203"/>
        <v>67</v>
      </c>
      <c r="Y124" s="117">
        <f t="shared" ca="1" si="203"/>
        <v>60</v>
      </c>
      <c r="Z124" s="117">
        <f t="shared" ca="1" si="203"/>
        <v>23</v>
      </c>
      <c r="AA124" s="117">
        <f t="shared" ca="1" si="203"/>
        <v>52</v>
      </c>
      <c r="AB124" s="117">
        <f t="shared" ca="1" si="203"/>
        <v>58</v>
      </c>
      <c r="AC124" s="117">
        <f t="shared" ca="1" si="203"/>
        <v>25</v>
      </c>
      <c r="AD124" s="117">
        <f t="shared" ca="1" si="203"/>
        <v>61</v>
      </c>
      <c r="AE124" s="117">
        <f t="shared" ca="1" si="203"/>
        <v>28</v>
      </c>
      <c r="AF124" s="117">
        <f t="shared" ca="1" si="203"/>
        <v>44</v>
      </c>
      <c r="AG124" s="117">
        <f t="shared" ca="1" si="203"/>
        <v>32</v>
      </c>
      <c r="AH124" s="117">
        <f t="shared" ca="1" si="203"/>
        <v>16</v>
      </c>
      <c r="AI124" s="117">
        <f t="shared" ca="1" si="203"/>
        <v>60</v>
      </c>
      <c r="AJ124" s="117">
        <f t="shared" ca="1" si="203"/>
        <v>24</v>
      </c>
      <c r="AK124" s="117">
        <f t="shared" ca="1" si="203"/>
        <v>7</v>
      </c>
      <c r="AL124" s="117">
        <f t="shared" ca="1" si="203"/>
        <v>69</v>
      </c>
      <c r="AM124" s="117">
        <f t="shared" ca="1" si="203"/>
        <v>36</v>
      </c>
      <c r="AN124" s="117">
        <f t="shared" ca="1" si="203"/>
        <v>57</v>
      </c>
      <c r="AO124" s="117">
        <f t="shared" ca="1" si="203"/>
        <v>66</v>
      </c>
      <c r="AP124" s="117">
        <f t="shared" ca="1" si="203"/>
        <v>79</v>
      </c>
      <c r="AQ124" s="117">
        <f t="shared" ca="1" si="203"/>
        <v>34</v>
      </c>
      <c r="AR124" s="117">
        <f t="shared" ca="1" si="203"/>
        <v>70</v>
      </c>
      <c r="AS124" s="117">
        <f t="shared" ca="1" si="203"/>
        <v>62</v>
      </c>
      <c r="AT124" s="117">
        <f t="shared" ca="1" si="203"/>
        <v>62</v>
      </c>
      <c r="AU124" s="117">
        <f t="shared" ca="1" si="203"/>
        <v>14</v>
      </c>
      <c r="AV124" s="117">
        <f t="shared" ca="1" si="203"/>
        <v>61</v>
      </c>
      <c r="AW124" s="117">
        <f t="shared" ca="1" si="203"/>
        <v>7</v>
      </c>
      <c r="AX124" s="117">
        <f t="shared" ca="1" si="203"/>
        <v>3</v>
      </c>
      <c r="AY124" s="117">
        <f t="shared" ca="1" si="203"/>
        <v>46</v>
      </c>
      <c r="AZ124" s="117">
        <f t="shared" ca="1" si="203"/>
        <v>49</v>
      </c>
      <c r="BA124" s="117">
        <f t="shared" ca="1" si="203"/>
        <v>55</v>
      </c>
      <c r="BB124" s="117">
        <f t="shared" ca="1" si="203"/>
        <v>48</v>
      </c>
      <c r="BC124" s="117">
        <f t="shared" ca="1" si="203"/>
        <v>2</v>
      </c>
      <c r="BD124" s="117">
        <f t="shared" ca="1" si="203"/>
        <v>67</v>
      </c>
      <c r="BE124" s="117">
        <f t="shared" ca="1" si="203"/>
        <v>10</v>
      </c>
      <c r="BF124" s="117">
        <f t="shared" ca="1" si="203"/>
        <v>35</v>
      </c>
      <c r="BG124" s="117">
        <f t="shared" ca="1" si="203"/>
        <v>51</v>
      </c>
      <c r="BH124" s="117">
        <f t="shared" ca="1" si="203"/>
        <v>9</v>
      </c>
      <c r="BI124" s="118">
        <f t="shared" ca="1" si="203"/>
        <v>46</v>
      </c>
    </row>
    <row r="125" spans="1:61" ht="13.15" x14ac:dyDescent="0.4">
      <c r="A125" s="116">
        <v>25</v>
      </c>
      <c r="B125" s="119">
        <f ca="1">RANDBETWEEN(1,81)</f>
        <v>55</v>
      </c>
      <c r="C125" s="119">
        <f t="shared" ref="C125:BI125" ca="1" si="204">RANDBETWEEN(1,81)</f>
        <v>33</v>
      </c>
      <c r="D125" s="119">
        <f t="shared" ca="1" si="204"/>
        <v>9</v>
      </c>
      <c r="E125" s="119">
        <f t="shared" ca="1" si="204"/>
        <v>53</v>
      </c>
      <c r="F125" s="119">
        <f t="shared" ca="1" si="204"/>
        <v>8</v>
      </c>
      <c r="G125" s="119">
        <f t="shared" ca="1" si="204"/>
        <v>24</v>
      </c>
      <c r="H125" s="119">
        <f t="shared" ca="1" si="204"/>
        <v>37</v>
      </c>
      <c r="I125" s="119">
        <f t="shared" ca="1" si="204"/>
        <v>1</v>
      </c>
      <c r="J125" s="119">
        <f t="shared" ca="1" si="204"/>
        <v>29</v>
      </c>
      <c r="K125" s="119">
        <f t="shared" ca="1" si="204"/>
        <v>78</v>
      </c>
      <c r="L125" s="119">
        <f t="shared" ca="1" si="204"/>
        <v>18</v>
      </c>
      <c r="M125" s="119">
        <f t="shared" ca="1" si="204"/>
        <v>51</v>
      </c>
      <c r="N125" s="119">
        <f t="shared" ca="1" si="204"/>
        <v>54</v>
      </c>
      <c r="O125" s="119">
        <f t="shared" ca="1" si="204"/>
        <v>22</v>
      </c>
      <c r="P125" s="119">
        <f t="shared" ca="1" si="204"/>
        <v>60</v>
      </c>
      <c r="Q125" s="119">
        <f t="shared" ca="1" si="204"/>
        <v>47</v>
      </c>
      <c r="R125" s="119">
        <f t="shared" ca="1" si="204"/>
        <v>45</v>
      </c>
      <c r="S125" s="119">
        <f t="shared" ca="1" si="204"/>
        <v>21</v>
      </c>
      <c r="T125" s="119">
        <f t="shared" ca="1" si="204"/>
        <v>76</v>
      </c>
      <c r="U125" s="119">
        <f t="shared" ca="1" si="204"/>
        <v>43</v>
      </c>
      <c r="V125" s="119">
        <f t="shared" ca="1" si="204"/>
        <v>66</v>
      </c>
      <c r="W125" s="119">
        <f t="shared" ca="1" si="204"/>
        <v>14</v>
      </c>
      <c r="X125" s="119">
        <f t="shared" ca="1" si="204"/>
        <v>71</v>
      </c>
      <c r="Y125" s="119">
        <f t="shared" ca="1" si="204"/>
        <v>61</v>
      </c>
      <c r="Z125" s="119">
        <f t="shared" ca="1" si="204"/>
        <v>37</v>
      </c>
      <c r="AA125" s="119">
        <f t="shared" ca="1" si="204"/>
        <v>40</v>
      </c>
      <c r="AB125" s="119">
        <f t="shared" ca="1" si="204"/>
        <v>6</v>
      </c>
      <c r="AC125" s="119">
        <f t="shared" ca="1" si="204"/>
        <v>44</v>
      </c>
      <c r="AD125" s="119">
        <f t="shared" ca="1" si="204"/>
        <v>14</v>
      </c>
      <c r="AE125" s="119">
        <f t="shared" ca="1" si="204"/>
        <v>47</v>
      </c>
      <c r="AF125" s="119">
        <f t="shared" ca="1" si="204"/>
        <v>5</v>
      </c>
      <c r="AG125" s="119">
        <f t="shared" ca="1" si="204"/>
        <v>12</v>
      </c>
      <c r="AH125" s="119">
        <f t="shared" ca="1" si="204"/>
        <v>20</v>
      </c>
      <c r="AI125" s="119">
        <f t="shared" ca="1" si="204"/>
        <v>60</v>
      </c>
      <c r="AJ125" s="119">
        <f t="shared" ca="1" si="204"/>
        <v>66</v>
      </c>
      <c r="AK125" s="119">
        <f t="shared" ca="1" si="204"/>
        <v>60</v>
      </c>
      <c r="AL125" s="119">
        <f t="shared" ca="1" si="204"/>
        <v>38</v>
      </c>
      <c r="AM125" s="119">
        <f t="shared" ca="1" si="204"/>
        <v>42</v>
      </c>
      <c r="AN125" s="119">
        <f t="shared" ca="1" si="204"/>
        <v>57</v>
      </c>
      <c r="AO125" s="119">
        <f t="shared" ca="1" si="204"/>
        <v>3</v>
      </c>
      <c r="AP125" s="119">
        <f t="shared" ca="1" si="204"/>
        <v>71</v>
      </c>
      <c r="AQ125" s="119">
        <f t="shared" ca="1" si="204"/>
        <v>66</v>
      </c>
      <c r="AR125" s="119">
        <f t="shared" ca="1" si="204"/>
        <v>2</v>
      </c>
      <c r="AS125" s="119">
        <f t="shared" ca="1" si="204"/>
        <v>38</v>
      </c>
      <c r="AT125" s="119">
        <f t="shared" ca="1" si="204"/>
        <v>57</v>
      </c>
      <c r="AU125" s="119">
        <f t="shared" ca="1" si="204"/>
        <v>41</v>
      </c>
      <c r="AV125" s="119">
        <f t="shared" ca="1" si="204"/>
        <v>24</v>
      </c>
      <c r="AW125" s="119">
        <f t="shared" ca="1" si="204"/>
        <v>58</v>
      </c>
      <c r="AX125" s="119">
        <f t="shared" ca="1" si="204"/>
        <v>77</v>
      </c>
      <c r="AY125" s="119">
        <f t="shared" ca="1" si="204"/>
        <v>21</v>
      </c>
      <c r="AZ125" s="119">
        <f t="shared" ca="1" si="204"/>
        <v>58</v>
      </c>
      <c r="BA125" s="119">
        <f t="shared" ca="1" si="204"/>
        <v>51</v>
      </c>
      <c r="BB125" s="119">
        <f t="shared" ca="1" si="204"/>
        <v>75</v>
      </c>
      <c r="BC125" s="119">
        <f t="shared" ca="1" si="204"/>
        <v>43</v>
      </c>
      <c r="BD125" s="119">
        <f t="shared" ca="1" si="204"/>
        <v>25</v>
      </c>
      <c r="BE125" s="119">
        <f t="shared" ca="1" si="204"/>
        <v>29</v>
      </c>
      <c r="BF125" s="119">
        <f t="shared" ca="1" si="204"/>
        <v>53</v>
      </c>
      <c r="BG125" s="119">
        <f t="shared" ca="1" si="204"/>
        <v>79</v>
      </c>
      <c r="BH125" s="119">
        <f t="shared" ca="1" si="204"/>
        <v>20</v>
      </c>
      <c r="BI125" s="120">
        <f t="shared" ca="1" si="204"/>
        <v>52</v>
      </c>
    </row>
    <row r="126" spans="1:61" ht="13.15" x14ac:dyDescent="0.4">
      <c r="A126" s="116">
        <v>26</v>
      </c>
      <c r="B126" s="117">
        <f ca="1">RANDBETWEEN(1,81-1)</f>
        <v>79</v>
      </c>
      <c r="C126" s="117">
        <f t="shared" ref="C126:BI126" ca="1" si="205">RANDBETWEEN(1,81-1)</f>
        <v>47</v>
      </c>
      <c r="D126" s="117">
        <f t="shared" ca="1" si="205"/>
        <v>73</v>
      </c>
      <c r="E126" s="117">
        <f t="shared" ca="1" si="205"/>
        <v>28</v>
      </c>
      <c r="F126" s="117">
        <f t="shared" ca="1" si="205"/>
        <v>1</v>
      </c>
      <c r="G126" s="117">
        <f t="shared" ca="1" si="205"/>
        <v>58</v>
      </c>
      <c r="H126" s="117">
        <f t="shared" ca="1" si="205"/>
        <v>43</v>
      </c>
      <c r="I126" s="117">
        <f t="shared" ca="1" si="205"/>
        <v>47</v>
      </c>
      <c r="J126" s="117">
        <f t="shared" ca="1" si="205"/>
        <v>74</v>
      </c>
      <c r="K126" s="117">
        <f t="shared" ca="1" si="205"/>
        <v>29</v>
      </c>
      <c r="L126" s="117">
        <f t="shared" ca="1" si="205"/>
        <v>59</v>
      </c>
      <c r="M126" s="117">
        <f t="shared" ca="1" si="205"/>
        <v>66</v>
      </c>
      <c r="N126" s="117">
        <f t="shared" ca="1" si="205"/>
        <v>55</v>
      </c>
      <c r="O126" s="117">
        <f t="shared" ca="1" si="205"/>
        <v>32</v>
      </c>
      <c r="P126" s="117">
        <f t="shared" ca="1" si="205"/>
        <v>46</v>
      </c>
      <c r="Q126" s="117">
        <f t="shared" ca="1" si="205"/>
        <v>76</v>
      </c>
      <c r="R126" s="117">
        <f t="shared" ca="1" si="205"/>
        <v>21</v>
      </c>
      <c r="S126" s="117">
        <f t="shared" ca="1" si="205"/>
        <v>79</v>
      </c>
      <c r="T126" s="117">
        <f t="shared" ca="1" si="205"/>
        <v>66</v>
      </c>
      <c r="U126" s="117">
        <f t="shared" ca="1" si="205"/>
        <v>13</v>
      </c>
      <c r="V126" s="117">
        <f t="shared" ca="1" si="205"/>
        <v>26</v>
      </c>
      <c r="W126" s="117">
        <f t="shared" ca="1" si="205"/>
        <v>41</v>
      </c>
      <c r="X126" s="117">
        <f t="shared" ca="1" si="205"/>
        <v>23</v>
      </c>
      <c r="Y126" s="117">
        <f t="shared" ca="1" si="205"/>
        <v>74</v>
      </c>
      <c r="Z126" s="117">
        <f t="shared" ca="1" si="205"/>
        <v>8</v>
      </c>
      <c r="AA126" s="117">
        <f t="shared" ca="1" si="205"/>
        <v>55</v>
      </c>
      <c r="AB126" s="117">
        <f t="shared" ca="1" si="205"/>
        <v>26</v>
      </c>
      <c r="AC126" s="117">
        <f t="shared" ca="1" si="205"/>
        <v>39</v>
      </c>
      <c r="AD126" s="117">
        <f t="shared" ca="1" si="205"/>
        <v>32</v>
      </c>
      <c r="AE126" s="117">
        <f t="shared" ca="1" si="205"/>
        <v>30</v>
      </c>
      <c r="AF126" s="117">
        <f t="shared" ca="1" si="205"/>
        <v>16</v>
      </c>
      <c r="AG126" s="117">
        <f t="shared" ca="1" si="205"/>
        <v>75</v>
      </c>
      <c r="AH126" s="117">
        <f t="shared" ca="1" si="205"/>
        <v>27</v>
      </c>
      <c r="AI126" s="117">
        <f t="shared" ca="1" si="205"/>
        <v>43</v>
      </c>
      <c r="AJ126" s="117">
        <f t="shared" ca="1" si="205"/>
        <v>72</v>
      </c>
      <c r="AK126" s="117">
        <f t="shared" ca="1" si="205"/>
        <v>63</v>
      </c>
      <c r="AL126" s="117">
        <f t="shared" ca="1" si="205"/>
        <v>7</v>
      </c>
      <c r="AM126" s="117">
        <f t="shared" ca="1" si="205"/>
        <v>55</v>
      </c>
      <c r="AN126" s="117">
        <f t="shared" ca="1" si="205"/>
        <v>77</v>
      </c>
      <c r="AO126" s="117">
        <f t="shared" ca="1" si="205"/>
        <v>16</v>
      </c>
      <c r="AP126" s="117">
        <f t="shared" ca="1" si="205"/>
        <v>69</v>
      </c>
      <c r="AQ126" s="117">
        <f t="shared" ca="1" si="205"/>
        <v>11</v>
      </c>
      <c r="AR126" s="117">
        <f t="shared" ca="1" si="205"/>
        <v>77</v>
      </c>
      <c r="AS126" s="117">
        <f t="shared" ca="1" si="205"/>
        <v>60</v>
      </c>
      <c r="AT126" s="117">
        <f t="shared" ca="1" si="205"/>
        <v>41</v>
      </c>
      <c r="AU126" s="117">
        <f t="shared" ca="1" si="205"/>
        <v>33</v>
      </c>
      <c r="AV126" s="117">
        <f t="shared" ca="1" si="205"/>
        <v>25</v>
      </c>
      <c r="AW126" s="117">
        <f t="shared" ca="1" si="205"/>
        <v>4</v>
      </c>
      <c r="AX126" s="117">
        <f t="shared" ca="1" si="205"/>
        <v>18</v>
      </c>
      <c r="AY126" s="117">
        <f t="shared" ca="1" si="205"/>
        <v>54</v>
      </c>
      <c r="AZ126" s="117">
        <f t="shared" ca="1" si="205"/>
        <v>22</v>
      </c>
      <c r="BA126" s="117">
        <f t="shared" ca="1" si="205"/>
        <v>46</v>
      </c>
      <c r="BB126" s="117">
        <f t="shared" ca="1" si="205"/>
        <v>66</v>
      </c>
      <c r="BC126" s="117">
        <f t="shared" ca="1" si="205"/>
        <v>67</v>
      </c>
      <c r="BD126" s="117">
        <f t="shared" ca="1" si="205"/>
        <v>71</v>
      </c>
      <c r="BE126" s="117">
        <f t="shared" ca="1" si="205"/>
        <v>17</v>
      </c>
      <c r="BF126" s="117">
        <f t="shared" ca="1" si="205"/>
        <v>12</v>
      </c>
      <c r="BG126" s="117">
        <f t="shared" ca="1" si="205"/>
        <v>26</v>
      </c>
      <c r="BH126" s="117">
        <f t="shared" ca="1" si="205"/>
        <v>22</v>
      </c>
      <c r="BI126" s="118">
        <f t="shared" ca="1" si="205"/>
        <v>36</v>
      </c>
    </row>
    <row r="127" spans="1:61" ht="13.15" x14ac:dyDescent="0.4">
      <c r="A127" s="116">
        <v>27</v>
      </c>
      <c r="B127" s="119">
        <f ca="1">RANDBETWEEN(1,81-2)</f>
        <v>53</v>
      </c>
      <c r="C127" s="119">
        <f t="shared" ref="C127:BI127" ca="1" si="206">RANDBETWEEN(1,81-2)</f>
        <v>43</v>
      </c>
      <c r="D127" s="119">
        <f t="shared" ca="1" si="206"/>
        <v>14</v>
      </c>
      <c r="E127" s="119">
        <f t="shared" ca="1" si="206"/>
        <v>58</v>
      </c>
      <c r="F127" s="119">
        <f t="shared" ca="1" si="206"/>
        <v>23</v>
      </c>
      <c r="G127" s="119">
        <f t="shared" ca="1" si="206"/>
        <v>25</v>
      </c>
      <c r="H127" s="119">
        <f t="shared" ca="1" si="206"/>
        <v>17</v>
      </c>
      <c r="I127" s="119">
        <f t="shared" ca="1" si="206"/>
        <v>76</v>
      </c>
      <c r="J127" s="119">
        <f t="shared" ca="1" si="206"/>
        <v>9</v>
      </c>
      <c r="K127" s="119">
        <f t="shared" ca="1" si="206"/>
        <v>59</v>
      </c>
      <c r="L127" s="119">
        <f t="shared" ca="1" si="206"/>
        <v>30</v>
      </c>
      <c r="M127" s="119">
        <f t="shared" ca="1" si="206"/>
        <v>67</v>
      </c>
      <c r="N127" s="119">
        <f t="shared" ca="1" si="206"/>
        <v>77</v>
      </c>
      <c r="O127" s="119">
        <f t="shared" ca="1" si="206"/>
        <v>66</v>
      </c>
      <c r="P127" s="119">
        <f t="shared" ca="1" si="206"/>
        <v>17</v>
      </c>
      <c r="Q127" s="119">
        <f t="shared" ca="1" si="206"/>
        <v>9</v>
      </c>
      <c r="R127" s="119">
        <f t="shared" ca="1" si="206"/>
        <v>16</v>
      </c>
      <c r="S127" s="119">
        <f t="shared" ca="1" si="206"/>
        <v>63</v>
      </c>
      <c r="T127" s="119">
        <f t="shared" ca="1" si="206"/>
        <v>13</v>
      </c>
      <c r="U127" s="119">
        <f t="shared" ca="1" si="206"/>
        <v>60</v>
      </c>
      <c r="V127" s="119">
        <f t="shared" ca="1" si="206"/>
        <v>31</v>
      </c>
      <c r="W127" s="119">
        <f t="shared" ca="1" si="206"/>
        <v>38</v>
      </c>
      <c r="X127" s="119">
        <f t="shared" ca="1" si="206"/>
        <v>32</v>
      </c>
      <c r="Y127" s="119">
        <f t="shared" ca="1" si="206"/>
        <v>30</v>
      </c>
      <c r="Z127" s="119">
        <f t="shared" ca="1" si="206"/>
        <v>11</v>
      </c>
      <c r="AA127" s="119">
        <f t="shared" ca="1" si="206"/>
        <v>70</v>
      </c>
      <c r="AB127" s="119">
        <f t="shared" ca="1" si="206"/>
        <v>40</v>
      </c>
      <c r="AC127" s="119">
        <f t="shared" ca="1" si="206"/>
        <v>26</v>
      </c>
      <c r="AD127" s="119">
        <f t="shared" ca="1" si="206"/>
        <v>35</v>
      </c>
      <c r="AE127" s="119">
        <f t="shared" ca="1" si="206"/>
        <v>36</v>
      </c>
      <c r="AF127" s="119">
        <f t="shared" ca="1" si="206"/>
        <v>19</v>
      </c>
      <c r="AG127" s="119">
        <f t="shared" ca="1" si="206"/>
        <v>22</v>
      </c>
      <c r="AH127" s="119">
        <f t="shared" ca="1" si="206"/>
        <v>26</v>
      </c>
      <c r="AI127" s="119">
        <f t="shared" ca="1" si="206"/>
        <v>19</v>
      </c>
      <c r="AJ127" s="119">
        <f t="shared" ca="1" si="206"/>
        <v>37</v>
      </c>
      <c r="AK127" s="119">
        <f t="shared" ca="1" si="206"/>
        <v>45</v>
      </c>
      <c r="AL127" s="119">
        <f t="shared" ca="1" si="206"/>
        <v>56</v>
      </c>
      <c r="AM127" s="119">
        <f t="shared" ca="1" si="206"/>
        <v>74</v>
      </c>
      <c r="AN127" s="119">
        <f t="shared" ca="1" si="206"/>
        <v>25</v>
      </c>
      <c r="AO127" s="119">
        <f t="shared" ca="1" si="206"/>
        <v>53</v>
      </c>
      <c r="AP127" s="119">
        <f t="shared" ca="1" si="206"/>
        <v>66</v>
      </c>
      <c r="AQ127" s="119">
        <f t="shared" ca="1" si="206"/>
        <v>59</v>
      </c>
      <c r="AR127" s="119">
        <f t="shared" ca="1" si="206"/>
        <v>15</v>
      </c>
      <c r="AS127" s="119">
        <f t="shared" ca="1" si="206"/>
        <v>12</v>
      </c>
      <c r="AT127" s="119">
        <f t="shared" ca="1" si="206"/>
        <v>19</v>
      </c>
      <c r="AU127" s="119">
        <f t="shared" ca="1" si="206"/>
        <v>34</v>
      </c>
      <c r="AV127" s="119">
        <f t="shared" ca="1" si="206"/>
        <v>22</v>
      </c>
      <c r="AW127" s="119">
        <f t="shared" ca="1" si="206"/>
        <v>58</v>
      </c>
      <c r="AX127" s="119">
        <f t="shared" ca="1" si="206"/>
        <v>54</v>
      </c>
      <c r="AY127" s="119">
        <f t="shared" ca="1" si="206"/>
        <v>54</v>
      </c>
      <c r="AZ127" s="119">
        <f t="shared" ca="1" si="206"/>
        <v>56</v>
      </c>
      <c r="BA127" s="119">
        <f t="shared" ca="1" si="206"/>
        <v>28</v>
      </c>
      <c r="BB127" s="119">
        <f t="shared" ca="1" si="206"/>
        <v>73</v>
      </c>
      <c r="BC127" s="119">
        <f t="shared" ca="1" si="206"/>
        <v>28</v>
      </c>
      <c r="BD127" s="119">
        <f t="shared" ca="1" si="206"/>
        <v>57</v>
      </c>
      <c r="BE127" s="119">
        <f t="shared" ca="1" si="206"/>
        <v>61</v>
      </c>
      <c r="BF127" s="119">
        <f t="shared" ca="1" si="206"/>
        <v>27</v>
      </c>
      <c r="BG127" s="119">
        <f t="shared" ca="1" si="206"/>
        <v>62</v>
      </c>
      <c r="BH127" s="119">
        <f t="shared" ca="1" si="206"/>
        <v>70</v>
      </c>
      <c r="BI127" s="120">
        <f t="shared" ca="1" si="206"/>
        <v>16</v>
      </c>
    </row>
    <row r="128" spans="1:61" ht="13.15" x14ac:dyDescent="0.4">
      <c r="A128" s="116">
        <v>28</v>
      </c>
      <c r="B128" s="117">
        <f ca="1">RANDBETWEEN(1,81)</f>
        <v>65</v>
      </c>
      <c r="C128" s="117">
        <f t="shared" ref="C128:BI128" ca="1" si="207">RANDBETWEEN(1,81)</f>
        <v>13</v>
      </c>
      <c r="D128" s="117">
        <f t="shared" ca="1" si="207"/>
        <v>57</v>
      </c>
      <c r="E128" s="117">
        <f t="shared" ca="1" si="207"/>
        <v>72</v>
      </c>
      <c r="F128" s="117">
        <f t="shared" ca="1" si="207"/>
        <v>78</v>
      </c>
      <c r="G128" s="117">
        <f t="shared" ca="1" si="207"/>
        <v>45</v>
      </c>
      <c r="H128" s="117">
        <f t="shared" ca="1" si="207"/>
        <v>24</v>
      </c>
      <c r="I128" s="117">
        <f t="shared" ca="1" si="207"/>
        <v>64</v>
      </c>
      <c r="J128" s="117">
        <f t="shared" ca="1" si="207"/>
        <v>28</v>
      </c>
      <c r="K128" s="117">
        <f t="shared" ca="1" si="207"/>
        <v>53</v>
      </c>
      <c r="L128" s="117">
        <f t="shared" ca="1" si="207"/>
        <v>32</v>
      </c>
      <c r="M128" s="117">
        <f t="shared" ca="1" si="207"/>
        <v>29</v>
      </c>
      <c r="N128" s="117">
        <f t="shared" ca="1" si="207"/>
        <v>58</v>
      </c>
      <c r="O128" s="117">
        <f t="shared" ca="1" si="207"/>
        <v>74</v>
      </c>
      <c r="P128" s="117">
        <f t="shared" ca="1" si="207"/>
        <v>26</v>
      </c>
      <c r="Q128" s="117">
        <f t="shared" ca="1" si="207"/>
        <v>41</v>
      </c>
      <c r="R128" s="117">
        <f t="shared" ca="1" si="207"/>
        <v>64</v>
      </c>
      <c r="S128" s="117">
        <f t="shared" ca="1" si="207"/>
        <v>14</v>
      </c>
      <c r="T128" s="117">
        <f t="shared" ca="1" si="207"/>
        <v>34</v>
      </c>
      <c r="U128" s="117">
        <f t="shared" ca="1" si="207"/>
        <v>4</v>
      </c>
      <c r="V128" s="117">
        <f t="shared" ca="1" si="207"/>
        <v>28</v>
      </c>
      <c r="W128" s="117">
        <f t="shared" ca="1" si="207"/>
        <v>21</v>
      </c>
      <c r="X128" s="117">
        <f t="shared" ca="1" si="207"/>
        <v>59</v>
      </c>
      <c r="Y128" s="117">
        <f t="shared" ca="1" si="207"/>
        <v>54</v>
      </c>
      <c r="Z128" s="117">
        <f t="shared" ca="1" si="207"/>
        <v>49</v>
      </c>
      <c r="AA128" s="117">
        <f t="shared" ca="1" si="207"/>
        <v>68</v>
      </c>
      <c r="AB128" s="117">
        <f t="shared" ca="1" si="207"/>
        <v>72</v>
      </c>
      <c r="AC128" s="117">
        <f t="shared" ca="1" si="207"/>
        <v>67</v>
      </c>
      <c r="AD128" s="117">
        <f t="shared" ca="1" si="207"/>
        <v>80</v>
      </c>
      <c r="AE128" s="117">
        <f t="shared" ca="1" si="207"/>
        <v>54</v>
      </c>
      <c r="AF128" s="117">
        <f t="shared" ca="1" si="207"/>
        <v>21</v>
      </c>
      <c r="AG128" s="117">
        <f t="shared" ca="1" si="207"/>
        <v>28</v>
      </c>
      <c r="AH128" s="117">
        <f t="shared" ca="1" si="207"/>
        <v>76</v>
      </c>
      <c r="AI128" s="117">
        <f t="shared" ca="1" si="207"/>
        <v>46</v>
      </c>
      <c r="AJ128" s="117">
        <f t="shared" ca="1" si="207"/>
        <v>14</v>
      </c>
      <c r="AK128" s="117">
        <f t="shared" ca="1" si="207"/>
        <v>65</v>
      </c>
      <c r="AL128" s="117">
        <f t="shared" ca="1" si="207"/>
        <v>63</v>
      </c>
      <c r="AM128" s="117">
        <f t="shared" ca="1" si="207"/>
        <v>23</v>
      </c>
      <c r="AN128" s="117">
        <f t="shared" ca="1" si="207"/>
        <v>50</v>
      </c>
      <c r="AO128" s="117">
        <f t="shared" ca="1" si="207"/>
        <v>73</v>
      </c>
      <c r="AP128" s="117">
        <f t="shared" ca="1" si="207"/>
        <v>14</v>
      </c>
      <c r="AQ128" s="117">
        <f t="shared" ca="1" si="207"/>
        <v>77</v>
      </c>
      <c r="AR128" s="117">
        <f t="shared" ca="1" si="207"/>
        <v>12</v>
      </c>
      <c r="AS128" s="117">
        <f t="shared" ca="1" si="207"/>
        <v>35</v>
      </c>
      <c r="AT128" s="117">
        <f t="shared" ca="1" si="207"/>
        <v>21</v>
      </c>
      <c r="AU128" s="117">
        <f t="shared" ca="1" si="207"/>
        <v>58</v>
      </c>
      <c r="AV128" s="117">
        <f t="shared" ca="1" si="207"/>
        <v>5</v>
      </c>
      <c r="AW128" s="117">
        <f t="shared" ca="1" si="207"/>
        <v>9</v>
      </c>
      <c r="AX128" s="117">
        <f t="shared" ca="1" si="207"/>
        <v>61</v>
      </c>
      <c r="AY128" s="117">
        <f t="shared" ca="1" si="207"/>
        <v>68</v>
      </c>
      <c r="AZ128" s="117">
        <f t="shared" ca="1" si="207"/>
        <v>9</v>
      </c>
      <c r="BA128" s="117">
        <f t="shared" ca="1" si="207"/>
        <v>5</v>
      </c>
      <c r="BB128" s="117">
        <f t="shared" ca="1" si="207"/>
        <v>43</v>
      </c>
      <c r="BC128" s="117">
        <f t="shared" ca="1" si="207"/>
        <v>29</v>
      </c>
      <c r="BD128" s="117">
        <f t="shared" ca="1" si="207"/>
        <v>26</v>
      </c>
      <c r="BE128" s="117">
        <f t="shared" ca="1" si="207"/>
        <v>57</v>
      </c>
      <c r="BF128" s="117">
        <f t="shared" ca="1" si="207"/>
        <v>65</v>
      </c>
      <c r="BG128" s="117">
        <f t="shared" ca="1" si="207"/>
        <v>68</v>
      </c>
      <c r="BH128" s="117">
        <f t="shared" ca="1" si="207"/>
        <v>24</v>
      </c>
      <c r="BI128" s="118">
        <f t="shared" ca="1" si="207"/>
        <v>61</v>
      </c>
    </row>
    <row r="129" spans="1:61" ht="13.15" x14ac:dyDescent="0.4">
      <c r="A129" s="116">
        <v>29</v>
      </c>
      <c r="B129" s="119">
        <f ca="1">RANDBETWEEN(1,81-1)</f>
        <v>46</v>
      </c>
      <c r="C129" s="119">
        <f t="shared" ref="C129:BI129" ca="1" si="208">RANDBETWEEN(1,81-1)</f>
        <v>67</v>
      </c>
      <c r="D129" s="119">
        <f t="shared" ca="1" si="208"/>
        <v>6</v>
      </c>
      <c r="E129" s="119">
        <f t="shared" ca="1" si="208"/>
        <v>15</v>
      </c>
      <c r="F129" s="119">
        <f t="shared" ca="1" si="208"/>
        <v>52</v>
      </c>
      <c r="G129" s="119">
        <f t="shared" ca="1" si="208"/>
        <v>1</v>
      </c>
      <c r="H129" s="119">
        <f t="shared" ca="1" si="208"/>
        <v>60</v>
      </c>
      <c r="I129" s="119">
        <f t="shared" ca="1" si="208"/>
        <v>68</v>
      </c>
      <c r="J129" s="119">
        <f t="shared" ca="1" si="208"/>
        <v>32</v>
      </c>
      <c r="K129" s="119">
        <f t="shared" ca="1" si="208"/>
        <v>71</v>
      </c>
      <c r="L129" s="119">
        <f t="shared" ca="1" si="208"/>
        <v>54</v>
      </c>
      <c r="M129" s="119">
        <f t="shared" ca="1" si="208"/>
        <v>34</v>
      </c>
      <c r="N129" s="119">
        <f t="shared" ca="1" si="208"/>
        <v>1</v>
      </c>
      <c r="O129" s="119">
        <f t="shared" ca="1" si="208"/>
        <v>76</v>
      </c>
      <c r="P129" s="119">
        <f t="shared" ca="1" si="208"/>
        <v>10</v>
      </c>
      <c r="Q129" s="119">
        <f t="shared" ca="1" si="208"/>
        <v>67</v>
      </c>
      <c r="R129" s="119">
        <f t="shared" ca="1" si="208"/>
        <v>11</v>
      </c>
      <c r="S129" s="119">
        <f t="shared" ca="1" si="208"/>
        <v>43</v>
      </c>
      <c r="T129" s="119">
        <f t="shared" ca="1" si="208"/>
        <v>78</v>
      </c>
      <c r="U129" s="119">
        <f t="shared" ca="1" si="208"/>
        <v>3</v>
      </c>
      <c r="V129" s="119">
        <f t="shared" ca="1" si="208"/>
        <v>20</v>
      </c>
      <c r="W129" s="119">
        <f t="shared" ca="1" si="208"/>
        <v>16</v>
      </c>
      <c r="X129" s="119">
        <f t="shared" ca="1" si="208"/>
        <v>50</v>
      </c>
      <c r="Y129" s="119">
        <f t="shared" ca="1" si="208"/>
        <v>43</v>
      </c>
      <c r="Z129" s="119">
        <f t="shared" ca="1" si="208"/>
        <v>22</v>
      </c>
      <c r="AA129" s="119">
        <f t="shared" ca="1" si="208"/>
        <v>13</v>
      </c>
      <c r="AB129" s="119">
        <f t="shared" ca="1" si="208"/>
        <v>47</v>
      </c>
      <c r="AC129" s="119">
        <f t="shared" ca="1" si="208"/>
        <v>45</v>
      </c>
      <c r="AD129" s="119">
        <f t="shared" ca="1" si="208"/>
        <v>57</v>
      </c>
      <c r="AE129" s="119">
        <f t="shared" ca="1" si="208"/>
        <v>56</v>
      </c>
      <c r="AF129" s="119">
        <f t="shared" ca="1" si="208"/>
        <v>36</v>
      </c>
      <c r="AG129" s="119">
        <f t="shared" ca="1" si="208"/>
        <v>8</v>
      </c>
      <c r="AH129" s="119">
        <f t="shared" ca="1" si="208"/>
        <v>60</v>
      </c>
      <c r="AI129" s="119">
        <f t="shared" ca="1" si="208"/>
        <v>22</v>
      </c>
      <c r="AJ129" s="119">
        <f t="shared" ca="1" si="208"/>
        <v>75</v>
      </c>
      <c r="AK129" s="119">
        <f t="shared" ca="1" si="208"/>
        <v>14</v>
      </c>
      <c r="AL129" s="119">
        <f t="shared" ca="1" si="208"/>
        <v>44</v>
      </c>
      <c r="AM129" s="119">
        <f t="shared" ca="1" si="208"/>
        <v>77</v>
      </c>
      <c r="AN129" s="119">
        <f t="shared" ca="1" si="208"/>
        <v>19</v>
      </c>
      <c r="AO129" s="119">
        <f t="shared" ca="1" si="208"/>
        <v>18</v>
      </c>
      <c r="AP129" s="119">
        <f t="shared" ca="1" si="208"/>
        <v>17</v>
      </c>
      <c r="AQ129" s="119">
        <f t="shared" ca="1" si="208"/>
        <v>78</v>
      </c>
      <c r="AR129" s="119">
        <f t="shared" ca="1" si="208"/>
        <v>6</v>
      </c>
      <c r="AS129" s="119">
        <f t="shared" ca="1" si="208"/>
        <v>78</v>
      </c>
      <c r="AT129" s="119">
        <f t="shared" ca="1" si="208"/>
        <v>14</v>
      </c>
      <c r="AU129" s="119">
        <f t="shared" ca="1" si="208"/>
        <v>16</v>
      </c>
      <c r="AV129" s="119">
        <f t="shared" ca="1" si="208"/>
        <v>44</v>
      </c>
      <c r="AW129" s="119">
        <f t="shared" ca="1" si="208"/>
        <v>61</v>
      </c>
      <c r="AX129" s="119">
        <f t="shared" ca="1" si="208"/>
        <v>61</v>
      </c>
      <c r="AY129" s="119">
        <f t="shared" ca="1" si="208"/>
        <v>76</v>
      </c>
      <c r="AZ129" s="119">
        <f t="shared" ca="1" si="208"/>
        <v>9</v>
      </c>
      <c r="BA129" s="119">
        <f t="shared" ca="1" si="208"/>
        <v>48</v>
      </c>
      <c r="BB129" s="119">
        <f t="shared" ca="1" si="208"/>
        <v>24</v>
      </c>
      <c r="BC129" s="119">
        <f t="shared" ca="1" si="208"/>
        <v>71</v>
      </c>
      <c r="BD129" s="119">
        <f t="shared" ca="1" si="208"/>
        <v>41</v>
      </c>
      <c r="BE129" s="119">
        <f t="shared" ca="1" si="208"/>
        <v>2</v>
      </c>
      <c r="BF129" s="119">
        <f t="shared" ca="1" si="208"/>
        <v>16</v>
      </c>
      <c r="BG129" s="119">
        <f t="shared" ca="1" si="208"/>
        <v>26</v>
      </c>
      <c r="BH129" s="119">
        <f t="shared" ca="1" si="208"/>
        <v>74</v>
      </c>
      <c r="BI129" s="120">
        <f t="shared" ca="1" si="208"/>
        <v>63</v>
      </c>
    </row>
    <row r="130" spans="1:61" ht="13.15" x14ac:dyDescent="0.4">
      <c r="A130" s="116">
        <v>30</v>
      </c>
      <c r="B130" s="117">
        <f ca="1">RANDBETWEEN(1,81-2)</f>
        <v>10</v>
      </c>
      <c r="C130" s="117">
        <f t="shared" ref="C130:BI130" ca="1" si="209">RANDBETWEEN(1,81-2)</f>
        <v>48</v>
      </c>
      <c r="D130" s="117">
        <f t="shared" ca="1" si="209"/>
        <v>53</v>
      </c>
      <c r="E130" s="117">
        <f t="shared" ca="1" si="209"/>
        <v>62</v>
      </c>
      <c r="F130" s="117">
        <f t="shared" ca="1" si="209"/>
        <v>39</v>
      </c>
      <c r="G130" s="117">
        <f t="shared" ca="1" si="209"/>
        <v>28</v>
      </c>
      <c r="H130" s="117">
        <f t="shared" ca="1" si="209"/>
        <v>23</v>
      </c>
      <c r="I130" s="117">
        <f t="shared" ca="1" si="209"/>
        <v>56</v>
      </c>
      <c r="J130" s="117">
        <f t="shared" ca="1" si="209"/>
        <v>28</v>
      </c>
      <c r="K130" s="117">
        <f t="shared" ca="1" si="209"/>
        <v>54</v>
      </c>
      <c r="L130" s="117">
        <f t="shared" ca="1" si="209"/>
        <v>8</v>
      </c>
      <c r="M130" s="117">
        <f t="shared" ca="1" si="209"/>
        <v>4</v>
      </c>
      <c r="N130" s="117">
        <f t="shared" ca="1" si="209"/>
        <v>77</v>
      </c>
      <c r="O130" s="117">
        <f t="shared" ca="1" si="209"/>
        <v>28</v>
      </c>
      <c r="P130" s="117">
        <f t="shared" ca="1" si="209"/>
        <v>71</v>
      </c>
      <c r="Q130" s="117">
        <f t="shared" ca="1" si="209"/>
        <v>44</v>
      </c>
      <c r="R130" s="117">
        <f t="shared" ca="1" si="209"/>
        <v>10</v>
      </c>
      <c r="S130" s="117">
        <f t="shared" ca="1" si="209"/>
        <v>21</v>
      </c>
      <c r="T130" s="117">
        <f t="shared" ca="1" si="209"/>
        <v>62</v>
      </c>
      <c r="U130" s="117">
        <f t="shared" ca="1" si="209"/>
        <v>59</v>
      </c>
      <c r="V130" s="117">
        <f t="shared" ca="1" si="209"/>
        <v>19</v>
      </c>
      <c r="W130" s="117">
        <f t="shared" ca="1" si="209"/>
        <v>38</v>
      </c>
      <c r="X130" s="117">
        <f t="shared" ca="1" si="209"/>
        <v>71</v>
      </c>
      <c r="Y130" s="117">
        <f t="shared" ca="1" si="209"/>
        <v>6</v>
      </c>
      <c r="Z130" s="117">
        <f t="shared" ca="1" si="209"/>
        <v>8</v>
      </c>
      <c r="AA130" s="117">
        <f t="shared" ca="1" si="209"/>
        <v>50</v>
      </c>
      <c r="AB130" s="117">
        <f t="shared" ca="1" si="209"/>
        <v>50</v>
      </c>
      <c r="AC130" s="117">
        <f t="shared" ca="1" si="209"/>
        <v>17</v>
      </c>
      <c r="AD130" s="117">
        <f t="shared" ca="1" si="209"/>
        <v>43</v>
      </c>
      <c r="AE130" s="117">
        <f t="shared" ca="1" si="209"/>
        <v>21</v>
      </c>
      <c r="AF130" s="117">
        <f t="shared" ca="1" si="209"/>
        <v>12</v>
      </c>
      <c r="AG130" s="117">
        <f t="shared" ca="1" si="209"/>
        <v>17</v>
      </c>
      <c r="AH130" s="117">
        <f t="shared" ca="1" si="209"/>
        <v>79</v>
      </c>
      <c r="AI130" s="117">
        <f t="shared" ca="1" si="209"/>
        <v>1</v>
      </c>
      <c r="AJ130" s="117">
        <f t="shared" ca="1" si="209"/>
        <v>68</v>
      </c>
      <c r="AK130" s="117">
        <f t="shared" ca="1" si="209"/>
        <v>54</v>
      </c>
      <c r="AL130" s="117">
        <f t="shared" ca="1" si="209"/>
        <v>6</v>
      </c>
      <c r="AM130" s="117">
        <f t="shared" ca="1" si="209"/>
        <v>44</v>
      </c>
      <c r="AN130" s="117">
        <f t="shared" ca="1" si="209"/>
        <v>14</v>
      </c>
      <c r="AO130" s="117">
        <f t="shared" ca="1" si="209"/>
        <v>68</v>
      </c>
      <c r="AP130" s="117">
        <f t="shared" ca="1" si="209"/>
        <v>26</v>
      </c>
      <c r="AQ130" s="117">
        <f t="shared" ca="1" si="209"/>
        <v>61</v>
      </c>
      <c r="AR130" s="117">
        <f t="shared" ca="1" si="209"/>
        <v>33</v>
      </c>
      <c r="AS130" s="117">
        <f t="shared" ca="1" si="209"/>
        <v>21</v>
      </c>
      <c r="AT130" s="117">
        <f t="shared" ca="1" si="209"/>
        <v>5</v>
      </c>
      <c r="AU130" s="117">
        <f t="shared" ca="1" si="209"/>
        <v>79</v>
      </c>
      <c r="AV130" s="117">
        <f t="shared" ca="1" si="209"/>
        <v>31</v>
      </c>
      <c r="AW130" s="117">
        <f t="shared" ca="1" si="209"/>
        <v>21</v>
      </c>
      <c r="AX130" s="117">
        <f t="shared" ca="1" si="209"/>
        <v>18</v>
      </c>
      <c r="AY130" s="117">
        <f t="shared" ca="1" si="209"/>
        <v>62</v>
      </c>
      <c r="AZ130" s="117">
        <f t="shared" ca="1" si="209"/>
        <v>56</v>
      </c>
      <c r="BA130" s="117">
        <f t="shared" ca="1" si="209"/>
        <v>79</v>
      </c>
      <c r="BB130" s="117">
        <f t="shared" ca="1" si="209"/>
        <v>26</v>
      </c>
      <c r="BC130" s="117">
        <f t="shared" ca="1" si="209"/>
        <v>12</v>
      </c>
      <c r="BD130" s="117">
        <f t="shared" ca="1" si="209"/>
        <v>37</v>
      </c>
      <c r="BE130" s="117">
        <f t="shared" ca="1" si="209"/>
        <v>78</v>
      </c>
      <c r="BF130" s="117">
        <f t="shared" ca="1" si="209"/>
        <v>32</v>
      </c>
      <c r="BG130" s="117">
        <f t="shared" ca="1" si="209"/>
        <v>48</v>
      </c>
      <c r="BH130" s="117">
        <f t="shared" ca="1" si="209"/>
        <v>6</v>
      </c>
      <c r="BI130" s="118">
        <f t="shared" ca="1" si="209"/>
        <v>29</v>
      </c>
    </row>
    <row r="131" spans="1:61" ht="13.15" x14ac:dyDescent="0.4">
      <c r="A131" s="116">
        <v>31</v>
      </c>
      <c r="B131" s="119">
        <f ca="1">RANDBETWEEN(1,81)</f>
        <v>79</v>
      </c>
      <c r="C131" s="119">
        <f t="shared" ref="C131:BI131" ca="1" si="210">RANDBETWEEN(1,81)</f>
        <v>10</v>
      </c>
      <c r="D131" s="119">
        <f t="shared" ca="1" si="210"/>
        <v>30</v>
      </c>
      <c r="E131" s="119">
        <f t="shared" ca="1" si="210"/>
        <v>79</v>
      </c>
      <c r="F131" s="119">
        <f t="shared" ca="1" si="210"/>
        <v>77</v>
      </c>
      <c r="G131" s="119">
        <f t="shared" ca="1" si="210"/>
        <v>6</v>
      </c>
      <c r="H131" s="119">
        <f t="shared" ca="1" si="210"/>
        <v>44</v>
      </c>
      <c r="I131" s="119">
        <f t="shared" ca="1" si="210"/>
        <v>10</v>
      </c>
      <c r="J131" s="119">
        <f t="shared" ca="1" si="210"/>
        <v>36</v>
      </c>
      <c r="K131" s="119">
        <f t="shared" ca="1" si="210"/>
        <v>59</v>
      </c>
      <c r="L131" s="119">
        <f t="shared" ca="1" si="210"/>
        <v>32</v>
      </c>
      <c r="M131" s="119">
        <f t="shared" ca="1" si="210"/>
        <v>56</v>
      </c>
      <c r="N131" s="119">
        <f t="shared" ca="1" si="210"/>
        <v>60</v>
      </c>
      <c r="O131" s="119">
        <f t="shared" ca="1" si="210"/>
        <v>73</v>
      </c>
      <c r="P131" s="119">
        <f t="shared" ca="1" si="210"/>
        <v>11</v>
      </c>
      <c r="Q131" s="119">
        <f t="shared" ca="1" si="210"/>
        <v>45</v>
      </c>
      <c r="R131" s="119">
        <f t="shared" ca="1" si="210"/>
        <v>52</v>
      </c>
      <c r="S131" s="119">
        <f t="shared" ca="1" si="210"/>
        <v>31</v>
      </c>
      <c r="T131" s="119">
        <f t="shared" ca="1" si="210"/>
        <v>65</v>
      </c>
      <c r="U131" s="119">
        <f t="shared" ca="1" si="210"/>
        <v>16</v>
      </c>
      <c r="V131" s="119">
        <f t="shared" ca="1" si="210"/>
        <v>58</v>
      </c>
      <c r="W131" s="119">
        <f t="shared" ca="1" si="210"/>
        <v>26</v>
      </c>
      <c r="X131" s="119">
        <f t="shared" ca="1" si="210"/>
        <v>70</v>
      </c>
      <c r="Y131" s="119">
        <f t="shared" ca="1" si="210"/>
        <v>74</v>
      </c>
      <c r="Z131" s="119">
        <f t="shared" ca="1" si="210"/>
        <v>29</v>
      </c>
      <c r="AA131" s="119">
        <f t="shared" ca="1" si="210"/>
        <v>24</v>
      </c>
      <c r="AB131" s="119">
        <f t="shared" ca="1" si="210"/>
        <v>29</v>
      </c>
      <c r="AC131" s="119">
        <f t="shared" ca="1" si="210"/>
        <v>8</v>
      </c>
      <c r="AD131" s="119">
        <f t="shared" ca="1" si="210"/>
        <v>31</v>
      </c>
      <c r="AE131" s="119">
        <f t="shared" ca="1" si="210"/>
        <v>26</v>
      </c>
      <c r="AF131" s="119">
        <f t="shared" ca="1" si="210"/>
        <v>78</v>
      </c>
      <c r="AG131" s="119">
        <f t="shared" ca="1" si="210"/>
        <v>72</v>
      </c>
      <c r="AH131" s="119">
        <f t="shared" ca="1" si="210"/>
        <v>5</v>
      </c>
      <c r="AI131" s="119">
        <f t="shared" ca="1" si="210"/>
        <v>74</v>
      </c>
      <c r="AJ131" s="119">
        <f t="shared" ca="1" si="210"/>
        <v>42</v>
      </c>
      <c r="AK131" s="119">
        <f t="shared" ca="1" si="210"/>
        <v>36</v>
      </c>
      <c r="AL131" s="119">
        <f t="shared" ca="1" si="210"/>
        <v>46</v>
      </c>
      <c r="AM131" s="119">
        <f t="shared" ca="1" si="210"/>
        <v>31</v>
      </c>
      <c r="AN131" s="119">
        <f t="shared" ca="1" si="210"/>
        <v>20</v>
      </c>
      <c r="AO131" s="119">
        <f t="shared" ca="1" si="210"/>
        <v>43</v>
      </c>
      <c r="AP131" s="119">
        <f t="shared" ca="1" si="210"/>
        <v>20</v>
      </c>
      <c r="AQ131" s="119">
        <f t="shared" ca="1" si="210"/>
        <v>63</v>
      </c>
      <c r="AR131" s="119">
        <f t="shared" ca="1" si="210"/>
        <v>34</v>
      </c>
      <c r="AS131" s="119">
        <f t="shared" ca="1" si="210"/>
        <v>61</v>
      </c>
      <c r="AT131" s="119">
        <f t="shared" ca="1" si="210"/>
        <v>20</v>
      </c>
      <c r="AU131" s="119">
        <f t="shared" ca="1" si="210"/>
        <v>62</v>
      </c>
      <c r="AV131" s="119">
        <f t="shared" ca="1" si="210"/>
        <v>17</v>
      </c>
      <c r="AW131" s="119">
        <f t="shared" ca="1" si="210"/>
        <v>52</v>
      </c>
      <c r="AX131" s="119">
        <f t="shared" ca="1" si="210"/>
        <v>32</v>
      </c>
      <c r="AY131" s="119">
        <f t="shared" ca="1" si="210"/>
        <v>36</v>
      </c>
      <c r="AZ131" s="119">
        <f t="shared" ca="1" si="210"/>
        <v>16</v>
      </c>
      <c r="BA131" s="119">
        <f t="shared" ca="1" si="210"/>
        <v>69</v>
      </c>
      <c r="BB131" s="119">
        <f t="shared" ca="1" si="210"/>
        <v>15</v>
      </c>
      <c r="BC131" s="119">
        <f t="shared" ca="1" si="210"/>
        <v>79</v>
      </c>
      <c r="BD131" s="119">
        <f t="shared" ca="1" si="210"/>
        <v>74</v>
      </c>
      <c r="BE131" s="119">
        <f t="shared" ca="1" si="210"/>
        <v>17</v>
      </c>
      <c r="BF131" s="119">
        <f t="shared" ca="1" si="210"/>
        <v>75</v>
      </c>
      <c r="BG131" s="119">
        <f t="shared" ca="1" si="210"/>
        <v>70</v>
      </c>
      <c r="BH131" s="119">
        <f t="shared" ca="1" si="210"/>
        <v>39</v>
      </c>
      <c r="BI131" s="120">
        <f t="shared" ca="1" si="210"/>
        <v>31</v>
      </c>
    </row>
    <row r="132" spans="1:61" ht="13.15" x14ac:dyDescent="0.4">
      <c r="A132" s="116">
        <v>32</v>
      </c>
      <c r="B132" s="117">
        <f ca="1">RANDBETWEEN(1,81-1)</f>
        <v>15</v>
      </c>
      <c r="C132" s="117">
        <f t="shared" ref="C132:BI132" ca="1" si="211">RANDBETWEEN(1,81-1)</f>
        <v>60</v>
      </c>
      <c r="D132" s="117">
        <f t="shared" ca="1" si="211"/>
        <v>80</v>
      </c>
      <c r="E132" s="117">
        <f t="shared" ca="1" si="211"/>
        <v>38</v>
      </c>
      <c r="F132" s="117">
        <f t="shared" ca="1" si="211"/>
        <v>79</v>
      </c>
      <c r="G132" s="117">
        <f t="shared" ca="1" si="211"/>
        <v>60</v>
      </c>
      <c r="H132" s="117">
        <f t="shared" ca="1" si="211"/>
        <v>43</v>
      </c>
      <c r="I132" s="117">
        <f t="shared" ca="1" si="211"/>
        <v>60</v>
      </c>
      <c r="J132" s="117">
        <f t="shared" ca="1" si="211"/>
        <v>16</v>
      </c>
      <c r="K132" s="117">
        <f t="shared" ca="1" si="211"/>
        <v>67</v>
      </c>
      <c r="L132" s="117">
        <f t="shared" ca="1" si="211"/>
        <v>26</v>
      </c>
      <c r="M132" s="117">
        <f t="shared" ca="1" si="211"/>
        <v>58</v>
      </c>
      <c r="N132" s="117">
        <f t="shared" ca="1" si="211"/>
        <v>36</v>
      </c>
      <c r="O132" s="117">
        <f t="shared" ca="1" si="211"/>
        <v>27</v>
      </c>
      <c r="P132" s="117">
        <f t="shared" ca="1" si="211"/>
        <v>46</v>
      </c>
      <c r="Q132" s="117">
        <f t="shared" ca="1" si="211"/>
        <v>75</v>
      </c>
      <c r="R132" s="117">
        <f t="shared" ca="1" si="211"/>
        <v>42</v>
      </c>
      <c r="S132" s="117">
        <f t="shared" ca="1" si="211"/>
        <v>72</v>
      </c>
      <c r="T132" s="117">
        <f t="shared" ca="1" si="211"/>
        <v>55</v>
      </c>
      <c r="U132" s="117">
        <f t="shared" ca="1" si="211"/>
        <v>34</v>
      </c>
      <c r="V132" s="117">
        <f t="shared" ca="1" si="211"/>
        <v>54</v>
      </c>
      <c r="W132" s="117">
        <f t="shared" ca="1" si="211"/>
        <v>34</v>
      </c>
      <c r="X132" s="117">
        <f t="shared" ca="1" si="211"/>
        <v>14</v>
      </c>
      <c r="Y132" s="117">
        <f t="shared" ca="1" si="211"/>
        <v>57</v>
      </c>
      <c r="Z132" s="117">
        <f t="shared" ca="1" si="211"/>
        <v>60</v>
      </c>
      <c r="AA132" s="117">
        <f t="shared" ca="1" si="211"/>
        <v>3</v>
      </c>
      <c r="AB132" s="117">
        <f t="shared" ca="1" si="211"/>
        <v>73</v>
      </c>
      <c r="AC132" s="117">
        <f t="shared" ca="1" si="211"/>
        <v>50</v>
      </c>
      <c r="AD132" s="117">
        <f t="shared" ca="1" si="211"/>
        <v>45</v>
      </c>
      <c r="AE132" s="117">
        <f t="shared" ca="1" si="211"/>
        <v>39</v>
      </c>
      <c r="AF132" s="117">
        <f t="shared" ca="1" si="211"/>
        <v>47</v>
      </c>
      <c r="AG132" s="117">
        <f t="shared" ca="1" si="211"/>
        <v>78</v>
      </c>
      <c r="AH132" s="117">
        <f t="shared" ca="1" si="211"/>
        <v>31</v>
      </c>
      <c r="AI132" s="117">
        <f t="shared" ca="1" si="211"/>
        <v>6</v>
      </c>
      <c r="AJ132" s="117">
        <f t="shared" ca="1" si="211"/>
        <v>19</v>
      </c>
      <c r="AK132" s="117">
        <f t="shared" ca="1" si="211"/>
        <v>43</v>
      </c>
      <c r="AL132" s="117">
        <f t="shared" ca="1" si="211"/>
        <v>36</v>
      </c>
      <c r="AM132" s="117">
        <f t="shared" ca="1" si="211"/>
        <v>31</v>
      </c>
      <c r="AN132" s="117">
        <f t="shared" ca="1" si="211"/>
        <v>14</v>
      </c>
      <c r="AO132" s="117">
        <f t="shared" ca="1" si="211"/>
        <v>59</v>
      </c>
      <c r="AP132" s="117">
        <f t="shared" ca="1" si="211"/>
        <v>61</v>
      </c>
      <c r="AQ132" s="117">
        <f t="shared" ca="1" si="211"/>
        <v>72</v>
      </c>
      <c r="AR132" s="117">
        <f t="shared" ca="1" si="211"/>
        <v>60</v>
      </c>
      <c r="AS132" s="117">
        <f t="shared" ca="1" si="211"/>
        <v>30</v>
      </c>
      <c r="AT132" s="117">
        <f t="shared" ca="1" si="211"/>
        <v>4</v>
      </c>
      <c r="AU132" s="117">
        <f t="shared" ca="1" si="211"/>
        <v>74</v>
      </c>
      <c r="AV132" s="117">
        <f t="shared" ca="1" si="211"/>
        <v>80</v>
      </c>
      <c r="AW132" s="117">
        <f t="shared" ca="1" si="211"/>
        <v>43</v>
      </c>
      <c r="AX132" s="117">
        <f t="shared" ca="1" si="211"/>
        <v>26</v>
      </c>
      <c r="AY132" s="117">
        <f t="shared" ca="1" si="211"/>
        <v>53</v>
      </c>
      <c r="AZ132" s="117">
        <f t="shared" ca="1" si="211"/>
        <v>18</v>
      </c>
      <c r="BA132" s="117">
        <f t="shared" ca="1" si="211"/>
        <v>9</v>
      </c>
      <c r="BB132" s="117">
        <f t="shared" ca="1" si="211"/>
        <v>29</v>
      </c>
      <c r="BC132" s="117">
        <f t="shared" ca="1" si="211"/>
        <v>25</v>
      </c>
      <c r="BD132" s="117">
        <f t="shared" ca="1" si="211"/>
        <v>29</v>
      </c>
      <c r="BE132" s="117">
        <f t="shared" ca="1" si="211"/>
        <v>38</v>
      </c>
      <c r="BF132" s="117">
        <f t="shared" ca="1" si="211"/>
        <v>3</v>
      </c>
      <c r="BG132" s="117">
        <f t="shared" ca="1" si="211"/>
        <v>19</v>
      </c>
      <c r="BH132" s="117">
        <f t="shared" ca="1" si="211"/>
        <v>71</v>
      </c>
      <c r="BI132" s="118">
        <f t="shared" ca="1" si="211"/>
        <v>75</v>
      </c>
    </row>
    <row r="133" spans="1:61" ht="13.15" x14ac:dyDescent="0.4">
      <c r="A133" s="116">
        <v>33</v>
      </c>
      <c r="B133" s="119">
        <f ca="1">RANDBETWEEN(1,81-2)</f>
        <v>66</v>
      </c>
      <c r="C133" s="119">
        <f t="shared" ref="C133:BI133" ca="1" si="212">RANDBETWEEN(1,81-2)</f>
        <v>51</v>
      </c>
      <c r="D133" s="119">
        <f t="shared" ca="1" si="212"/>
        <v>53</v>
      </c>
      <c r="E133" s="119">
        <f t="shared" ca="1" si="212"/>
        <v>51</v>
      </c>
      <c r="F133" s="119">
        <f t="shared" ca="1" si="212"/>
        <v>28</v>
      </c>
      <c r="G133" s="119">
        <f t="shared" ca="1" si="212"/>
        <v>27</v>
      </c>
      <c r="H133" s="119">
        <f t="shared" ca="1" si="212"/>
        <v>32</v>
      </c>
      <c r="I133" s="119">
        <f t="shared" ca="1" si="212"/>
        <v>66</v>
      </c>
      <c r="J133" s="119">
        <f t="shared" ca="1" si="212"/>
        <v>54</v>
      </c>
      <c r="K133" s="119">
        <f t="shared" ca="1" si="212"/>
        <v>15</v>
      </c>
      <c r="L133" s="119">
        <f t="shared" ca="1" si="212"/>
        <v>62</v>
      </c>
      <c r="M133" s="119">
        <f t="shared" ca="1" si="212"/>
        <v>62</v>
      </c>
      <c r="N133" s="119">
        <f t="shared" ca="1" si="212"/>
        <v>5</v>
      </c>
      <c r="O133" s="119">
        <f t="shared" ca="1" si="212"/>
        <v>51</v>
      </c>
      <c r="P133" s="119">
        <f t="shared" ca="1" si="212"/>
        <v>64</v>
      </c>
      <c r="Q133" s="119">
        <f t="shared" ca="1" si="212"/>
        <v>3</v>
      </c>
      <c r="R133" s="119">
        <f t="shared" ca="1" si="212"/>
        <v>34</v>
      </c>
      <c r="S133" s="119">
        <f t="shared" ca="1" si="212"/>
        <v>48</v>
      </c>
      <c r="T133" s="119">
        <f t="shared" ca="1" si="212"/>
        <v>64</v>
      </c>
      <c r="U133" s="119">
        <f t="shared" ca="1" si="212"/>
        <v>40</v>
      </c>
      <c r="V133" s="119">
        <f t="shared" ca="1" si="212"/>
        <v>22</v>
      </c>
      <c r="W133" s="119">
        <f t="shared" ca="1" si="212"/>
        <v>2</v>
      </c>
      <c r="X133" s="119">
        <f t="shared" ca="1" si="212"/>
        <v>35</v>
      </c>
      <c r="Y133" s="119">
        <f t="shared" ca="1" si="212"/>
        <v>4</v>
      </c>
      <c r="Z133" s="119">
        <f t="shared" ca="1" si="212"/>
        <v>9</v>
      </c>
      <c r="AA133" s="119">
        <f t="shared" ca="1" si="212"/>
        <v>23</v>
      </c>
      <c r="AB133" s="119">
        <f t="shared" ca="1" si="212"/>
        <v>52</v>
      </c>
      <c r="AC133" s="119">
        <f t="shared" ca="1" si="212"/>
        <v>8</v>
      </c>
      <c r="AD133" s="119">
        <f t="shared" ca="1" si="212"/>
        <v>67</v>
      </c>
      <c r="AE133" s="119">
        <f t="shared" ca="1" si="212"/>
        <v>73</v>
      </c>
      <c r="AF133" s="119">
        <f t="shared" ca="1" si="212"/>
        <v>3</v>
      </c>
      <c r="AG133" s="119">
        <f t="shared" ca="1" si="212"/>
        <v>18</v>
      </c>
      <c r="AH133" s="119">
        <f t="shared" ca="1" si="212"/>
        <v>62</v>
      </c>
      <c r="AI133" s="119">
        <f t="shared" ca="1" si="212"/>
        <v>25</v>
      </c>
      <c r="AJ133" s="119">
        <f t="shared" ca="1" si="212"/>
        <v>38</v>
      </c>
      <c r="AK133" s="119">
        <f t="shared" ca="1" si="212"/>
        <v>36</v>
      </c>
      <c r="AL133" s="119">
        <f t="shared" ca="1" si="212"/>
        <v>59</v>
      </c>
      <c r="AM133" s="119">
        <f t="shared" ca="1" si="212"/>
        <v>33</v>
      </c>
      <c r="AN133" s="119">
        <f t="shared" ca="1" si="212"/>
        <v>58</v>
      </c>
      <c r="AO133" s="119">
        <f t="shared" ca="1" si="212"/>
        <v>25</v>
      </c>
      <c r="AP133" s="119">
        <f t="shared" ca="1" si="212"/>
        <v>39</v>
      </c>
      <c r="AQ133" s="119">
        <f t="shared" ca="1" si="212"/>
        <v>4</v>
      </c>
      <c r="AR133" s="119">
        <f t="shared" ca="1" si="212"/>
        <v>56</v>
      </c>
      <c r="AS133" s="119">
        <f t="shared" ca="1" si="212"/>
        <v>22</v>
      </c>
      <c r="AT133" s="119">
        <f t="shared" ca="1" si="212"/>
        <v>71</v>
      </c>
      <c r="AU133" s="119">
        <f t="shared" ca="1" si="212"/>
        <v>48</v>
      </c>
      <c r="AV133" s="119">
        <f t="shared" ca="1" si="212"/>
        <v>2</v>
      </c>
      <c r="AW133" s="119">
        <f t="shared" ca="1" si="212"/>
        <v>10</v>
      </c>
      <c r="AX133" s="119">
        <f t="shared" ca="1" si="212"/>
        <v>63</v>
      </c>
      <c r="AY133" s="119">
        <f t="shared" ca="1" si="212"/>
        <v>42</v>
      </c>
      <c r="AZ133" s="119">
        <f t="shared" ca="1" si="212"/>
        <v>55</v>
      </c>
      <c r="BA133" s="119">
        <f t="shared" ca="1" si="212"/>
        <v>4</v>
      </c>
      <c r="BB133" s="119">
        <f t="shared" ca="1" si="212"/>
        <v>43</v>
      </c>
      <c r="BC133" s="119">
        <f t="shared" ca="1" si="212"/>
        <v>75</v>
      </c>
      <c r="BD133" s="119">
        <f t="shared" ca="1" si="212"/>
        <v>23</v>
      </c>
      <c r="BE133" s="119">
        <f t="shared" ca="1" si="212"/>
        <v>39</v>
      </c>
      <c r="BF133" s="119">
        <f t="shared" ca="1" si="212"/>
        <v>31</v>
      </c>
      <c r="BG133" s="119">
        <f t="shared" ca="1" si="212"/>
        <v>52</v>
      </c>
      <c r="BH133" s="119">
        <f t="shared" ca="1" si="212"/>
        <v>67</v>
      </c>
      <c r="BI133" s="120">
        <f t="shared" ca="1" si="212"/>
        <v>64</v>
      </c>
    </row>
    <row r="134" spans="1:61" ht="13.15" x14ac:dyDescent="0.4">
      <c r="A134" s="116">
        <v>34</v>
      </c>
      <c r="B134" s="117">
        <f ca="1">RANDBETWEEN(1,81)</f>
        <v>34</v>
      </c>
      <c r="C134" s="117">
        <f t="shared" ref="C134:BI134" ca="1" si="213">RANDBETWEEN(1,81)</f>
        <v>1</v>
      </c>
      <c r="D134" s="117">
        <f t="shared" ca="1" si="213"/>
        <v>15</v>
      </c>
      <c r="E134" s="117">
        <f t="shared" ca="1" si="213"/>
        <v>13</v>
      </c>
      <c r="F134" s="117">
        <f t="shared" ca="1" si="213"/>
        <v>70</v>
      </c>
      <c r="G134" s="117">
        <f t="shared" ca="1" si="213"/>
        <v>10</v>
      </c>
      <c r="H134" s="117">
        <f t="shared" ca="1" si="213"/>
        <v>35</v>
      </c>
      <c r="I134" s="117">
        <f t="shared" ca="1" si="213"/>
        <v>39</v>
      </c>
      <c r="J134" s="117">
        <f t="shared" ca="1" si="213"/>
        <v>70</v>
      </c>
      <c r="K134" s="117">
        <f t="shared" ca="1" si="213"/>
        <v>27</v>
      </c>
      <c r="L134" s="117">
        <f t="shared" ca="1" si="213"/>
        <v>45</v>
      </c>
      <c r="M134" s="117">
        <f t="shared" ca="1" si="213"/>
        <v>46</v>
      </c>
      <c r="N134" s="117">
        <f t="shared" ca="1" si="213"/>
        <v>44</v>
      </c>
      <c r="O134" s="117">
        <f t="shared" ca="1" si="213"/>
        <v>7</v>
      </c>
      <c r="P134" s="117">
        <f t="shared" ca="1" si="213"/>
        <v>30</v>
      </c>
      <c r="Q134" s="117">
        <f t="shared" ca="1" si="213"/>
        <v>53</v>
      </c>
      <c r="R134" s="117">
        <f t="shared" ca="1" si="213"/>
        <v>17</v>
      </c>
      <c r="S134" s="117">
        <f t="shared" ca="1" si="213"/>
        <v>72</v>
      </c>
      <c r="T134" s="117">
        <f t="shared" ca="1" si="213"/>
        <v>61</v>
      </c>
      <c r="U134" s="117">
        <f t="shared" ca="1" si="213"/>
        <v>52</v>
      </c>
      <c r="V134" s="117">
        <f t="shared" ca="1" si="213"/>
        <v>32</v>
      </c>
      <c r="W134" s="117">
        <f t="shared" ca="1" si="213"/>
        <v>5</v>
      </c>
      <c r="X134" s="117">
        <f t="shared" ca="1" si="213"/>
        <v>42</v>
      </c>
      <c r="Y134" s="117">
        <f t="shared" ca="1" si="213"/>
        <v>28</v>
      </c>
      <c r="Z134" s="117">
        <f t="shared" ca="1" si="213"/>
        <v>69</v>
      </c>
      <c r="AA134" s="117">
        <f t="shared" ca="1" si="213"/>
        <v>61</v>
      </c>
      <c r="AB134" s="117">
        <f t="shared" ca="1" si="213"/>
        <v>33</v>
      </c>
      <c r="AC134" s="117">
        <f t="shared" ca="1" si="213"/>
        <v>20</v>
      </c>
      <c r="AD134" s="117">
        <f t="shared" ca="1" si="213"/>
        <v>55</v>
      </c>
      <c r="AE134" s="117">
        <f t="shared" ca="1" si="213"/>
        <v>50</v>
      </c>
      <c r="AF134" s="117">
        <f t="shared" ca="1" si="213"/>
        <v>25</v>
      </c>
      <c r="AG134" s="117">
        <f t="shared" ca="1" si="213"/>
        <v>47</v>
      </c>
      <c r="AH134" s="117">
        <f t="shared" ca="1" si="213"/>
        <v>70</v>
      </c>
      <c r="AI134" s="117">
        <f t="shared" ca="1" si="213"/>
        <v>57</v>
      </c>
      <c r="AJ134" s="117">
        <f t="shared" ca="1" si="213"/>
        <v>77</v>
      </c>
      <c r="AK134" s="117">
        <f t="shared" ca="1" si="213"/>
        <v>78</v>
      </c>
      <c r="AL134" s="117">
        <f t="shared" ca="1" si="213"/>
        <v>38</v>
      </c>
      <c r="AM134" s="117">
        <f t="shared" ca="1" si="213"/>
        <v>69</v>
      </c>
      <c r="AN134" s="117">
        <f t="shared" ca="1" si="213"/>
        <v>50</v>
      </c>
      <c r="AO134" s="117">
        <f t="shared" ca="1" si="213"/>
        <v>52</v>
      </c>
      <c r="AP134" s="117">
        <f t="shared" ca="1" si="213"/>
        <v>3</v>
      </c>
      <c r="AQ134" s="117">
        <f t="shared" ca="1" si="213"/>
        <v>52</v>
      </c>
      <c r="AR134" s="117">
        <f t="shared" ca="1" si="213"/>
        <v>9</v>
      </c>
      <c r="AS134" s="117">
        <f t="shared" ca="1" si="213"/>
        <v>70</v>
      </c>
      <c r="AT134" s="117">
        <f t="shared" ca="1" si="213"/>
        <v>62</v>
      </c>
      <c r="AU134" s="117">
        <f t="shared" ca="1" si="213"/>
        <v>13</v>
      </c>
      <c r="AV134" s="117">
        <f t="shared" ca="1" si="213"/>
        <v>42</v>
      </c>
      <c r="AW134" s="117">
        <f t="shared" ca="1" si="213"/>
        <v>71</v>
      </c>
      <c r="AX134" s="117">
        <f t="shared" ca="1" si="213"/>
        <v>15</v>
      </c>
      <c r="AY134" s="117">
        <f t="shared" ca="1" si="213"/>
        <v>62</v>
      </c>
      <c r="AZ134" s="117">
        <f t="shared" ca="1" si="213"/>
        <v>31</v>
      </c>
      <c r="BA134" s="117">
        <f t="shared" ca="1" si="213"/>
        <v>62</v>
      </c>
      <c r="BB134" s="117">
        <f t="shared" ca="1" si="213"/>
        <v>78</v>
      </c>
      <c r="BC134" s="117">
        <f t="shared" ca="1" si="213"/>
        <v>40</v>
      </c>
      <c r="BD134" s="117">
        <f t="shared" ca="1" si="213"/>
        <v>27</v>
      </c>
      <c r="BE134" s="117">
        <f t="shared" ca="1" si="213"/>
        <v>19</v>
      </c>
      <c r="BF134" s="117">
        <f t="shared" ca="1" si="213"/>
        <v>45</v>
      </c>
      <c r="BG134" s="117">
        <f t="shared" ca="1" si="213"/>
        <v>27</v>
      </c>
      <c r="BH134" s="117">
        <f t="shared" ca="1" si="213"/>
        <v>7</v>
      </c>
      <c r="BI134" s="118">
        <f t="shared" ca="1" si="213"/>
        <v>68</v>
      </c>
    </row>
    <row r="135" spans="1:61" ht="13.15" x14ac:dyDescent="0.4">
      <c r="A135" s="116">
        <v>35</v>
      </c>
      <c r="B135" s="119">
        <f ca="1">RANDBETWEEN(1,81-1)</f>
        <v>56</v>
      </c>
      <c r="C135" s="119">
        <f t="shared" ref="C135:BI135" ca="1" si="214">RANDBETWEEN(1,81-1)</f>
        <v>5</v>
      </c>
      <c r="D135" s="119">
        <f t="shared" ca="1" si="214"/>
        <v>57</v>
      </c>
      <c r="E135" s="119">
        <f t="shared" ca="1" si="214"/>
        <v>57</v>
      </c>
      <c r="F135" s="119">
        <f t="shared" ca="1" si="214"/>
        <v>26</v>
      </c>
      <c r="G135" s="119">
        <f t="shared" ca="1" si="214"/>
        <v>59</v>
      </c>
      <c r="H135" s="119">
        <f t="shared" ca="1" si="214"/>
        <v>66</v>
      </c>
      <c r="I135" s="119">
        <f t="shared" ca="1" si="214"/>
        <v>77</v>
      </c>
      <c r="J135" s="119">
        <f t="shared" ca="1" si="214"/>
        <v>57</v>
      </c>
      <c r="K135" s="119">
        <f t="shared" ca="1" si="214"/>
        <v>39</v>
      </c>
      <c r="L135" s="119">
        <f t="shared" ca="1" si="214"/>
        <v>9</v>
      </c>
      <c r="M135" s="119">
        <f t="shared" ca="1" si="214"/>
        <v>10</v>
      </c>
      <c r="N135" s="119">
        <f t="shared" ca="1" si="214"/>
        <v>36</v>
      </c>
      <c r="O135" s="119">
        <f t="shared" ca="1" si="214"/>
        <v>21</v>
      </c>
      <c r="P135" s="119">
        <f t="shared" ca="1" si="214"/>
        <v>55</v>
      </c>
      <c r="Q135" s="119">
        <f t="shared" ca="1" si="214"/>
        <v>61</v>
      </c>
      <c r="R135" s="119">
        <f t="shared" ca="1" si="214"/>
        <v>33</v>
      </c>
      <c r="S135" s="119">
        <f t="shared" ca="1" si="214"/>
        <v>76</v>
      </c>
      <c r="T135" s="119">
        <f t="shared" ca="1" si="214"/>
        <v>1</v>
      </c>
      <c r="U135" s="119">
        <f t="shared" ca="1" si="214"/>
        <v>53</v>
      </c>
      <c r="V135" s="119">
        <f t="shared" ca="1" si="214"/>
        <v>27</v>
      </c>
      <c r="W135" s="119">
        <f t="shared" ca="1" si="214"/>
        <v>43</v>
      </c>
      <c r="X135" s="119">
        <f t="shared" ca="1" si="214"/>
        <v>16</v>
      </c>
      <c r="Y135" s="119">
        <f t="shared" ca="1" si="214"/>
        <v>6</v>
      </c>
      <c r="Z135" s="119">
        <f t="shared" ca="1" si="214"/>
        <v>37</v>
      </c>
      <c r="AA135" s="119">
        <f t="shared" ca="1" si="214"/>
        <v>19</v>
      </c>
      <c r="AB135" s="119">
        <f t="shared" ca="1" si="214"/>
        <v>8</v>
      </c>
      <c r="AC135" s="119">
        <f t="shared" ca="1" si="214"/>
        <v>19</v>
      </c>
      <c r="AD135" s="119">
        <f t="shared" ca="1" si="214"/>
        <v>54</v>
      </c>
      <c r="AE135" s="119">
        <f t="shared" ca="1" si="214"/>
        <v>57</v>
      </c>
      <c r="AF135" s="119">
        <f t="shared" ca="1" si="214"/>
        <v>31</v>
      </c>
      <c r="AG135" s="119">
        <f t="shared" ca="1" si="214"/>
        <v>44</v>
      </c>
      <c r="AH135" s="119">
        <f t="shared" ca="1" si="214"/>
        <v>37</v>
      </c>
      <c r="AI135" s="119">
        <f t="shared" ca="1" si="214"/>
        <v>74</v>
      </c>
      <c r="AJ135" s="119">
        <f t="shared" ca="1" si="214"/>
        <v>14</v>
      </c>
      <c r="AK135" s="119">
        <f t="shared" ca="1" si="214"/>
        <v>66</v>
      </c>
      <c r="AL135" s="119">
        <f t="shared" ca="1" si="214"/>
        <v>80</v>
      </c>
      <c r="AM135" s="119">
        <f t="shared" ca="1" si="214"/>
        <v>14</v>
      </c>
      <c r="AN135" s="119">
        <f t="shared" ca="1" si="214"/>
        <v>76</v>
      </c>
      <c r="AO135" s="119">
        <f t="shared" ca="1" si="214"/>
        <v>46</v>
      </c>
      <c r="AP135" s="119">
        <f t="shared" ca="1" si="214"/>
        <v>30</v>
      </c>
      <c r="AQ135" s="119">
        <f t="shared" ca="1" si="214"/>
        <v>35</v>
      </c>
      <c r="AR135" s="119">
        <f t="shared" ca="1" si="214"/>
        <v>55</v>
      </c>
      <c r="AS135" s="119">
        <f t="shared" ca="1" si="214"/>
        <v>25</v>
      </c>
      <c r="AT135" s="119">
        <f t="shared" ca="1" si="214"/>
        <v>33</v>
      </c>
      <c r="AU135" s="119">
        <f t="shared" ca="1" si="214"/>
        <v>56</v>
      </c>
      <c r="AV135" s="119">
        <f t="shared" ca="1" si="214"/>
        <v>77</v>
      </c>
      <c r="AW135" s="119">
        <f t="shared" ca="1" si="214"/>
        <v>74</v>
      </c>
      <c r="AX135" s="119">
        <f t="shared" ca="1" si="214"/>
        <v>46</v>
      </c>
      <c r="AY135" s="119">
        <f t="shared" ca="1" si="214"/>
        <v>20</v>
      </c>
      <c r="AZ135" s="119">
        <f t="shared" ca="1" si="214"/>
        <v>78</v>
      </c>
      <c r="BA135" s="119">
        <f t="shared" ca="1" si="214"/>
        <v>26</v>
      </c>
      <c r="BB135" s="119">
        <f t="shared" ca="1" si="214"/>
        <v>34</v>
      </c>
      <c r="BC135" s="119">
        <f t="shared" ca="1" si="214"/>
        <v>7</v>
      </c>
      <c r="BD135" s="119">
        <f t="shared" ca="1" si="214"/>
        <v>34</v>
      </c>
      <c r="BE135" s="119">
        <f t="shared" ca="1" si="214"/>
        <v>17</v>
      </c>
      <c r="BF135" s="119">
        <f t="shared" ca="1" si="214"/>
        <v>9</v>
      </c>
      <c r="BG135" s="119">
        <f t="shared" ca="1" si="214"/>
        <v>26</v>
      </c>
      <c r="BH135" s="119">
        <f t="shared" ca="1" si="214"/>
        <v>58</v>
      </c>
      <c r="BI135" s="120">
        <f t="shared" ca="1" si="214"/>
        <v>34</v>
      </c>
    </row>
    <row r="136" spans="1:61" ht="13.15" x14ac:dyDescent="0.4">
      <c r="A136" s="116">
        <v>36</v>
      </c>
      <c r="B136" s="117">
        <f ca="1">RANDBETWEEN(1,81-2)</f>
        <v>12</v>
      </c>
      <c r="C136" s="117">
        <f t="shared" ref="C136:BI136" ca="1" si="215">RANDBETWEEN(1,81-2)</f>
        <v>69</v>
      </c>
      <c r="D136" s="117">
        <f t="shared" ca="1" si="215"/>
        <v>43</v>
      </c>
      <c r="E136" s="117">
        <f t="shared" ca="1" si="215"/>
        <v>22</v>
      </c>
      <c r="F136" s="117">
        <f t="shared" ca="1" si="215"/>
        <v>54</v>
      </c>
      <c r="G136" s="117">
        <f t="shared" ca="1" si="215"/>
        <v>36</v>
      </c>
      <c r="H136" s="117">
        <f t="shared" ca="1" si="215"/>
        <v>6</v>
      </c>
      <c r="I136" s="117">
        <f t="shared" ca="1" si="215"/>
        <v>68</v>
      </c>
      <c r="J136" s="117">
        <f t="shared" ca="1" si="215"/>
        <v>21</v>
      </c>
      <c r="K136" s="117">
        <f t="shared" ca="1" si="215"/>
        <v>78</v>
      </c>
      <c r="L136" s="117">
        <f t="shared" ca="1" si="215"/>
        <v>37</v>
      </c>
      <c r="M136" s="117">
        <f t="shared" ca="1" si="215"/>
        <v>8</v>
      </c>
      <c r="N136" s="117">
        <f t="shared" ca="1" si="215"/>
        <v>24</v>
      </c>
      <c r="O136" s="117">
        <f t="shared" ca="1" si="215"/>
        <v>41</v>
      </c>
      <c r="P136" s="117">
        <f t="shared" ca="1" si="215"/>
        <v>8</v>
      </c>
      <c r="Q136" s="117">
        <f t="shared" ca="1" si="215"/>
        <v>12</v>
      </c>
      <c r="R136" s="117">
        <f t="shared" ca="1" si="215"/>
        <v>44</v>
      </c>
      <c r="S136" s="117">
        <f t="shared" ca="1" si="215"/>
        <v>25</v>
      </c>
      <c r="T136" s="117">
        <f t="shared" ca="1" si="215"/>
        <v>8</v>
      </c>
      <c r="U136" s="117">
        <f t="shared" ca="1" si="215"/>
        <v>6</v>
      </c>
      <c r="V136" s="117">
        <f t="shared" ca="1" si="215"/>
        <v>4</v>
      </c>
      <c r="W136" s="117">
        <f t="shared" ca="1" si="215"/>
        <v>54</v>
      </c>
      <c r="X136" s="117">
        <f t="shared" ca="1" si="215"/>
        <v>24</v>
      </c>
      <c r="Y136" s="117">
        <f t="shared" ca="1" si="215"/>
        <v>11</v>
      </c>
      <c r="Z136" s="117">
        <f t="shared" ca="1" si="215"/>
        <v>66</v>
      </c>
      <c r="AA136" s="117">
        <f t="shared" ca="1" si="215"/>
        <v>39</v>
      </c>
      <c r="AB136" s="117">
        <f t="shared" ca="1" si="215"/>
        <v>76</v>
      </c>
      <c r="AC136" s="117">
        <f t="shared" ca="1" si="215"/>
        <v>23</v>
      </c>
      <c r="AD136" s="117">
        <f t="shared" ca="1" si="215"/>
        <v>21</v>
      </c>
      <c r="AE136" s="117">
        <f t="shared" ca="1" si="215"/>
        <v>62</v>
      </c>
      <c r="AF136" s="117">
        <f t="shared" ca="1" si="215"/>
        <v>22</v>
      </c>
      <c r="AG136" s="117">
        <f t="shared" ca="1" si="215"/>
        <v>58</v>
      </c>
      <c r="AH136" s="117">
        <f t="shared" ca="1" si="215"/>
        <v>78</v>
      </c>
      <c r="AI136" s="117">
        <f t="shared" ca="1" si="215"/>
        <v>38</v>
      </c>
      <c r="AJ136" s="117">
        <f t="shared" ca="1" si="215"/>
        <v>17</v>
      </c>
      <c r="AK136" s="117">
        <f t="shared" ca="1" si="215"/>
        <v>1</v>
      </c>
      <c r="AL136" s="117">
        <f t="shared" ca="1" si="215"/>
        <v>45</v>
      </c>
      <c r="AM136" s="117">
        <f t="shared" ca="1" si="215"/>
        <v>49</v>
      </c>
      <c r="AN136" s="117">
        <f t="shared" ca="1" si="215"/>
        <v>38</v>
      </c>
      <c r="AO136" s="117">
        <f t="shared" ca="1" si="215"/>
        <v>63</v>
      </c>
      <c r="AP136" s="117">
        <f t="shared" ca="1" si="215"/>
        <v>73</v>
      </c>
      <c r="AQ136" s="117">
        <f t="shared" ca="1" si="215"/>
        <v>43</v>
      </c>
      <c r="AR136" s="117">
        <f t="shared" ca="1" si="215"/>
        <v>1</v>
      </c>
      <c r="AS136" s="117">
        <f t="shared" ca="1" si="215"/>
        <v>61</v>
      </c>
      <c r="AT136" s="117">
        <f t="shared" ca="1" si="215"/>
        <v>72</v>
      </c>
      <c r="AU136" s="117">
        <f t="shared" ca="1" si="215"/>
        <v>78</v>
      </c>
      <c r="AV136" s="117">
        <f t="shared" ca="1" si="215"/>
        <v>78</v>
      </c>
      <c r="AW136" s="117">
        <f t="shared" ca="1" si="215"/>
        <v>7</v>
      </c>
      <c r="AX136" s="117">
        <f t="shared" ca="1" si="215"/>
        <v>8</v>
      </c>
      <c r="AY136" s="117">
        <f t="shared" ca="1" si="215"/>
        <v>10</v>
      </c>
      <c r="AZ136" s="117">
        <f t="shared" ca="1" si="215"/>
        <v>48</v>
      </c>
      <c r="BA136" s="117">
        <f t="shared" ca="1" si="215"/>
        <v>77</v>
      </c>
      <c r="BB136" s="117">
        <f t="shared" ca="1" si="215"/>
        <v>3</v>
      </c>
      <c r="BC136" s="117">
        <f t="shared" ca="1" si="215"/>
        <v>58</v>
      </c>
      <c r="BD136" s="117">
        <f t="shared" ca="1" si="215"/>
        <v>15</v>
      </c>
      <c r="BE136" s="117">
        <f t="shared" ca="1" si="215"/>
        <v>35</v>
      </c>
      <c r="BF136" s="117">
        <f t="shared" ca="1" si="215"/>
        <v>42</v>
      </c>
      <c r="BG136" s="117">
        <f t="shared" ca="1" si="215"/>
        <v>53</v>
      </c>
      <c r="BH136" s="117">
        <f t="shared" ca="1" si="215"/>
        <v>49</v>
      </c>
      <c r="BI136" s="118">
        <f t="shared" ca="1" si="215"/>
        <v>77</v>
      </c>
    </row>
    <row r="137" spans="1:61" ht="13.15" x14ac:dyDescent="0.4">
      <c r="A137" s="116">
        <v>37</v>
      </c>
      <c r="B137" s="119">
        <f ca="1">RANDBETWEEN(1,81)</f>
        <v>26</v>
      </c>
      <c r="C137" s="119">
        <f t="shared" ref="C137:BI137" ca="1" si="216">RANDBETWEEN(1,81)</f>
        <v>36</v>
      </c>
      <c r="D137" s="119">
        <f t="shared" ca="1" si="216"/>
        <v>65</v>
      </c>
      <c r="E137" s="119">
        <f t="shared" ca="1" si="216"/>
        <v>6</v>
      </c>
      <c r="F137" s="119">
        <f t="shared" ca="1" si="216"/>
        <v>8</v>
      </c>
      <c r="G137" s="119">
        <f t="shared" ca="1" si="216"/>
        <v>66</v>
      </c>
      <c r="H137" s="119">
        <f t="shared" ca="1" si="216"/>
        <v>38</v>
      </c>
      <c r="I137" s="119">
        <f t="shared" ca="1" si="216"/>
        <v>57</v>
      </c>
      <c r="J137" s="119">
        <f t="shared" ca="1" si="216"/>
        <v>9</v>
      </c>
      <c r="K137" s="119">
        <f t="shared" ca="1" si="216"/>
        <v>18</v>
      </c>
      <c r="L137" s="119">
        <f t="shared" ca="1" si="216"/>
        <v>20</v>
      </c>
      <c r="M137" s="119">
        <f t="shared" ca="1" si="216"/>
        <v>15</v>
      </c>
      <c r="N137" s="119">
        <f t="shared" ca="1" si="216"/>
        <v>7</v>
      </c>
      <c r="O137" s="119">
        <f t="shared" ca="1" si="216"/>
        <v>39</v>
      </c>
      <c r="P137" s="119">
        <f t="shared" ca="1" si="216"/>
        <v>50</v>
      </c>
      <c r="Q137" s="119">
        <f t="shared" ca="1" si="216"/>
        <v>63</v>
      </c>
      <c r="R137" s="119">
        <f t="shared" ca="1" si="216"/>
        <v>9</v>
      </c>
      <c r="S137" s="119">
        <f t="shared" ca="1" si="216"/>
        <v>62</v>
      </c>
      <c r="T137" s="119">
        <f t="shared" ca="1" si="216"/>
        <v>35</v>
      </c>
      <c r="U137" s="119">
        <f t="shared" ca="1" si="216"/>
        <v>76</v>
      </c>
      <c r="V137" s="119">
        <f t="shared" ca="1" si="216"/>
        <v>26</v>
      </c>
      <c r="W137" s="119">
        <f t="shared" ca="1" si="216"/>
        <v>12</v>
      </c>
      <c r="X137" s="119">
        <f t="shared" ca="1" si="216"/>
        <v>37</v>
      </c>
      <c r="Y137" s="119">
        <f t="shared" ca="1" si="216"/>
        <v>77</v>
      </c>
      <c r="Z137" s="119">
        <f t="shared" ca="1" si="216"/>
        <v>35</v>
      </c>
      <c r="AA137" s="119">
        <f t="shared" ca="1" si="216"/>
        <v>3</v>
      </c>
      <c r="AB137" s="119">
        <f t="shared" ca="1" si="216"/>
        <v>52</v>
      </c>
      <c r="AC137" s="119">
        <f t="shared" ca="1" si="216"/>
        <v>22</v>
      </c>
      <c r="AD137" s="119">
        <f t="shared" ca="1" si="216"/>
        <v>10</v>
      </c>
      <c r="AE137" s="119">
        <f t="shared" ca="1" si="216"/>
        <v>49</v>
      </c>
      <c r="AF137" s="119">
        <f t="shared" ca="1" si="216"/>
        <v>4</v>
      </c>
      <c r="AG137" s="119">
        <f t="shared" ca="1" si="216"/>
        <v>23</v>
      </c>
      <c r="AH137" s="119">
        <f t="shared" ca="1" si="216"/>
        <v>65</v>
      </c>
      <c r="AI137" s="119">
        <f t="shared" ca="1" si="216"/>
        <v>52</v>
      </c>
      <c r="AJ137" s="119">
        <f t="shared" ca="1" si="216"/>
        <v>47</v>
      </c>
      <c r="AK137" s="119">
        <f t="shared" ca="1" si="216"/>
        <v>73</v>
      </c>
      <c r="AL137" s="119">
        <f t="shared" ca="1" si="216"/>
        <v>67</v>
      </c>
      <c r="AM137" s="119">
        <f t="shared" ca="1" si="216"/>
        <v>70</v>
      </c>
      <c r="AN137" s="119">
        <f t="shared" ca="1" si="216"/>
        <v>74</v>
      </c>
      <c r="AO137" s="119">
        <f t="shared" ca="1" si="216"/>
        <v>32</v>
      </c>
      <c r="AP137" s="119">
        <f t="shared" ca="1" si="216"/>
        <v>78</v>
      </c>
      <c r="AQ137" s="119">
        <f t="shared" ca="1" si="216"/>
        <v>55</v>
      </c>
      <c r="AR137" s="119">
        <f t="shared" ca="1" si="216"/>
        <v>38</v>
      </c>
      <c r="AS137" s="119">
        <f t="shared" ca="1" si="216"/>
        <v>25</v>
      </c>
      <c r="AT137" s="119">
        <f t="shared" ca="1" si="216"/>
        <v>35</v>
      </c>
      <c r="AU137" s="119">
        <f t="shared" ca="1" si="216"/>
        <v>20</v>
      </c>
      <c r="AV137" s="119">
        <f t="shared" ca="1" si="216"/>
        <v>37</v>
      </c>
      <c r="AW137" s="119">
        <f t="shared" ca="1" si="216"/>
        <v>42</v>
      </c>
      <c r="AX137" s="119">
        <f t="shared" ca="1" si="216"/>
        <v>45</v>
      </c>
      <c r="AY137" s="119">
        <f t="shared" ca="1" si="216"/>
        <v>52</v>
      </c>
      <c r="AZ137" s="119">
        <f t="shared" ca="1" si="216"/>
        <v>50</v>
      </c>
      <c r="BA137" s="119">
        <f t="shared" ca="1" si="216"/>
        <v>10</v>
      </c>
      <c r="BB137" s="119">
        <f t="shared" ca="1" si="216"/>
        <v>7</v>
      </c>
      <c r="BC137" s="119">
        <f t="shared" ca="1" si="216"/>
        <v>43</v>
      </c>
      <c r="BD137" s="119">
        <f t="shared" ca="1" si="216"/>
        <v>17</v>
      </c>
      <c r="BE137" s="119">
        <f t="shared" ca="1" si="216"/>
        <v>39</v>
      </c>
      <c r="BF137" s="119">
        <f t="shared" ca="1" si="216"/>
        <v>52</v>
      </c>
      <c r="BG137" s="119">
        <f t="shared" ca="1" si="216"/>
        <v>33</v>
      </c>
      <c r="BH137" s="119">
        <f t="shared" ca="1" si="216"/>
        <v>19</v>
      </c>
      <c r="BI137" s="120">
        <f t="shared" ca="1" si="216"/>
        <v>42</v>
      </c>
    </row>
    <row r="138" spans="1:61" ht="13.15" x14ac:dyDescent="0.4">
      <c r="A138" s="116">
        <v>38</v>
      </c>
      <c r="B138" s="117">
        <f ca="1">RANDBETWEEN(1,81-1)</f>
        <v>15</v>
      </c>
      <c r="C138" s="117">
        <f t="shared" ref="C138:BI138" ca="1" si="217">RANDBETWEEN(1,81-1)</f>
        <v>47</v>
      </c>
      <c r="D138" s="117">
        <f t="shared" ca="1" si="217"/>
        <v>43</v>
      </c>
      <c r="E138" s="117">
        <f t="shared" ca="1" si="217"/>
        <v>80</v>
      </c>
      <c r="F138" s="117">
        <f t="shared" ca="1" si="217"/>
        <v>27</v>
      </c>
      <c r="G138" s="117">
        <f t="shared" ca="1" si="217"/>
        <v>63</v>
      </c>
      <c r="H138" s="117">
        <f t="shared" ca="1" si="217"/>
        <v>28</v>
      </c>
      <c r="I138" s="117">
        <f t="shared" ca="1" si="217"/>
        <v>44</v>
      </c>
      <c r="J138" s="117">
        <f t="shared" ca="1" si="217"/>
        <v>27</v>
      </c>
      <c r="K138" s="117">
        <f t="shared" ca="1" si="217"/>
        <v>77</v>
      </c>
      <c r="L138" s="117">
        <f t="shared" ca="1" si="217"/>
        <v>52</v>
      </c>
      <c r="M138" s="117">
        <f t="shared" ca="1" si="217"/>
        <v>40</v>
      </c>
      <c r="N138" s="117">
        <f t="shared" ca="1" si="217"/>
        <v>30</v>
      </c>
      <c r="O138" s="117">
        <f t="shared" ca="1" si="217"/>
        <v>8</v>
      </c>
      <c r="P138" s="117">
        <f t="shared" ca="1" si="217"/>
        <v>54</v>
      </c>
      <c r="Q138" s="117">
        <f t="shared" ca="1" si="217"/>
        <v>14</v>
      </c>
      <c r="R138" s="117">
        <f t="shared" ca="1" si="217"/>
        <v>58</v>
      </c>
      <c r="S138" s="117">
        <f t="shared" ca="1" si="217"/>
        <v>53</v>
      </c>
      <c r="T138" s="117">
        <f t="shared" ca="1" si="217"/>
        <v>31</v>
      </c>
      <c r="U138" s="117">
        <f t="shared" ca="1" si="217"/>
        <v>71</v>
      </c>
      <c r="V138" s="117">
        <f t="shared" ca="1" si="217"/>
        <v>52</v>
      </c>
      <c r="W138" s="117">
        <f t="shared" ca="1" si="217"/>
        <v>28</v>
      </c>
      <c r="X138" s="117">
        <f t="shared" ca="1" si="217"/>
        <v>9</v>
      </c>
      <c r="Y138" s="117">
        <f t="shared" ca="1" si="217"/>
        <v>21</v>
      </c>
      <c r="Z138" s="117">
        <f t="shared" ca="1" si="217"/>
        <v>25</v>
      </c>
      <c r="AA138" s="117">
        <f t="shared" ca="1" si="217"/>
        <v>71</v>
      </c>
      <c r="AB138" s="117">
        <f t="shared" ca="1" si="217"/>
        <v>12</v>
      </c>
      <c r="AC138" s="117">
        <f t="shared" ca="1" si="217"/>
        <v>45</v>
      </c>
      <c r="AD138" s="117">
        <f t="shared" ca="1" si="217"/>
        <v>12</v>
      </c>
      <c r="AE138" s="117">
        <f t="shared" ca="1" si="217"/>
        <v>24</v>
      </c>
      <c r="AF138" s="117">
        <f t="shared" ca="1" si="217"/>
        <v>20</v>
      </c>
      <c r="AG138" s="117">
        <f t="shared" ca="1" si="217"/>
        <v>21</v>
      </c>
      <c r="AH138" s="117">
        <f t="shared" ca="1" si="217"/>
        <v>67</v>
      </c>
      <c r="AI138" s="117">
        <f t="shared" ca="1" si="217"/>
        <v>34</v>
      </c>
      <c r="AJ138" s="117">
        <f t="shared" ca="1" si="217"/>
        <v>43</v>
      </c>
      <c r="AK138" s="117">
        <f t="shared" ca="1" si="217"/>
        <v>30</v>
      </c>
      <c r="AL138" s="117">
        <f t="shared" ca="1" si="217"/>
        <v>14</v>
      </c>
      <c r="AM138" s="117">
        <f t="shared" ca="1" si="217"/>
        <v>30</v>
      </c>
      <c r="AN138" s="117">
        <f t="shared" ca="1" si="217"/>
        <v>38</v>
      </c>
      <c r="AO138" s="117">
        <f t="shared" ca="1" si="217"/>
        <v>78</v>
      </c>
      <c r="AP138" s="117">
        <f t="shared" ca="1" si="217"/>
        <v>46</v>
      </c>
      <c r="AQ138" s="117">
        <f t="shared" ca="1" si="217"/>
        <v>1</v>
      </c>
      <c r="AR138" s="117">
        <f t="shared" ca="1" si="217"/>
        <v>42</v>
      </c>
      <c r="AS138" s="117">
        <f t="shared" ca="1" si="217"/>
        <v>66</v>
      </c>
      <c r="AT138" s="117">
        <f t="shared" ca="1" si="217"/>
        <v>45</v>
      </c>
      <c r="AU138" s="117">
        <f t="shared" ca="1" si="217"/>
        <v>16</v>
      </c>
      <c r="AV138" s="117">
        <f t="shared" ca="1" si="217"/>
        <v>13</v>
      </c>
      <c r="AW138" s="117">
        <f t="shared" ca="1" si="217"/>
        <v>6</v>
      </c>
      <c r="AX138" s="117">
        <f t="shared" ca="1" si="217"/>
        <v>33</v>
      </c>
      <c r="AY138" s="117">
        <f t="shared" ca="1" si="217"/>
        <v>14</v>
      </c>
      <c r="AZ138" s="117">
        <f t="shared" ca="1" si="217"/>
        <v>73</v>
      </c>
      <c r="BA138" s="117">
        <f t="shared" ca="1" si="217"/>
        <v>53</v>
      </c>
      <c r="BB138" s="117">
        <f t="shared" ca="1" si="217"/>
        <v>54</v>
      </c>
      <c r="BC138" s="117">
        <f t="shared" ca="1" si="217"/>
        <v>18</v>
      </c>
      <c r="BD138" s="117">
        <f t="shared" ca="1" si="217"/>
        <v>59</v>
      </c>
      <c r="BE138" s="117">
        <f t="shared" ca="1" si="217"/>
        <v>5</v>
      </c>
      <c r="BF138" s="117">
        <f t="shared" ca="1" si="217"/>
        <v>16</v>
      </c>
      <c r="BG138" s="117">
        <f t="shared" ca="1" si="217"/>
        <v>21</v>
      </c>
      <c r="BH138" s="117">
        <f t="shared" ca="1" si="217"/>
        <v>42</v>
      </c>
      <c r="BI138" s="118">
        <f t="shared" ca="1" si="217"/>
        <v>79</v>
      </c>
    </row>
    <row r="139" spans="1:61" ht="13.15" x14ac:dyDescent="0.4">
      <c r="A139" s="116">
        <v>39</v>
      </c>
      <c r="B139" s="119">
        <f ca="1">RANDBETWEEN(1,81-2)</f>
        <v>42</v>
      </c>
      <c r="C139" s="119">
        <f t="shared" ref="C139:BI139" ca="1" si="218">RANDBETWEEN(1,81-2)</f>
        <v>78</v>
      </c>
      <c r="D139" s="119">
        <f t="shared" ca="1" si="218"/>
        <v>1</v>
      </c>
      <c r="E139" s="119">
        <f t="shared" ca="1" si="218"/>
        <v>65</v>
      </c>
      <c r="F139" s="119">
        <f t="shared" ca="1" si="218"/>
        <v>3</v>
      </c>
      <c r="G139" s="119">
        <f t="shared" ca="1" si="218"/>
        <v>74</v>
      </c>
      <c r="H139" s="119">
        <f t="shared" ca="1" si="218"/>
        <v>47</v>
      </c>
      <c r="I139" s="119">
        <f t="shared" ca="1" si="218"/>
        <v>11</v>
      </c>
      <c r="J139" s="119">
        <f t="shared" ca="1" si="218"/>
        <v>22</v>
      </c>
      <c r="K139" s="119">
        <f t="shared" ca="1" si="218"/>
        <v>52</v>
      </c>
      <c r="L139" s="119">
        <f t="shared" ca="1" si="218"/>
        <v>29</v>
      </c>
      <c r="M139" s="119">
        <f t="shared" ca="1" si="218"/>
        <v>71</v>
      </c>
      <c r="N139" s="119">
        <f t="shared" ca="1" si="218"/>
        <v>54</v>
      </c>
      <c r="O139" s="119">
        <f t="shared" ca="1" si="218"/>
        <v>76</v>
      </c>
      <c r="P139" s="119">
        <f t="shared" ca="1" si="218"/>
        <v>32</v>
      </c>
      <c r="Q139" s="119">
        <f t="shared" ca="1" si="218"/>
        <v>20</v>
      </c>
      <c r="R139" s="119">
        <f t="shared" ca="1" si="218"/>
        <v>61</v>
      </c>
      <c r="S139" s="119">
        <f t="shared" ca="1" si="218"/>
        <v>36</v>
      </c>
      <c r="T139" s="119">
        <f t="shared" ca="1" si="218"/>
        <v>19</v>
      </c>
      <c r="U139" s="119">
        <f t="shared" ca="1" si="218"/>
        <v>45</v>
      </c>
      <c r="V139" s="119">
        <f t="shared" ca="1" si="218"/>
        <v>69</v>
      </c>
      <c r="W139" s="119">
        <f t="shared" ca="1" si="218"/>
        <v>19</v>
      </c>
      <c r="X139" s="119">
        <f t="shared" ca="1" si="218"/>
        <v>53</v>
      </c>
      <c r="Y139" s="119">
        <f t="shared" ca="1" si="218"/>
        <v>16</v>
      </c>
      <c r="Z139" s="119">
        <f t="shared" ca="1" si="218"/>
        <v>22</v>
      </c>
      <c r="AA139" s="119">
        <f t="shared" ca="1" si="218"/>
        <v>49</v>
      </c>
      <c r="AB139" s="119">
        <f t="shared" ca="1" si="218"/>
        <v>29</v>
      </c>
      <c r="AC139" s="119">
        <f t="shared" ca="1" si="218"/>
        <v>78</v>
      </c>
      <c r="AD139" s="119">
        <f t="shared" ca="1" si="218"/>
        <v>37</v>
      </c>
      <c r="AE139" s="119">
        <f t="shared" ca="1" si="218"/>
        <v>52</v>
      </c>
      <c r="AF139" s="119">
        <f t="shared" ca="1" si="218"/>
        <v>62</v>
      </c>
      <c r="AG139" s="119">
        <f t="shared" ca="1" si="218"/>
        <v>75</v>
      </c>
      <c r="AH139" s="119">
        <f t="shared" ca="1" si="218"/>
        <v>57</v>
      </c>
      <c r="AI139" s="119">
        <f t="shared" ca="1" si="218"/>
        <v>9</v>
      </c>
      <c r="AJ139" s="119">
        <f t="shared" ca="1" si="218"/>
        <v>50</v>
      </c>
      <c r="AK139" s="119">
        <f t="shared" ca="1" si="218"/>
        <v>79</v>
      </c>
      <c r="AL139" s="119">
        <f t="shared" ca="1" si="218"/>
        <v>49</v>
      </c>
      <c r="AM139" s="119">
        <f t="shared" ca="1" si="218"/>
        <v>71</v>
      </c>
      <c r="AN139" s="119">
        <f t="shared" ca="1" si="218"/>
        <v>68</v>
      </c>
      <c r="AO139" s="119">
        <f t="shared" ca="1" si="218"/>
        <v>29</v>
      </c>
      <c r="AP139" s="119">
        <f t="shared" ca="1" si="218"/>
        <v>49</v>
      </c>
      <c r="AQ139" s="119">
        <f t="shared" ca="1" si="218"/>
        <v>27</v>
      </c>
      <c r="AR139" s="119">
        <f t="shared" ca="1" si="218"/>
        <v>43</v>
      </c>
      <c r="AS139" s="119">
        <f t="shared" ca="1" si="218"/>
        <v>46</v>
      </c>
      <c r="AT139" s="119">
        <f t="shared" ca="1" si="218"/>
        <v>19</v>
      </c>
      <c r="AU139" s="119">
        <f t="shared" ca="1" si="218"/>
        <v>5</v>
      </c>
      <c r="AV139" s="119">
        <f t="shared" ca="1" si="218"/>
        <v>77</v>
      </c>
      <c r="AW139" s="119">
        <f t="shared" ca="1" si="218"/>
        <v>68</v>
      </c>
      <c r="AX139" s="119">
        <f t="shared" ca="1" si="218"/>
        <v>54</v>
      </c>
      <c r="AY139" s="119">
        <f t="shared" ca="1" si="218"/>
        <v>71</v>
      </c>
      <c r="AZ139" s="119">
        <f t="shared" ca="1" si="218"/>
        <v>51</v>
      </c>
      <c r="BA139" s="119">
        <f t="shared" ca="1" si="218"/>
        <v>3</v>
      </c>
      <c r="BB139" s="119">
        <f t="shared" ca="1" si="218"/>
        <v>16</v>
      </c>
      <c r="BC139" s="119">
        <f t="shared" ca="1" si="218"/>
        <v>63</v>
      </c>
      <c r="BD139" s="119">
        <f t="shared" ca="1" si="218"/>
        <v>46</v>
      </c>
      <c r="BE139" s="119">
        <f t="shared" ca="1" si="218"/>
        <v>42</v>
      </c>
      <c r="BF139" s="119">
        <f t="shared" ca="1" si="218"/>
        <v>5</v>
      </c>
      <c r="BG139" s="119">
        <f t="shared" ca="1" si="218"/>
        <v>37</v>
      </c>
      <c r="BH139" s="119">
        <f t="shared" ca="1" si="218"/>
        <v>37</v>
      </c>
      <c r="BI139" s="120">
        <f t="shared" ca="1" si="218"/>
        <v>52</v>
      </c>
    </row>
    <row r="140" spans="1:61" ht="13.15" x14ac:dyDescent="0.4">
      <c r="A140" s="116">
        <v>40</v>
      </c>
      <c r="B140" s="117">
        <f ca="1">RANDBETWEEN(1,81)</f>
        <v>78</v>
      </c>
      <c r="C140" s="117">
        <f t="shared" ref="C140:BI140" ca="1" si="219">RANDBETWEEN(1,81)</f>
        <v>15</v>
      </c>
      <c r="D140" s="117">
        <f t="shared" ca="1" si="219"/>
        <v>56</v>
      </c>
      <c r="E140" s="117">
        <f t="shared" ca="1" si="219"/>
        <v>38</v>
      </c>
      <c r="F140" s="117">
        <f t="shared" ca="1" si="219"/>
        <v>35</v>
      </c>
      <c r="G140" s="117">
        <f t="shared" ca="1" si="219"/>
        <v>9</v>
      </c>
      <c r="H140" s="117">
        <f t="shared" ca="1" si="219"/>
        <v>11</v>
      </c>
      <c r="I140" s="117">
        <f t="shared" ca="1" si="219"/>
        <v>32</v>
      </c>
      <c r="J140" s="117">
        <f t="shared" ca="1" si="219"/>
        <v>24</v>
      </c>
      <c r="K140" s="117">
        <f t="shared" ca="1" si="219"/>
        <v>40</v>
      </c>
      <c r="L140" s="117">
        <f t="shared" ca="1" si="219"/>
        <v>56</v>
      </c>
      <c r="M140" s="117">
        <f t="shared" ca="1" si="219"/>
        <v>31</v>
      </c>
      <c r="N140" s="117">
        <f t="shared" ca="1" si="219"/>
        <v>68</v>
      </c>
      <c r="O140" s="117">
        <f t="shared" ca="1" si="219"/>
        <v>5</v>
      </c>
      <c r="P140" s="117">
        <f t="shared" ca="1" si="219"/>
        <v>24</v>
      </c>
      <c r="Q140" s="117">
        <f t="shared" ca="1" si="219"/>
        <v>36</v>
      </c>
      <c r="R140" s="117">
        <f t="shared" ca="1" si="219"/>
        <v>51</v>
      </c>
      <c r="S140" s="117">
        <f t="shared" ca="1" si="219"/>
        <v>44</v>
      </c>
      <c r="T140" s="117">
        <f t="shared" ca="1" si="219"/>
        <v>5</v>
      </c>
      <c r="U140" s="117">
        <f t="shared" ca="1" si="219"/>
        <v>80</v>
      </c>
      <c r="V140" s="117">
        <f t="shared" ca="1" si="219"/>
        <v>51</v>
      </c>
      <c r="W140" s="117">
        <f t="shared" ca="1" si="219"/>
        <v>75</v>
      </c>
      <c r="X140" s="117">
        <f t="shared" ca="1" si="219"/>
        <v>40</v>
      </c>
      <c r="Y140" s="117">
        <f t="shared" ca="1" si="219"/>
        <v>14</v>
      </c>
      <c r="Z140" s="117">
        <f t="shared" ca="1" si="219"/>
        <v>74</v>
      </c>
      <c r="AA140" s="117">
        <f t="shared" ca="1" si="219"/>
        <v>37</v>
      </c>
      <c r="AB140" s="117">
        <f t="shared" ca="1" si="219"/>
        <v>74</v>
      </c>
      <c r="AC140" s="117">
        <f t="shared" ca="1" si="219"/>
        <v>65</v>
      </c>
      <c r="AD140" s="117">
        <f t="shared" ca="1" si="219"/>
        <v>45</v>
      </c>
      <c r="AE140" s="117">
        <f t="shared" ca="1" si="219"/>
        <v>12</v>
      </c>
      <c r="AF140" s="117">
        <f t="shared" ca="1" si="219"/>
        <v>59</v>
      </c>
      <c r="AG140" s="117">
        <f t="shared" ca="1" si="219"/>
        <v>56</v>
      </c>
      <c r="AH140" s="117">
        <f t="shared" ca="1" si="219"/>
        <v>51</v>
      </c>
      <c r="AI140" s="117">
        <f t="shared" ca="1" si="219"/>
        <v>8</v>
      </c>
      <c r="AJ140" s="117">
        <f t="shared" ca="1" si="219"/>
        <v>73</v>
      </c>
      <c r="AK140" s="117">
        <f t="shared" ca="1" si="219"/>
        <v>9</v>
      </c>
      <c r="AL140" s="117">
        <f t="shared" ca="1" si="219"/>
        <v>39</v>
      </c>
      <c r="AM140" s="117">
        <f t="shared" ca="1" si="219"/>
        <v>51</v>
      </c>
      <c r="AN140" s="117">
        <f t="shared" ca="1" si="219"/>
        <v>51</v>
      </c>
      <c r="AO140" s="117">
        <f t="shared" ca="1" si="219"/>
        <v>22</v>
      </c>
      <c r="AP140" s="117">
        <f t="shared" ca="1" si="219"/>
        <v>72</v>
      </c>
      <c r="AQ140" s="117">
        <f t="shared" ca="1" si="219"/>
        <v>71</v>
      </c>
      <c r="AR140" s="117">
        <f t="shared" ca="1" si="219"/>
        <v>10</v>
      </c>
      <c r="AS140" s="117">
        <f t="shared" ca="1" si="219"/>
        <v>25</v>
      </c>
      <c r="AT140" s="117">
        <f t="shared" ca="1" si="219"/>
        <v>26</v>
      </c>
      <c r="AU140" s="117">
        <f t="shared" ca="1" si="219"/>
        <v>46</v>
      </c>
      <c r="AV140" s="117">
        <f t="shared" ca="1" si="219"/>
        <v>67</v>
      </c>
      <c r="AW140" s="117">
        <f t="shared" ca="1" si="219"/>
        <v>43</v>
      </c>
      <c r="AX140" s="117">
        <f t="shared" ca="1" si="219"/>
        <v>81</v>
      </c>
      <c r="AY140" s="117">
        <f t="shared" ca="1" si="219"/>
        <v>57</v>
      </c>
      <c r="AZ140" s="117">
        <f t="shared" ca="1" si="219"/>
        <v>75</v>
      </c>
      <c r="BA140" s="117">
        <f t="shared" ca="1" si="219"/>
        <v>36</v>
      </c>
      <c r="BB140" s="117">
        <f t="shared" ca="1" si="219"/>
        <v>58</v>
      </c>
      <c r="BC140" s="117">
        <f t="shared" ca="1" si="219"/>
        <v>25</v>
      </c>
      <c r="BD140" s="117">
        <f t="shared" ca="1" si="219"/>
        <v>15</v>
      </c>
      <c r="BE140" s="117">
        <f t="shared" ca="1" si="219"/>
        <v>31</v>
      </c>
      <c r="BF140" s="117">
        <f t="shared" ca="1" si="219"/>
        <v>53</v>
      </c>
      <c r="BG140" s="117">
        <f t="shared" ca="1" si="219"/>
        <v>24</v>
      </c>
      <c r="BH140" s="117">
        <f t="shared" ca="1" si="219"/>
        <v>65</v>
      </c>
      <c r="BI140" s="118">
        <f t="shared" ca="1" si="219"/>
        <v>67</v>
      </c>
    </row>
    <row r="141" spans="1:61" ht="13.15" x14ac:dyDescent="0.4">
      <c r="A141" s="116">
        <v>41</v>
      </c>
      <c r="B141" s="119">
        <f ca="1">RANDBETWEEN(1,81-1)</f>
        <v>5</v>
      </c>
      <c r="C141" s="119">
        <f t="shared" ref="C141:BI141" ca="1" si="220">RANDBETWEEN(1,81-1)</f>
        <v>40</v>
      </c>
      <c r="D141" s="119">
        <f t="shared" ca="1" si="220"/>
        <v>20</v>
      </c>
      <c r="E141" s="119">
        <f t="shared" ca="1" si="220"/>
        <v>27</v>
      </c>
      <c r="F141" s="119">
        <f t="shared" ca="1" si="220"/>
        <v>20</v>
      </c>
      <c r="G141" s="119">
        <f t="shared" ca="1" si="220"/>
        <v>76</v>
      </c>
      <c r="H141" s="119">
        <f t="shared" ca="1" si="220"/>
        <v>38</v>
      </c>
      <c r="I141" s="119">
        <f t="shared" ca="1" si="220"/>
        <v>44</v>
      </c>
      <c r="J141" s="119">
        <f t="shared" ca="1" si="220"/>
        <v>39</v>
      </c>
      <c r="K141" s="119">
        <f t="shared" ca="1" si="220"/>
        <v>49</v>
      </c>
      <c r="L141" s="119">
        <f t="shared" ca="1" si="220"/>
        <v>6</v>
      </c>
      <c r="M141" s="119">
        <f t="shared" ca="1" si="220"/>
        <v>5</v>
      </c>
      <c r="N141" s="119">
        <f t="shared" ca="1" si="220"/>
        <v>77</v>
      </c>
      <c r="O141" s="119">
        <f t="shared" ca="1" si="220"/>
        <v>50</v>
      </c>
      <c r="P141" s="119">
        <f t="shared" ca="1" si="220"/>
        <v>56</v>
      </c>
      <c r="Q141" s="119">
        <f t="shared" ca="1" si="220"/>
        <v>64</v>
      </c>
      <c r="R141" s="119">
        <f t="shared" ca="1" si="220"/>
        <v>4</v>
      </c>
      <c r="S141" s="119">
        <f t="shared" ca="1" si="220"/>
        <v>68</v>
      </c>
      <c r="T141" s="119">
        <f t="shared" ca="1" si="220"/>
        <v>3</v>
      </c>
      <c r="U141" s="119">
        <f t="shared" ca="1" si="220"/>
        <v>4</v>
      </c>
      <c r="V141" s="119">
        <f t="shared" ca="1" si="220"/>
        <v>38</v>
      </c>
      <c r="W141" s="119">
        <f t="shared" ca="1" si="220"/>
        <v>70</v>
      </c>
      <c r="X141" s="119">
        <f t="shared" ca="1" si="220"/>
        <v>7</v>
      </c>
      <c r="Y141" s="119">
        <f t="shared" ca="1" si="220"/>
        <v>22</v>
      </c>
      <c r="Z141" s="119">
        <f t="shared" ca="1" si="220"/>
        <v>48</v>
      </c>
      <c r="AA141" s="119">
        <f t="shared" ca="1" si="220"/>
        <v>25</v>
      </c>
      <c r="AB141" s="119">
        <f t="shared" ca="1" si="220"/>
        <v>54</v>
      </c>
      <c r="AC141" s="119">
        <f t="shared" ca="1" si="220"/>
        <v>55</v>
      </c>
      <c r="AD141" s="119">
        <f t="shared" ca="1" si="220"/>
        <v>18</v>
      </c>
      <c r="AE141" s="119">
        <f t="shared" ca="1" si="220"/>
        <v>66</v>
      </c>
      <c r="AF141" s="119">
        <f t="shared" ca="1" si="220"/>
        <v>16</v>
      </c>
      <c r="AG141" s="119">
        <f t="shared" ca="1" si="220"/>
        <v>27</v>
      </c>
      <c r="AH141" s="119">
        <f t="shared" ca="1" si="220"/>
        <v>51</v>
      </c>
      <c r="AI141" s="119">
        <f t="shared" ca="1" si="220"/>
        <v>40</v>
      </c>
      <c r="AJ141" s="119">
        <f t="shared" ca="1" si="220"/>
        <v>65</v>
      </c>
      <c r="AK141" s="119">
        <f t="shared" ca="1" si="220"/>
        <v>12</v>
      </c>
      <c r="AL141" s="119">
        <f t="shared" ca="1" si="220"/>
        <v>8</v>
      </c>
      <c r="AM141" s="119">
        <f t="shared" ca="1" si="220"/>
        <v>60</v>
      </c>
      <c r="AN141" s="119">
        <f t="shared" ca="1" si="220"/>
        <v>68</v>
      </c>
      <c r="AO141" s="119">
        <f t="shared" ca="1" si="220"/>
        <v>47</v>
      </c>
      <c r="AP141" s="119">
        <f t="shared" ca="1" si="220"/>
        <v>22</v>
      </c>
      <c r="AQ141" s="119">
        <f t="shared" ca="1" si="220"/>
        <v>13</v>
      </c>
      <c r="AR141" s="119">
        <f t="shared" ca="1" si="220"/>
        <v>41</v>
      </c>
      <c r="AS141" s="119">
        <f t="shared" ca="1" si="220"/>
        <v>50</v>
      </c>
      <c r="AT141" s="119">
        <f t="shared" ca="1" si="220"/>
        <v>51</v>
      </c>
      <c r="AU141" s="119">
        <f t="shared" ca="1" si="220"/>
        <v>10</v>
      </c>
      <c r="AV141" s="119">
        <f t="shared" ca="1" si="220"/>
        <v>48</v>
      </c>
      <c r="AW141" s="119">
        <f t="shared" ca="1" si="220"/>
        <v>41</v>
      </c>
      <c r="AX141" s="119">
        <f t="shared" ca="1" si="220"/>
        <v>16</v>
      </c>
      <c r="AY141" s="119">
        <f t="shared" ca="1" si="220"/>
        <v>35</v>
      </c>
      <c r="AZ141" s="119">
        <f t="shared" ca="1" si="220"/>
        <v>18</v>
      </c>
      <c r="BA141" s="119">
        <f t="shared" ca="1" si="220"/>
        <v>33</v>
      </c>
      <c r="BB141" s="119">
        <f t="shared" ca="1" si="220"/>
        <v>34</v>
      </c>
      <c r="BC141" s="119">
        <f t="shared" ca="1" si="220"/>
        <v>55</v>
      </c>
      <c r="BD141" s="119">
        <f t="shared" ca="1" si="220"/>
        <v>52</v>
      </c>
      <c r="BE141" s="119">
        <f t="shared" ca="1" si="220"/>
        <v>67</v>
      </c>
      <c r="BF141" s="119">
        <f t="shared" ca="1" si="220"/>
        <v>47</v>
      </c>
      <c r="BG141" s="119">
        <f t="shared" ca="1" si="220"/>
        <v>12</v>
      </c>
      <c r="BH141" s="119">
        <f t="shared" ca="1" si="220"/>
        <v>48</v>
      </c>
      <c r="BI141" s="120">
        <f t="shared" ca="1" si="220"/>
        <v>14</v>
      </c>
    </row>
    <row r="142" spans="1:61" ht="13.15" x14ac:dyDescent="0.4">
      <c r="A142" s="116">
        <v>42</v>
      </c>
      <c r="B142" s="117">
        <f ca="1">RANDBETWEEN(1,81-2)</f>
        <v>56</v>
      </c>
      <c r="C142" s="117">
        <f t="shared" ref="C142:BI142" ca="1" si="221">RANDBETWEEN(1,81-2)</f>
        <v>60</v>
      </c>
      <c r="D142" s="117">
        <f t="shared" ca="1" si="221"/>
        <v>48</v>
      </c>
      <c r="E142" s="117">
        <f t="shared" ca="1" si="221"/>
        <v>69</v>
      </c>
      <c r="F142" s="117">
        <f t="shared" ca="1" si="221"/>
        <v>43</v>
      </c>
      <c r="G142" s="117">
        <f t="shared" ca="1" si="221"/>
        <v>50</v>
      </c>
      <c r="H142" s="117">
        <f t="shared" ca="1" si="221"/>
        <v>37</v>
      </c>
      <c r="I142" s="117">
        <f t="shared" ca="1" si="221"/>
        <v>79</v>
      </c>
      <c r="J142" s="117">
        <f t="shared" ca="1" si="221"/>
        <v>67</v>
      </c>
      <c r="K142" s="117">
        <f t="shared" ca="1" si="221"/>
        <v>36</v>
      </c>
      <c r="L142" s="117">
        <f t="shared" ca="1" si="221"/>
        <v>2</v>
      </c>
      <c r="M142" s="117">
        <f t="shared" ca="1" si="221"/>
        <v>22</v>
      </c>
      <c r="N142" s="117">
        <f t="shared" ca="1" si="221"/>
        <v>29</v>
      </c>
      <c r="O142" s="117">
        <f t="shared" ca="1" si="221"/>
        <v>30</v>
      </c>
      <c r="P142" s="117">
        <f t="shared" ca="1" si="221"/>
        <v>8</v>
      </c>
      <c r="Q142" s="117">
        <f t="shared" ca="1" si="221"/>
        <v>31</v>
      </c>
      <c r="R142" s="117">
        <f t="shared" ca="1" si="221"/>
        <v>31</v>
      </c>
      <c r="S142" s="117">
        <f t="shared" ca="1" si="221"/>
        <v>42</v>
      </c>
      <c r="T142" s="117">
        <f t="shared" ca="1" si="221"/>
        <v>62</v>
      </c>
      <c r="U142" s="117">
        <f t="shared" ca="1" si="221"/>
        <v>3</v>
      </c>
      <c r="V142" s="117">
        <f t="shared" ca="1" si="221"/>
        <v>44</v>
      </c>
      <c r="W142" s="117">
        <f t="shared" ca="1" si="221"/>
        <v>74</v>
      </c>
      <c r="X142" s="117">
        <f t="shared" ca="1" si="221"/>
        <v>50</v>
      </c>
      <c r="Y142" s="117">
        <f t="shared" ca="1" si="221"/>
        <v>58</v>
      </c>
      <c r="Z142" s="117">
        <f t="shared" ca="1" si="221"/>
        <v>45</v>
      </c>
      <c r="AA142" s="117">
        <f t="shared" ca="1" si="221"/>
        <v>38</v>
      </c>
      <c r="AB142" s="117">
        <f t="shared" ca="1" si="221"/>
        <v>29</v>
      </c>
      <c r="AC142" s="117">
        <f t="shared" ca="1" si="221"/>
        <v>36</v>
      </c>
      <c r="AD142" s="117">
        <f t="shared" ca="1" si="221"/>
        <v>73</v>
      </c>
      <c r="AE142" s="117">
        <f t="shared" ca="1" si="221"/>
        <v>76</v>
      </c>
      <c r="AF142" s="117">
        <f t="shared" ca="1" si="221"/>
        <v>74</v>
      </c>
      <c r="AG142" s="117">
        <f t="shared" ca="1" si="221"/>
        <v>66</v>
      </c>
      <c r="AH142" s="117">
        <f t="shared" ca="1" si="221"/>
        <v>64</v>
      </c>
      <c r="AI142" s="117">
        <f t="shared" ca="1" si="221"/>
        <v>57</v>
      </c>
      <c r="AJ142" s="117">
        <f t="shared" ca="1" si="221"/>
        <v>51</v>
      </c>
      <c r="AK142" s="117">
        <f t="shared" ca="1" si="221"/>
        <v>41</v>
      </c>
      <c r="AL142" s="117">
        <f t="shared" ca="1" si="221"/>
        <v>32</v>
      </c>
      <c r="AM142" s="117">
        <f t="shared" ca="1" si="221"/>
        <v>53</v>
      </c>
      <c r="AN142" s="117">
        <f t="shared" ca="1" si="221"/>
        <v>11</v>
      </c>
      <c r="AO142" s="117">
        <f t="shared" ca="1" si="221"/>
        <v>72</v>
      </c>
      <c r="AP142" s="117">
        <f t="shared" ca="1" si="221"/>
        <v>67</v>
      </c>
      <c r="AQ142" s="117">
        <f t="shared" ca="1" si="221"/>
        <v>45</v>
      </c>
      <c r="AR142" s="117">
        <f t="shared" ca="1" si="221"/>
        <v>42</v>
      </c>
      <c r="AS142" s="117">
        <f t="shared" ca="1" si="221"/>
        <v>61</v>
      </c>
      <c r="AT142" s="117">
        <f t="shared" ca="1" si="221"/>
        <v>24</v>
      </c>
      <c r="AU142" s="117">
        <f t="shared" ca="1" si="221"/>
        <v>73</v>
      </c>
      <c r="AV142" s="117">
        <f t="shared" ca="1" si="221"/>
        <v>12</v>
      </c>
      <c r="AW142" s="117">
        <f t="shared" ca="1" si="221"/>
        <v>74</v>
      </c>
      <c r="AX142" s="117">
        <f t="shared" ca="1" si="221"/>
        <v>24</v>
      </c>
      <c r="AY142" s="117">
        <f t="shared" ca="1" si="221"/>
        <v>16</v>
      </c>
      <c r="AZ142" s="117">
        <f t="shared" ca="1" si="221"/>
        <v>77</v>
      </c>
      <c r="BA142" s="117">
        <f t="shared" ca="1" si="221"/>
        <v>55</v>
      </c>
      <c r="BB142" s="117">
        <f t="shared" ca="1" si="221"/>
        <v>7</v>
      </c>
      <c r="BC142" s="117">
        <f t="shared" ca="1" si="221"/>
        <v>59</v>
      </c>
      <c r="BD142" s="117">
        <f t="shared" ca="1" si="221"/>
        <v>37</v>
      </c>
      <c r="BE142" s="117">
        <f t="shared" ca="1" si="221"/>
        <v>78</v>
      </c>
      <c r="BF142" s="117">
        <f t="shared" ca="1" si="221"/>
        <v>10</v>
      </c>
      <c r="BG142" s="117">
        <f t="shared" ca="1" si="221"/>
        <v>28</v>
      </c>
      <c r="BH142" s="117">
        <f t="shared" ca="1" si="221"/>
        <v>13</v>
      </c>
      <c r="BI142" s="118">
        <f t="shared" ca="1" si="221"/>
        <v>51</v>
      </c>
    </row>
    <row r="143" spans="1:61" ht="13.15" x14ac:dyDescent="0.4">
      <c r="A143" s="116">
        <v>43</v>
      </c>
      <c r="B143" s="119">
        <f ca="1">RANDBETWEEN(1,81)</f>
        <v>46</v>
      </c>
      <c r="C143" s="119">
        <f t="shared" ref="C143:BI143" ca="1" si="222">RANDBETWEEN(1,81)</f>
        <v>73</v>
      </c>
      <c r="D143" s="119">
        <f t="shared" ca="1" si="222"/>
        <v>31</v>
      </c>
      <c r="E143" s="119">
        <f t="shared" ca="1" si="222"/>
        <v>75</v>
      </c>
      <c r="F143" s="119">
        <f t="shared" ca="1" si="222"/>
        <v>43</v>
      </c>
      <c r="G143" s="119">
        <f t="shared" ca="1" si="222"/>
        <v>7</v>
      </c>
      <c r="H143" s="119">
        <f t="shared" ca="1" si="222"/>
        <v>66</v>
      </c>
      <c r="I143" s="119">
        <f t="shared" ca="1" si="222"/>
        <v>19</v>
      </c>
      <c r="J143" s="119">
        <f t="shared" ca="1" si="222"/>
        <v>38</v>
      </c>
      <c r="K143" s="119">
        <f t="shared" ca="1" si="222"/>
        <v>28</v>
      </c>
      <c r="L143" s="119">
        <f t="shared" ca="1" si="222"/>
        <v>42</v>
      </c>
      <c r="M143" s="119">
        <f t="shared" ca="1" si="222"/>
        <v>64</v>
      </c>
      <c r="N143" s="119">
        <f t="shared" ca="1" si="222"/>
        <v>24</v>
      </c>
      <c r="O143" s="119">
        <f t="shared" ca="1" si="222"/>
        <v>8</v>
      </c>
      <c r="P143" s="119">
        <f t="shared" ca="1" si="222"/>
        <v>25</v>
      </c>
      <c r="Q143" s="119">
        <f t="shared" ca="1" si="222"/>
        <v>68</v>
      </c>
      <c r="R143" s="119">
        <f t="shared" ca="1" si="222"/>
        <v>25</v>
      </c>
      <c r="S143" s="119">
        <f t="shared" ca="1" si="222"/>
        <v>1</v>
      </c>
      <c r="T143" s="119">
        <f t="shared" ca="1" si="222"/>
        <v>57</v>
      </c>
      <c r="U143" s="119">
        <f t="shared" ca="1" si="222"/>
        <v>4</v>
      </c>
      <c r="V143" s="119">
        <f t="shared" ca="1" si="222"/>
        <v>4</v>
      </c>
      <c r="W143" s="119">
        <f t="shared" ca="1" si="222"/>
        <v>50</v>
      </c>
      <c r="X143" s="119">
        <f t="shared" ca="1" si="222"/>
        <v>77</v>
      </c>
      <c r="Y143" s="119">
        <f t="shared" ca="1" si="222"/>
        <v>77</v>
      </c>
      <c r="Z143" s="119">
        <f t="shared" ca="1" si="222"/>
        <v>21</v>
      </c>
      <c r="AA143" s="119">
        <f t="shared" ca="1" si="222"/>
        <v>27</v>
      </c>
      <c r="AB143" s="119">
        <f t="shared" ca="1" si="222"/>
        <v>80</v>
      </c>
      <c r="AC143" s="119">
        <f t="shared" ca="1" si="222"/>
        <v>63</v>
      </c>
      <c r="AD143" s="119">
        <f t="shared" ca="1" si="222"/>
        <v>72</v>
      </c>
      <c r="AE143" s="119">
        <f t="shared" ca="1" si="222"/>
        <v>21</v>
      </c>
      <c r="AF143" s="119">
        <f t="shared" ca="1" si="222"/>
        <v>11</v>
      </c>
      <c r="AG143" s="119">
        <f t="shared" ca="1" si="222"/>
        <v>60</v>
      </c>
      <c r="AH143" s="119">
        <f t="shared" ca="1" si="222"/>
        <v>62</v>
      </c>
      <c r="AI143" s="119">
        <f t="shared" ca="1" si="222"/>
        <v>74</v>
      </c>
      <c r="AJ143" s="119">
        <f t="shared" ca="1" si="222"/>
        <v>47</v>
      </c>
      <c r="AK143" s="119">
        <f t="shared" ca="1" si="222"/>
        <v>32</v>
      </c>
      <c r="AL143" s="119">
        <f t="shared" ca="1" si="222"/>
        <v>75</v>
      </c>
      <c r="AM143" s="119">
        <f t="shared" ca="1" si="222"/>
        <v>21</v>
      </c>
      <c r="AN143" s="119">
        <f t="shared" ca="1" si="222"/>
        <v>1</v>
      </c>
      <c r="AO143" s="119">
        <f t="shared" ca="1" si="222"/>
        <v>41</v>
      </c>
      <c r="AP143" s="119">
        <f t="shared" ca="1" si="222"/>
        <v>80</v>
      </c>
      <c r="AQ143" s="119">
        <f t="shared" ca="1" si="222"/>
        <v>10</v>
      </c>
      <c r="AR143" s="119">
        <f t="shared" ca="1" si="222"/>
        <v>72</v>
      </c>
      <c r="AS143" s="119">
        <f t="shared" ca="1" si="222"/>
        <v>18</v>
      </c>
      <c r="AT143" s="119">
        <f t="shared" ca="1" si="222"/>
        <v>10</v>
      </c>
      <c r="AU143" s="119">
        <f t="shared" ca="1" si="222"/>
        <v>24</v>
      </c>
      <c r="AV143" s="119">
        <f t="shared" ca="1" si="222"/>
        <v>41</v>
      </c>
      <c r="AW143" s="119">
        <f t="shared" ca="1" si="222"/>
        <v>40</v>
      </c>
      <c r="AX143" s="119">
        <f t="shared" ca="1" si="222"/>
        <v>30</v>
      </c>
      <c r="AY143" s="119">
        <f t="shared" ca="1" si="222"/>
        <v>5</v>
      </c>
      <c r="AZ143" s="119">
        <f t="shared" ca="1" si="222"/>
        <v>55</v>
      </c>
      <c r="BA143" s="119">
        <f t="shared" ca="1" si="222"/>
        <v>65</v>
      </c>
      <c r="BB143" s="119">
        <f t="shared" ca="1" si="222"/>
        <v>60</v>
      </c>
      <c r="BC143" s="119">
        <f t="shared" ca="1" si="222"/>
        <v>43</v>
      </c>
      <c r="BD143" s="119">
        <f t="shared" ca="1" si="222"/>
        <v>11</v>
      </c>
      <c r="BE143" s="119">
        <f t="shared" ca="1" si="222"/>
        <v>25</v>
      </c>
      <c r="BF143" s="119">
        <f t="shared" ca="1" si="222"/>
        <v>49</v>
      </c>
      <c r="BG143" s="119">
        <f t="shared" ca="1" si="222"/>
        <v>80</v>
      </c>
      <c r="BH143" s="119">
        <f t="shared" ca="1" si="222"/>
        <v>25</v>
      </c>
      <c r="BI143" s="120">
        <f t="shared" ca="1" si="222"/>
        <v>79</v>
      </c>
    </row>
    <row r="144" spans="1:61" ht="13.15" x14ac:dyDescent="0.4">
      <c r="A144" s="116">
        <v>44</v>
      </c>
      <c r="B144" s="117">
        <f ca="1">RANDBETWEEN(1,81-1)</f>
        <v>53</v>
      </c>
      <c r="C144" s="117">
        <f t="shared" ref="C144:BI144" ca="1" si="223">RANDBETWEEN(1,81-1)</f>
        <v>79</v>
      </c>
      <c r="D144" s="117">
        <f t="shared" ca="1" si="223"/>
        <v>62</v>
      </c>
      <c r="E144" s="117">
        <f t="shared" ca="1" si="223"/>
        <v>42</v>
      </c>
      <c r="F144" s="117">
        <f t="shared" ca="1" si="223"/>
        <v>20</v>
      </c>
      <c r="G144" s="117">
        <f t="shared" ca="1" si="223"/>
        <v>43</v>
      </c>
      <c r="H144" s="117">
        <f t="shared" ca="1" si="223"/>
        <v>68</v>
      </c>
      <c r="I144" s="117">
        <f t="shared" ca="1" si="223"/>
        <v>66</v>
      </c>
      <c r="J144" s="117">
        <f t="shared" ca="1" si="223"/>
        <v>65</v>
      </c>
      <c r="K144" s="117">
        <f t="shared" ca="1" si="223"/>
        <v>38</v>
      </c>
      <c r="L144" s="117">
        <f t="shared" ca="1" si="223"/>
        <v>52</v>
      </c>
      <c r="M144" s="117">
        <f t="shared" ca="1" si="223"/>
        <v>11</v>
      </c>
      <c r="N144" s="117">
        <f t="shared" ca="1" si="223"/>
        <v>44</v>
      </c>
      <c r="O144" s="117">
        <f t="shared" ca="1" si="223"/>
        <v>68</v>
      </c>
      <c r="P144" s="117">
        <f t="shared" ca="1" si="223"/>
        <v>13</v>
      </c>
      <c r="Q144" s="117">
        <f t="shared" ca="1" si="223"/>
        <v>59</v>
      </c>
      <c r="R144" s="117">
        <f t="shared" ca="1" si="223"/>
        <v>79</v>
      </c>
      <c r="S144" s="117">
        <f t="shared" ca="1" si="223"/>
        <v>78</v>
      </c>
      <c r="T144" s="117">
        <f t="shared" ca="1" si="223"/>
        <v>41</v>
      </c>
      <c r="U144" s="117">
        <f t="shared" ca="1" si="223"/>
        <v>61</v>
      </c>
      <c r="V144" s="117">
        <f t="shared" ca="1" si="223"/>
        <v>2</v>
      </c>
      <c r="W144" s="117">
        <f t="shared" ca="1" si="223"/>
        <v>20</v>
      </c>
      <c r="X144" s="117">
        <f t="shared" ca="1" si="223"/>
        <v>4</v>
      </c>
      <c r="Y144" s="117">
        <f t="shared" ca="1" si="223"/>
        <v>5</v>
      </c>
      <c r="Z144" s="117">
        <f t="shared" ca="1" si="223"/>
        <v>70</v>
      </c>
      <c r="AA144" s="117">
        <f t="shared" ca="1" si="223"/>
        <v>67</v>
      </c>
      <c r="AB144" s="117">
        <f t="shared" ca="1" si="223"/>
        <v>26</v>
      </c>
      <c r="AC144" s="117">
        <f t="shared" ca="1" si="223"/>
        <v>15</v>
      </c>
      <c r="AD144" s="117">
        <f t="shared" ca="1" si="223"/>
        <v>29</v>
      </c>
      <c r="AE144" s="117">
        <f t="shared" ca="1" si="223"/>
        <v>41</v>
      </c>
      <c r="AF144" s="117">
        <f t="shared" ca="1" si="223"/>
        <v>15</v>
      </c>
      <c r="AG144" s="117">
        <f t="shared" ca="1" si="223"/>
        <v>70</v>
      </c>
      <c r="AH144" s="117">
        <f t="shared" ca="1" si="223"/>
        <v>36</v>
      </c>
      <c r="AI144" s="117">
        <f t="shared" ca="1" si="223"/>
        <v>2</v>
      </c>
      <c r="AJ144" s="117">
        <f t="shared" ca="1" si="223"/>
        <v>55</v>
      </c>
      <c r="AK144" s="117">
        <f t="shared" ca="1" si="223"/>
        <v>25</v>
      </c>
      <c r="AL144" s="117">
        <f t="shared" ca="1" si="223"/>
        <v>4</v>
      </c>
      <c r="AM144" s="117">
        <f t="shared" ca="1" si="223"/>
        <v>48</v>
      </c>
      <c r="AN144" s="117">
        <f t="shared" ca="1" si="223"/>
        <v>20</v>
      </c>
      <c r="AO144" s="117">
        <f t="shared" ca="1" si="223"/>
        <v>5</v>
      </c>
      <c r="AP144" s="117">
        <f t="shared" ca="1" si="223"/>
        <v>23</v>
      </c>
      <c r="AQ144" s="117">
        <f t="shared" ca="1" si="223"/>
        <v>65</v>
      </c>
      <c r="AR144" s="117">
        <f t="shared" ca="1" si="223"/>
        <v>54</v>
      </c>
      <c r="AS144" s="117">
        <f t="shared" ca="1" si="223"/>
        <v>63</v>
      </c>
      <c r="AT144" s="117">
        <f t="shared" ca="1" si="223"/>
        <v>15</v>
      </c>
      <c r="AU144" s="117">
        <f t="shared" ca="1" si="223"/>
        <v>68</v>
      </c>
      <c r="AV144" s="117">
        <f t="shared" ca="1" si="223"/>
        <v>79</v>
      </c>
      <c r="AW144" s="117">
        <f t="shared" ca="1" si="223"/>
        <v>55</v>
      </c>
      <c r="AX144" s="117">
        <f t="shared" ca="1" si="223"/>
        <v>77</v>
      </c>
      <c r="AY144" s="117">
        <f t="shared" ca="1" si="223"/>
        <v>23</v>
      </c>
      <c r="AZ144" s="117">
        <f t="shared" ca="1" si="223"/>
        <v>40</v>
      </c>
      <c r="BA144" s="117">
        <f t="shared" ca="1" si="223"/>
        <v>10</v>
      </c>
      <c r="BB144" s="117">
        <f t="shared" ca="1" si="223"/>
        <v>56</v>
      </c>
      <c r="BC144" s="117">
        <f t="shared" ca="1" si="223"/>
        <v>71</v>
      </c>
      <c r="BD144" s="117">
        <f t="shared" ca="1" si="223"/>
        <v>47</v>
      </c>
      <c r="BE144" s="117">
        <f t="shared" ca="1" si="223"/>
        <v>23</v>
      </c>
      <c r="BF144" s="117">
        <f t="shared" ca="1" si="223"/>
        <v>80</v>
      </c>
      <c r="BG144" s="117">
        <f t="shared" ca="1" si="223"/>
        <v>4</v>
      </c>
      <c r="BH144" s="117">
        <f t="shared" ca="1" si="223"/>
        <v>22</v>
      </c>
      <c r="BI144" s="118">
        <f t="shared" ca="1" si="223"/>
        <v>58</v>
      </c>
    </row>
    <row r="145" spans="1:61" ht="13.15" x14ac:dyDescent="0.4">
      <c r="A145" s="116">
        <v>45</v>
      </c>
      <c r="B145" s="119">
        <f ca="1">RANDBETWEEN(1,81-2)</f>
        <v>6</v>
      </c>
      <c r="C145" s="119">
        <f t="shared" ref="C145:BI145" ca="1" si="224">RANDBETWEEN(1,81-2)</f>
        <v>41</v>
      </c>
      <c r="D145" s="119">
        <f t="shared" ca="1" si="224"/>
        <v>75</v>
      </c>
      <c r="E145" s="119">
        <f t="shared" ca="1" si="224"/>
        <v>56</v>
      </c>
      <c r="F145" s="119">
        <f t="shared" ca="1" si="224"/>
        <v>78</v>
      </c>
      <c r="G145" s="119">
        <f t="shared" ca="1" si="224"/>
        <v>60</v>
      </c>
      <c r="H145" s="119">
        <f t="shared" ca="1" si="224"/>
        <v>20</v>
      </c>
      <c r="I145" s="119">
        <f t="shared" ca="1" si="224"/>
        <v>46</v>
      </c>
      <c r="J145" s="119">
        <f t="shared" ca="1" si="224"/>
        <v>79</v>
      </c>
      <c r="K145" s="119">
        <f t="shared" ca="1" si="224"/>
        <v>50</v>
      </c>
      <c r="L145" s="119">
        <f t="shared" ca="1" si="224"/>
        <v>10</v>
      </c>
      <c r="M145" s="119">
        <f t="shared" ca="1" si="224"/>
        <v>29</v>
      </c>
      <c r="N145" s="119">
        <f t="shared" ca="1" si="224"/>
        <v>33</v>
      </c>
      <c r="O145" s="119">
        <f t="shared" ca="1" si="224"/>
        <v>38</v>
      </c>
      <c r="P145" s="119">
        <f t="shared" ca="1" si="224"/>
        <v>51</v>
      </c>
      <c r="Q145" s="119">
        <f t="shared" ca="1" si="224"/>
        <v>11</v>
      </c>
      <c r="R145" s="119">
        <f t="shared" ca="1" si="224"/>
        <v>74</v>
      </c>
      <c r="S145" s="119">
        <f t="shared" ca="1" si="224"/>
        <v>78</v>
      </c>
      <c r="T145" s="119">
        <f t="shared" ca="1" si="224"/>
        <v>7</v>
      </c>
      <c r="U145" s="119">
        <f t="shared" ca="1" si="224"/>
        <v>7</v>
      </c>
      <c r="V145" s="119">
        <f t="shared" ca="1" si="224"/>
        <v>78</v>
      </c>
      <c r="W145" s="119">
        <f t="shared" ca="1" si="224"/>
        <v>18</v>
      </c>
      <c r="X145" s="119">
        <f t="shared" ca="1" si="224"/>
        <v>63</v>
      </c>
      <c r="Y145" s="119">
        <f t="shared" ca="1" si="224"/>
        <v>67</v>
      </c>
      <c r="Z145" s="119">
        <f t="shared" ca="1" si="224"/>
        <v>37</v>
      </c>
      <c r="AA145" s="119">
        <f t="shared" ca="1" si="224"/>
        <v>46</v>
      </c>
      <c r="AB145" s="119">
        <f t="shared" ca="1" si="224"/>
        <v>17</v>
      </c>
      <c r="AC145" s="119">
        <f t="shared" ca="1" si="224"/>
        <v>34</v>
      </c>
      <c r="AD145" s="119">
        <f t="shared" ca="1" si="224"/>
        <v>17</v>
      </c>
      <c r="AE145" s="119">
        <f t="shared" ca="1" si="224"/>
        <v>21</v>
      </c>
      <c r="AF145" s="119">
        <f t="shared" ca="1" si="224"/>
        <v>19</v>
      </c>
      <c r="AG145" s="119">
        <f t="shared" ca="1" si="224"/>
        <v>17</v>
      </c>
      <c r="AH145" s="119">
        <f t="shared" ca="1" si="224"/>
        <v>24</v>
      </c>
      <c r="AI145" s="119">
        <f t="shared" ca="1" si="224"/>
        <v>48</v>
      </c>
      <c r="AJ145" s="119">
        <f t="shared" ca="1" si="224"/>
        <v>21</v>
      </c>
      <c r="AK145" s="119">
        <f t="shared" ca="1" si="224"/>
        <v>14</v>
      </c>
      <c r="AL145" s="119">
        <f t="shared" ca="1" si="224"/>
        <v>39</v>
      </c>
      <c r="AM145" s="119">
        <f t="shared" ca="1" si="224"/>
        <v>46</v>
      </c>
      <c r="AN145" s="119">
        <f t="shared" ca="1" si="224"/>
        <v>74</v>
      </c>
      <c r="AO145" s="119">
        <f t="shared" ca="1" si="224"/>
        <v>20</v>
      </c>
      <c r="AP145" s="119">
        <f t="shared" ca="1" si="224"/>
        <v>13</v>
      </c>
      <c r="AQ145" s="119">
        <f t="shared" ca="1" si="224"/>
        <v>30</v>
      </c>
      <c r="AR145" s="119">
        <f t="shared" ca="1" si="224"/>
        <v>60</v>
      </c>
      <c r="AS145" s="119">
        <f t="shared" ca="1" si="224"/>
        <v>79</v>
      </c>
      <c r="AT145" s="119">
        <f t="shared" ca="1" si="224"/>
        <v>16</v>
      </c>
      <c r="AU145" s="119">
        <f t="shared" ca="1" si="224"/>
        <v>62</v>
      </c>
      <c r="AV145" s="119">
        <f t="shared" ca="1" si="224"/>
        <v>34</v>
      </c>
      <c r="AW145" s="119">
        <f t="shared" ca="1" si="224"/>
        <v>50</v>
      </c>
      <c r="AX145" s="119">
        <f t="shared" ca="1" si="224"/>
        <v>47</v>
      </c>
      <c r="AY145" s="119">
        <f t="shared" ca="1" si="224"/>
        <v>12</v>
      </c>
      <c r="AZ145" s="119">
        <f t="shared" ca="1" si="224"/>
        <v>47</v>
      </c>
      <c r="BA145" s="119">
        <f t="shared" ca="1" si="224"/>
        <v>20</v>
      </c>
      <c r="BB145" s="119">
        <f t="shared" ca="1" si="224"/>
        <v>63</v>
      </c>
      <c r="BC145" s="119">
        <f t="shared" ca="1" si="224"/>
        <v>18</v>
      </c>
      <c r="BD145" s="119">
        <f t="shared" ca="1" si="224"/>
        <v>75</v>
      </c>
      <c r="BE145" s="119">
        <f t="shared" ca="1" si="224"/>
        <v>56</v>
      </c>
      <c r="BF145" s="119">
        <f t="shared" ca="1" si="224"/>
        <v>30</v>
      </c>
      <c r="BG145" s="119">
        <f t="shared" ca="1" si="224"/>
        <v>75</v>
      </c>
      <c r="BH145" s="119">
        <f t="shared" ca="1" si="224"/>
        <v>61</v>
      </c>
      <c r="BI145" s="120">
        <f t="shared" ca="1" si="224"/>
        <v>73</v>
      </c>
    </row>
    <row r="146" spans="1:61" ht="13.15" x14ac:dyDescent="0.4">
      <c r="A146" s="116">
        <v>46</v>
      </c>
      <c r="B146" s="117">
        <f ca="1">RANDBETWEEN(1,81)</f>
        <v>30</v>
      </c>
      <c r="C146" s="117">
        <f t="shared" ref="C146:BI146" ca="1" si="225">RANDBETWEEN(1,81)</f>
        <v>8</v>
      </c>
      <c r="D146" s="117">
        <f t="shared" ca="1" si="225"/>
        <v>65</v>
      </c>
      <c r="E146" s="117">
        <f t="shared" ca="1" si="225"/>
        <v>22</v>
      </c>
      <c r="F146" s="117">
        <f t="shared" ca="1" si="225"/>
        <v>2</v>
      </c>
      <c r="G146" s="117">
        <f t="shared" ca="1" si="225"/>
        <v>37</v>
      </c>
      <c r="H146" s="117">
        <f t="shared" ca="1" si="225"/>
        <v>35</v>
      </c>
      <c r="I146" s="117">
        <f t="shared" ca="1" si="225"/>
        <v>30</v>
      </c>
      <c r="J146" s="117">
        <f t="shared" ca="1" si="225"/>
        <v>26</v>
      </c>
      <c r="K146" s="117">
        <f t="shared" ca="1" si="225"/>
        <v>34</v>
      </c>
      <c r="L146" s="117">
        <f t="shared" ca="1" si="225"/>
        <v>67</v>
      </c>
      <c r="M146" s="117">
        <f t="shared" ca="1" si="225"/>
        <v>73</v>
      </c>
      <c r="N146" s="117">
        <f t="shared" ca="1" si="225"/>
        <v>77</v>
      </c>
      <c r="O146" s="117">
        <f t="shared" ca="1" si="225"/>
        <v>54</v>
      </c>
      <c r="P146" s="117">
        <f t="shared" ca="1" si="225"/>
        <v>49</v>
      </c>
      <c r="Q146" s="117">
        <f t="shared" ca="1" si="225"/>
        <v>47</v>
      </c>
      <c r="R146" s="117">
        <f t="shared" ca="1" si="225"/>
        <v>74</v>
      </c>
      <c r="S146" s="117">
        <f t="shared" ca="1" si="225"/>
        <v>5</v>
      </c>
      <c r="T146" s="117">
        <f t="shared" ca="1" si="225"/>
        <v>75</v>
      </c>
      <c r="U146" s="117">
        <f t="shared" ca="1" si="225"/>
        <v>31</v>
      </c>
      <c r="V146" s="117">
        <f t="shared" ca="1" si="225"/>
        <v>45</v>
      </c>
      <c r="W146" s="117">
        <f t="shared" ca="1" si="225"/>
        <v>38</v>
      </c>
      <c r="X146" s="117">
        <f t="shared" ca="1" si="225"/>
        <v>25</v>
      </c>
      <c r="Y146" s="117">
        <f t="shared" ca="1" si="225"/>
        <v>29</v>
      </c>
      <c r="Z146" s="117">
        <f t="shared" ca="1" si="225"/>
        <v>52</v>
      </c>
      <c r="AA146" s="117">
        <f t="shared" ca="1" si="225"/>
        <v>58</v>
      </c>
      <c r="AB146" s="117">
        <f t="shared" ca="1" si="225"/>
        <v>55</v>
      </c>
      <c r="AC146" s="117">
        <f t="shared" ca="1" si="225"/>
        <v>48</v>
      </c>
      <c r="AD146" s="117">
        <f t="shared" ca="1" si="225"/>
        <v>5</v>
      </c>
      <c r="AE146" s="117">
        <f t="shared" ca="1" si="225"/>
        <v>14</v>
      </c>
      <c r="AF146" s="117">
        <f t="shared" ca="1" si="225"/>
        <v>51</v>
      </c>
      <c r="AG146" s="117">
        <f t="shared" ca="1" si="225"/>
        <v>40</v>
      </c>
      <c r="AH146" s="117">
        <f t="shared" ca="1" si="225"/>
        <v>1</v>
      </c>
      <c r="AI146" s="117">
        <f t="shared" ca="1" si="225"/>
        <v>80</v>
      </c>
      <c r="AJ146" s="117">
        <f t="shared" ca="1" si="225"/>
        <v>80</v>
      </c>
      <c r="AK146" s="117">
        <f t="shared" ca="1" si="225"/>
        <v>44</v>
      </c>
      <c r="AL146" s="117">
        <f t="shared" ca="1" si="225"/>
        <v>34</v>
      </c>
      <c r="AM146" s="117">
        <f t="shared" ca="1" si="225"/>
        <v>11</v>
      </c>
      <c r="AN146" s="117">
        <f t="shared" ca="1" si="225"/>
        <v>33</v>
      </c>
      <c r="AO146" s="117">
        <f t="shared" ca="1" si="225"/>
        <v>29</v>
      </c>
      <c r="AP146" s="117">
        <f t="shared" ca="1" si="225"/>
        <v>17</v>
      </c>
      <c r="AQ146" s="117">
        <f t="shared" ca="1" si="225"/>
        <v>25</v>
      </c>
      <c r="AR146" s="117">
        <f t="shared" ca="1" si="225"/>
        <v>57</v>
      </c>
      <c r="AS146" s="117">
        <f t="shared" ca="1" si="225"/>
        <v>38</v>
      </c>
      <c r="AT146" s="117">
        <f t="shared" ca="1" si="225"/>
        <v>81</v>
      </c>
      <c r="AU146" s="117">
        <f t="shared" ca="1" si="225"/>
        <v>62</v>
      </c>
      <c r="AV146" s="117">
        <f t="shared" ca="1" si="225"/>
        <v>37</v>
      </c>
      <c r="AW146" s="117">
        <f t="shared" ca="1" si="225"/>
        <v>20</v>
      </c>
      <c r="AX146" s="117">
        <f t="shared" ca="1" si="225"/>
        <v>19</v>
      </c>
      <c r="AY146" s="117">
        <f t="shared" ca="1" si="225"/>
        <v>79</v>
      </c>
      <c r="AZ146" s="117">
        <f t="shared" ca="1" si="225"/>
        <v>55</v>
      </c>
      <c r="BA146" s="117">
        <f t="shared" ca="1" si="225"/>
        <v>40</v>
      </c>
      <c r="BB146" s="117">
        <f t="shared" ca="1" si="225"/>
        <v>65</v>
      </c>
      <c r="BC146" s="117">
        <f t="shared" ca="1" si="225"/>
        <v>67</v>
      </c>
      <c r="BD146" s="117">
        <f t="shared" ca="1" si="225"/>
        <v>51</v>
      </c>
      <c r="BE146" s="117">
        <f t="shared" ca="1" si="225"/>
        <v>63</v>
      </c>
      <c r="BF146" s="117">
        <f t="shared" ca="1" si="225"/>
        <v>37</v>
      </c>
      <c r="BG146" s="117">
        <f t="shared" ca="1" si="225"/>
        <v>35</v>
      </c>
      <c r="BH146" s="117">
        <f t="shared" ca="1" si="225"/>
        <v>37</v>
      </c>
      <c r="BI146" s="118">
        <f t="shared" ca="1" si="225"/>
        <v>59</v>
      </c>
    </row>
    <row r="147" spans="1:61" ht="13.15" x14ac:dyDescent="0.4">
      <c r="A147" s="116">
        <v>47</v>
      </c>
      <c r="B147" s="119">
        <f ca="1">RANDBETWEEN(1,81-1)</f>
        <v>46</v>
      </c>
      <c r="C147" s="119">
        <f t="shared" ref="C147:BI147" ca="1" si="226">RANDBETWEEN(1,81-1)</f>
        <v>58</v>
      </c>
      <c r="D147" s="119">
        <f t="shared" ca="1" si="226"/>
        <v>32</v>
      </c>
      <c r="E147" s="119">
        <f t="shared" ca="1" si="226"/>
        <v>63</v>
      </c>
      <c r="F147" s="119">
        <f t="shared" ca="1" si="226"/>
        <v>26</v>
      </c>
      <c r="G147" s="119">
        <f t="shared" ca="1" si="226"/>
        <v>70</v>
      </c>
      <c r="H147" s="119">
        <f t="shared" ca="1" si="226"/>
        <v>27</v>
      </c>
      <c r="I147" s="119">
        <f t="shared" ca="1" si="226"/>
        <v>60</v>
      </c>
      <c r="J147" s="119">
        <f t="shared" ca="1" si="226"/>
        <v>64</v>
      </c>
      <c r="K147" s="119">
        <f t="shared" ca="1" si="226"/>
        <v>72</v>
      </c>
      <c r="L147" s="119">
        <f t="shared" ca="1" si="226"/>
        <v>3</v>
      </c>
      <c r="M147" s="119">
        <f t="shared" ca="1" si="226"/>
        <v>45</v>
      </c>
      <c r="N147" s="119">
        <f t="shared" ca="1" si="226"/>
        <v>58</v>
      </c>
      <c r="O147" s="119">
        <f t="shared" ca="1" si="226"/>
        <v>54</v>
      </c>
      <c r="P147" s="119">
        <f t="shared" ca="1" si="226"/>
        <v>62</v>
      </c>
      <c r="Q147" s="119">
        <f t="shared" ca="1" si="226"/>
        <v>58</v>
      </c>
      <c r="R147" s="119">
        <f t="shared" ca="1" si="226"/>
        <v>47</v>
      </c>
      <c r="S147" s="119">
        <f t="shared" ca="1" si="226"/>
        <v>15</v>
      </c>
      <c r="T147" s="119">
        <f t="shared" ca="1" si="226"/>
        <v>20</v>
      </c>
      <c r="U147" s="119">
        <f t="shared" ca="1" si="226"/>
        <v>33</v>
      </c>
      <c r="V147" s="119">
        <f t="shared" ca="1" si="226"/>
        <v>56</v>
      </c>
      <c r="W147" s="119">
        <f t="shared" ca="1" si="226"/>
        <v>10</v>
      </c>
      <c r="X147" s="119">
        <f t="shared" ca="1" si="226"/>
        <v>19</v>
      </c>
      <c r="Y147" s="119">
        <f t="shared" ca="1" si="226"/>
        <v>5</v>
      </c>
      <c r="Z147" s="119">
        <f t="shared" ca="1" si="226"/>
        <v>62</v>
      </c>
      <c r="AA147" s="119">
        <f t="shared" ca="1" si="226"/>
        <v>2</v>
      </c>
      <c r="AB147" s="119">
        <f t="shared" ca="1" si="226"/>
        <v>46</v>
      </c>
      <c r="AC147" s="119">
        <f t="shared" ca="1" si="226"/>
        <v>70</v>
      </c>
      <c r="AD147" s="119">
        <f t="shared" ca="1" si="226"/>
        <v>73</v>
      </c>
      <c r="AE147" s="119">
        <f t="shared" ca="1" si="226"/>
        <v>72</v>
      </c>
      <c r="AF147" s="119">
        <f t="shared" ca="1" si="226"/>
        <v>49</v>
      </c>
      <c r="AG147" s="119">
        <f t="shared" ca="1" si="226"/>
        <v>11</v>
      </c>
      <c r="AH147" s="119">
        <f t="shared" ca="1" si="226"/>
        <v>36</v>
      </c>
      <c r="AI147" s="119">
        <f t="shared" ca="1" si="226"/>
        <v>8</v>
      </c>
      <c r="AJ147" s="119">
        <f t="shared" ca="1" si="226"/>
        <v>80</v>
      </c>
      <c r="AK147" s="119">
        <f t="shared" ca="1" si="226"/>
        <v>42</v>
      </c>
      <c r="AL147" s="119">
        <f t="shared" ca="1" si="226"/>
        <v>16</v>
      </c>
      <c r="AM147" s="119">
        <f t="shared" ca="1" si="226"/>
        <v>62</v>
      </c>
      <c r="AN147" s="119">
        <f t="shared" ca="1" si="226"/>
        <v>47</v>
      </c>
      <c r="AO147" s="119">
        <f t="shared" ca="1" si="226"/>
        <v>49</v>
      </c>
      <c r="AP147" s="119">
        <f t="shared" ca="1" si="226"/>
        <v>48</v>
      </c>
      <c r="AQ147" s="119">
        <f t="shared" ca="1" si="226"/>
        <v>32</v>
      </c>
      <c r="AR147" s="119">
        <f t="shared" ca="1" si="226"/>
        <v>41</v>
      </c>
      <c r="AS147" s="119">
        <f t="shared" ca="1" si="226"/>
        <v>49</v>
      </c>
      <c r="AT147" s="119">
        <f t="shared" ca="1" si="226"/>
        <v>76</v>
      </c>
      <c r="AU147" s="119">
        <f t="shared" ca="1" si="226"/>
        <v>75</v>
      </c>
      <c r="AV147" s="119">
        <f t="shared" ca="1" si="226"/>
        <v>37</v>
      </c>
      <c r="AW147" s="119">
        <f t="shared" ca="1" si="226"/>
        <v>55</v>
      </c>
      <c r="AX147" s="119">
        <f t="shared" ca="1" si="226"/>
        <v>14</v>
      </c>
      <c r="AY147" s="119">
        <f t="shared" ca="1" si="226"/>
        <v>34</v>
      </c>
      <c r="AZ147" s="119">
        <f t="shared" ca="1" si="226"/>
        <v>39</v>
      </c>
      <c r="BA147" s="119">
        <f t="shared" ca="1" si="226"/>
        <v>27</v>
      </c>
      <c r="BB147" s="119">
        <f t="shared" ca="1" si="226"/>
        <v>48</v>
      </c>
      <c r="BC147" s="119">
        <f t="shared" ca="1" si="226"/>
        <v>45</v>
      </c>
      <c r="BD147" s="119">
        <f t="shared" ca="1" si="226"/>
        <v>7</v>
      </c>
      <c r="BE147" s="119">
        <f t="shared" ca="1" si="226"/>
        <v>8</v>
      </c>
      <c r="BF147" s="119">
        <f t="shared" ca="1" si="226"/>
        <v>55</v>
      </c>
      <c r="BG147" s="119">
        <f t="shared" ca="1" si="226"/>
        <v>54</v>
      </c>
      <c r="BH147" s="119">
        <f t="shared" ca="1" si="226"/>
        <v>53</v>
      </c>
      <c r="BI147" s="120">
        <f t="shared" ca="1" si="226"/>
        <v>2</v>
      </c>
    </row>
    <row r="148" spans="1:61" ht="13.15" x14ac:dyDescent="0.4">
      <c r="A148" s="116">
        <v>48</v>
      </c>
      <c r="B148" s="117">
        <f ca="1">RANDBETWEEN(1,81-2)</f>
        <v>16</v>
      </c>
      <c r="C148" s="117">
        <f t="shared" ref="C148:BI148" ca="1" si="227">RANDBETWEEN(1,81-2)</f>
        <v>72</v>
      </c>
      <c r="D148" s="117">
        <f t="shared" ca="1" si="227"/>
        <v>21</v>
      </c>
      <c r="E148" s="117">
        <f t="shared" ca="1" si="227"/>
        <v>48</v>
      </c>
      <c r="F148" s="117">
        <f t="shared" ca="1" si="227"/>
        <v>69</v>
      </c>
      <c r="G148" s="117">
        <f t="shared" ca="1" si="227"/>
        <v>58</v>
      </c>
      <c r="H148" s="117">
        <f t="shared" ca="1" si="227"/>
        <v>14</v>
      </c>
      <c r="I148" s="117">
        <f t="shared" ca="1" si="227"/>
        <v>36</v>
      </c>
      <c r="J148" s="117">
        <f t="shared" ca="1" si="227"/>
        <v>38</v>
      </c>
      <c r="K148" s="117">
        <f t="shared" ca="1" si="227"/>
        <v>10</v>
      </c>
      <c r="L148" s="117">
        <f t="shared" ca="1" si="227"/>
        <v>21</v>
      </c>
      <c r="M148" s="117">
        <f t="shared" ca="1" si="227"/>
        <v>72</v>
      </c>
      <c r="N148" s="117">
        <f t="shared" ca="1" si="227"/>
        <v>2</v>
      </c>
      <c r="O148" s="117">
        <f t="shared" ca="1" si="227"/>
        <v>25</v>
      </c>
      <c r="P148" s="117">
        <f t="shared" ca="1" si="227"/>
        <v>62</v>
      </c>
      <c r="Q148" s="117">
        <f t="shared" ca="1" si="227"/>
        <v>74</v>
      </c>
      <c r="R148" s="117">
        <f t="shared" ca="1" si="227"/>
        <v>1</v>
      </c>
      <c r="S148" s="117">
        <f t="shared" ca="1" si="227"/>
        <v>5</v>
      </c>
      <c r="T148" s="117">
        <f t="shared" ca="1" si="227"/>
        <v>51</v>
      </c>
      <c r="U148" s="117">
        <f t="shared" ca="1" si="227"/>
        <v>10</v>
      </c>
      <c r="V148" s="117">
        <f t="shared" ca="1" si="227"/>
        <v>62</v>
      </c>
      <c r="W148" s="117">
        <f t="shared" ca="1" si="227"/>
        <v>64</v>
      </c>
      <c r="X148" s="117">
        <f t="shared" ca="1" si="227"/>
        <v>46</v>
      </c>
      <c r="Y148" s="117">
        <f t="shared" ca="1" si="227"/>
        <v>40</v>
      </c>
      <c r="Z148" s="117">
        <f t="shared" ca="1" si="227"/>
        <v>26</v>
      </c>
      <c r="AA148" s="117">
        <f t="shared" ca="1" si="227"/>
        <v>13</v>
      </c>
      <c r="AB148" s="117">
        <f t="shared" ca="1" si="227"/>
        <v>39</v>
      </c>
      <c r="AC148" s="117">
        <f t="shared" ca="1" si="227"/>
        <v>7</v>
      </c>
      <c r="AD148" s="117">
        <f t="shared" ca="1" si="227"/>
        <v>61</v>
      </c>
      <c r="AE148" s="117">
        <f t="shared" ca="1" si="227"/>
        <v>9</v>
      </c>
      <c r="AF148" s="117">
        <f t="shared" ca="1" si="227"/>
        <v>57</v>
      </c>
      <c r="AG148" s="117">
        <f t="shared" ca="1" si="227"/>
        <v>1</v>
      </c>
      <c r="AH148" s="117">
        <f t="shared" ca="1" si="227"/>
        <v>66</v>
      </c>
      <c r="AI148" s="117">
        <f t="shared" ca="1" si="227"/>
        <v>25</v>
      </c>
      <c r="AJ148" s="117">
        <f t="shared" ca="1" si="227"/>
        <v>17</v>
      </c>
      <c r="AK148" s="117">
        <f t="shared" ca="1" si="227"/>
        <v>68</v>
      </c>
      <c r="AL148" s="117">
        <f t="shared" ca="1" si="227"/>
        <v>62</v>
      </c>
      <c r="AM148" s="117">
        <f t="shared" ca="1" si="227"/>
        <v>77</v>
      </c>
      <c r="AN148" s="117">
        <f t="shared" ca="1" si="227"/>
        <v>27</v>
      </c>
      <c r="AO148" s="117">
        <f t="shared" ca="1" si="227"/>
        <v>78</v>
      </c>
      <c r="AP148" s="117">
        <f t="shared" ca="1" si="227"/>
        <v>18</v>
      </c>
      <c r="AQ148" s="117">
        <f t="shared" ca="1" si="227"/>
        <v>74</v>
      </c>
      <c r="AR148" s="117">
        <f t="shared" ca="1" si="227"/>
        <v>53</v>
      </c>
      <c r="AS148" s="117">
        <f t="shared" ca="1" si="227"/>
        <v>79</v>
      </c>
      <c r="AT148" s="117">
        <f t="shared" ca="1" si="227"/>
        <v>45</v>
      </c>
      <c r="AU148" s="117">
        <f t="shared" ca="1" si="227"/>
        <v>4</v>
      </c>
      <c r="AV148" s="117">
        <f t="shared" ca="1" si="227"/>
        <v>16</v>
      </c>
      <c r="AW148" s="117">
        <f t="shared" ca="1" si="227"/>
        <v>6</v>
      </c>
      <c r="AX148" s="117">
        <f t="shared" ca="1" si="227"/>
        <v>67</v>
      </c>
      <c r="AY148" s="117">
        <f t="shared" ca="1" si="227"/>
        <v>9</v>
      </c>
      <c r="AZ148" s="117">
        <f t="shared" ca="1" si="227"/>
        <v>78</v>
      </c>
      <c r="BA148" s="117">
        <f t="shared" ca="1" si="227"/>
        <v>9</v>
      </c>
      <c r="BB148" s="117">
        <f t="shared" ca="1" si="227"/>
        <v>63</v>
      </c>
      <c r="BC148" s="117">
        <f t="shared" ca="1" si="227"/>
        <v>49</v>
      </c>
      <c r="BD148" s="117">
        <f t="shared" ca="1" si="227"/>
        <v>4</v>
      </c>
      <c r="BE148" s="117">
        <f t="shared" ca="1" si="227"/>
        <v>48</v>
      </c>
      <c r="BF148" s="117">
        <f t="shared" ca="1" si="227"/>
        <v>5</v>
      </c>
      <c r="BG148" s="117">
        <f t="shared" ca="1" si="227"/>
        <v>24</v>
      </c>
      <c r="BH148" s="117">
        <f t="shared" ca="1" si="227"/>
        <v>21</v>
      </c>
      <c r="BI148" s="118">
        <f t="shared" ca="1" si="227"/>
        <v>5</v>
      </c>
    </row>
    <row r="149" spans="1:61" ht="13.15" x14ac:dyDescent="0.4">
      <c r="A149" s="116">
        <v>49</v>
      </c>
      <c r="B149" s="119">
        <f ca="1">RANDBETWEEN(1,81)</f>
        <v>29</v>
      </c>
      <c r="C149" s="119">
        <f t="shared" ref="C149:BI149" ca="1" si="228">RANDBETWEEN(1,81)</f>
        <v>47</v>
      </c>
      <c r="D149" s="119">
        <f t="shared" ca="1" si="228"/>
        <v>8</v>
      </c>
      <c r="E149" s="119">
        <f t="shared" ca="1" si="228"/>
        <v>22</v>
      </c>
      <c r="F149" s="119">
        <f t="shared" ca="1" si="228"/>
        <v>11</v>
      </c>
      <c r="G149" s="119">
        <f t="shared" ca="1" si="228"/>
        <v>16</v>
      </c>
      <c r="H149" s="119">
        <f t="shared" ca="1" si="228"/>
        <v>57</v>
      </c>
      <c r="I149" s="119">
        <f t="shared" ca="1" si="228"/>
        <v>58</v>
      </c>
      <c r="J149" s="119">
        <f t="shared" ca="1" si="228"/>
        <v>67</v>
      </c>
      <c r="K149" s="119">
        <f t="shared" ca="1" si="228"/>
        <v>17</v>
      </c>
      <c r="L149" s="119">
        <f t="shared" ca="1" si="228"/>
        <v>46</v>
      </c>
      <c r="M149" s="119">
        <f t="shared" ca="1" si="228"/>
        <v>79</v>
      </c>
      <c r="N149" s="119">
        <f t="shared" ca="1" si="228"/>
        <v>3</v>
      </c>
      <c r="O149" s="119">
        <f t="shared" ca="1" si="228"/>
        <v>41</v>
      </c>
      <c r="P149" s="119">
        <f t="shared" ca="1" si="228"/>
        <v>65</v>
      </c>
      <c r="Q149" s="119">
        <f t="shared" ca="1" si="228"/>
        <v>15</v>
      </c>
      <c r="R149" s="119">
        <f t="shared" ca="1" si="228"/>
        <v>32</v>
      </c>
      <c r="S149" s="119">
        <f t="shared" ca="1" si="228"/>
        <v>21</v>
      </c>
      <c r="T149" s="119">
        <f t="shared" ca="1" si="228"/>
        <v>51</v>
      </c>
      <c r="U149" s="119">
        <f t="shared" ca="1" si="228"/>
        <v>75</v>
      </c>
      <c r="V149" s="119">
        <f t="shared" ca="1" si="228"/>
        <v>12</v>
      </c>
      <c r="W149" s="119">
        <f t="shared" ca="1" si="228"/>
        <v>52</v>
      </c>
      <c r="X149" s="119">
        <f t="shared" ca="1" si="228"/>
        <v>37</v>
      </c>
      <c r="Y149" s="119">
        <f t="shared" ca="1" si="228"/>
        <v>57</v>
      </c>
      <c r="Z149" s="119">
        <f t="shared" ca="1" si="228"/>
        <v>21</v>
      </c>
      <c r="AA149" s="119">
        <f t="shared" ca="1" si="228"/>
        <v>67</v>
      </c>
      <c r="AB149" s="119">
        <f t="shared" ca="1" si="228"/>
        <v>42</v>
      </c>
      <c r="AC149" s="119">
        <f t="shared" ca="1" si="228"/>
        <v>78</v>
      </c>
      <c r="AD149" s="119">
        <f t="shared" ca="1" si="228"/>
        <v>61</v>
      </c>
      <c r="AE149" s="119">
        <f t="shared" ca="1" si="228"/>
        <v>41</v>
      </c>
      <c r="AF149" s="119">
        <f t="shared" ca="1" si="228"/>
        <v>41</v>
      </c>
      <c r="AG149" s="119">
        <f t="shared" ca="1" si="228"/>
        <v>11</v>
      </c>
      <c r="AH149" s="119">
        <f t="shared" ca="1" si="228"/>
        <v>58</v>
      </c>
      <c r="AI149" s="119">
        <f t="shared" ca="1" si="228"/>
        <v>52</v>
      </c>
      <c r="AJ149" s="119">
        <f t="shared" ca="1" si="228"/>
        <v>13</v>
      </c>
      <c r="AK149" s="119">
        <f t="shared" ca="1" si="228"/>
        <v>40</v>
      </c>
      <c r="AL149" s="119">
        <f t="shared" ca="1" si="228"/>
        <v>3</v>
      </c>
      <c r="AM149" s="119">
        <f t="shared" ca="1" si="228"/>
        <v>70</v>
      </c>
      <c r="AN149" s="119">
        <f t="shared" ca="1" si="228"/>
        <v>2</v>
      </c>
      <c r="AO149" s="119">
        <f t="shared" ca="1" si="228"/>
        <v>7</v>
      </c>
      <c r="AP149" s="119">
        <f t="shared" ca="1" si="228"/>
        <v>13</v>
      </c>
      <c r="AQ149" s="119">
        <f t="shared" ca="1" si="228"/>
        <v>7</v>
      </c>
      <c r="AR149" s="119">
        <f t="shared" ca="1" si="228"/>
        <v>13</v>
      </c>
      <c r="AS149" s="119">
        <f t="shared" ca="1" si="228"/>
        <v>55</v>
      </c>
      <c r="AT149" s="119">
        <f t="shared" ca="1" si="228"/>
        <v>59</v>
      </c>
      <c r="AU149" s="119">
        <f t="shared" ca="1" si="228"/>
        <v>39</v>
      </c>
      <c r="AV149" s="119">
        <f t="shared" ca="1" si="228"/>
        <v>7</v>
      </c>
      <c r="AW149" s="119">
        <f t="shared" ca="1" si="228"/>
        <v>6</v>
      </c>
      <c r="AX149" s="119">
        <f t="shared" ca="1" si="228"/>
        <v>9</v>
      </c>
      <c r="AY149" s="119">
        <f t="shared" ca="1" si="228"/>
        <v>8</v>
      </c>
      <c r="AZ149" s="119">
        <f t="shared" ca="1" si="228"/>
        <v>17</v>
      </c>
      <c r="BA149" s="119">
        <f t="shared" ca="1" si="228"/>
        <v>32</v>
      </c>
      <c r="BB149" s="119">
        <f t="shared" ca="1" si="228"/>
        <v>16</v>
      </c>
      <c r="BC149" s="119">
        <f t="shared" ca="1" si="228"/>
        <v>60</v>
      </c>
      <c r="BD149" s="119">
        <f t="shared" ca="1" si="228"/>
        <v>17</v>
      </c>
      <c r="BE149" s="119">
        <f t="shared" ca="1" si="228"/>
        <v>20</v>
      </c>
      <c r="BF149" s="119">
        <f t="shared" ca="1" si="228"/>
        <v>30</v>
      </c>
      <c r="BG149" s="119">
        <f t="shared" ca="1" si="228"/>
        <v>42</v>
      </c>
      <c r="BH149" s="119">
        <f t="shared" ca="1" si="228"/>
        <v>17</v>
      </c>
      <c r="BI149" s="120">
        <f t="shared" ca="1" si="228"/>
        <v>67</v>
      </c>
    </row>
    <row r="150" spans="1:61" ht="13.15" x14ac:dyDescent="0.4">
      <c r="A150" s="116">
        <v>50</v>
      </c>
      <c r="B150" s="117">
        <f ca="1">RANDBETWEEN(1,81-1)</f>
        <v>5</v>
      </c>
      <c r="C150" s="117">
        <f t="shared" ref="C150:BI150" ca="1" si="229">RANDBETWEEN(1,81-1)</f>
        <v>21</v>
      </c>
      <c r="D150" s="117">
        <f t="shared" ca="1" si="229"/>
        <v>3</v>
      </c>
      <c r="E150" s="117">
        <f t="shared" ca="1" si="229"/>
        <v>28</v>
      </c>
      <c r="F150" s="117">
        <f t="shared" ca="1" si="229"/>
        <v>42</v>
      </c>
      <c r="G150" s="117">
        <f t="shared" ca="1" si="229"/>
        <v>28</v>
      </c>
      <c r="H150" s="117">
        <f t="shared" ca="1" si="229"/>
        <v>40</v>
      </c>
      <c r="I150" s="117">
        <f t="shared" ca="1" si="229"/>
        <v>17</v>
      </c>
      <c r="J150" s="117">
        <f t="shared" ca="1" si="229"/>
        <v>35</v>
      </c>
      <c r="K150" s="117">
        <f t="shared" ca="1" si="229"/>
        <v>37</v>
      </c>
      <c r="L150" s="117">
        <f t="shared" ca="1" si="229"/>
        <v>62</v>
      </c>
      <c r="M150" s="117">
        <f t="shared" ca="1" si="229"/>
        <v>76</v>
      </c>
      <c r="N150" s="117">
        <f t="shared" ca="1" si="229"/>
        <v>15</v>
      </c>
      <c r="O150" s="117">
        <f t="shared" ca="1" si="229"/>
        <v>63</v>
      </c>
      <c r="P150" s="117">
        <f t="shared" ca="1" si="229"/>
        <v>67</v>
      </c>
      <c r="Q150" s="117">
        <f t="shared" ca="1" si="229"/>
        <v>19</v>
      </c>
      <c r="R150" s="117">
        <f t="shared" ca="1" si="229"/>
        <v>10</v>
      </c>
      <c r="S150" s="117">
        <f t="shared" ca="1" si="229"/>
        <v>41</v>
      </c>
      <c r="T150" s="117">
        <f t="shared" ca="1" si="229"/>
        <v>39</v>
      </c>
      <c r="U150" s="117">
        <f t="shared" ca="1" si="229"/>
        <v>69</v>
      </c>
      <c r="V150" s="117">
        <f t="shared" ca="1" si="229"/>
        <v>1</v>
      </c>
      <c r="W150" s="117">
        <f t="shared" ca="1" si="229"/>
        <v>23</v>
      </c>
      <c r="X150" s="117">
        <f t="shared" ca="1" si="229"/>
        <v>16</v>
      </c>
      <c r="Y150" s="117">
        <f t="shared" ca="1" si="229"/>
        <v>39</v>
      </c>
      <c r="Z150" s="117">
        <f t="shared" ca="1" si="229"/>
        <v>41</v>
      </c>
      <c r="AA150" s="117">
        <f t="shared" ca="1" si="229"/>
        <v>64</v>
      </c>
      <c r="AB150" s="117">
        <f t="shared" ca="1" si="229"/>
        <v>72</v>
      </c>
      <c r="AC150" s="117">
        <f t="shared" ca="1" si="229"/>
        <v>44</v>
      </c>
      <c r="AD150" s="117">
        <f t="shared" ca="1" si="229"/>
        <v>3</v>
      </c>
      <c r="AE150" s="117">
        <f t="shared" ca="1" si="229"/>
        <v>56</v>
      </c>
      <c r="AF150" s="117">
        <f t="shared" ca="1" si="229"/>
        <v>51</v>
      </c>
      <c r="AG150" s="117">
        <f t="shared" ca="1" si="229"/>
        <v>16</v>
      </c>
      <c r="AH150" s="117">
        <f t="shared" ca="1" si="229"/>
        <v>77</v>
      </c>
      <c r="AI150" s="117">
        <f t="shared" ca="1" si="229"/>
        <v>68</v>
      </c>
      <c r="AJ150" s="117">
        <f t="shared" ca="1" si="229"/>
        <v>32</v>
      </c>
      <c r="AK150" s="117">
        <f t="shared" ca="1" si="229"/>
        <v>60</v>
      </c>
      <c r="AL150" s="117">
        <f t="shared" ca="1" si="229"/>
        <v>58</v>
      </c>
      <c r="AM150" s="117">
        <f t="shared" ca="1" si="229"/>
        <v>62</v>
      </c>
      <c r="AN150" s="117">
        <f t="shared" ca="1" si="229"/>
        <v>4</v>
      </c>
      <c r="AO150" s="117">
        <f t="shared" ca="1" si="229"/>
        <v>69</v>
      </c>
      <c r="AP150" s="117">
        <f t="shared" ca="1" si="229"/>
        <v>20</v>
      </c>
      <c r="AQ150" s="117">
        <f t="shared" ca="1" si="229"/>
        <v>2</v>
      </c>
      <c r="AR150" s="117">
        <f t="shared" ca="1" si="229"/>
        <v>43</v>
      </c>
      <c r="AS150" s="117">
        <f t="shared" ca="1" si="229"/>
        <v>48</v>
      </c>
      <c r="AT150" s="117">
        <f t="shared" ca="1" si="229"/>
        <v>72</v>
      </c>
      <c r="AU150" s="117">
        <f t="shared" ca="1" si="229"/>
        <v>36</v>
      </c>
      <c r="AV150" s="117">
        <f t="shared" ca="1" si="229"/>
        <v>3</v>
      </c>
      <c r="AW150" s="117">
        <f t="shared" ca="1" si="229"/>
        <v>34</v>
      </c>
      <c r="AX150" s="117">
        <f t="shared" ca="1" si="229"/>
        <v>41</v>
      </c>
      <c r="AY150" s="117">
        <f t="shared" ca="1" si="229"/>
        <v>41</v>
      </c>
      <c r="AZ150" s="117">
        <f t="shared" ca="1" si="229"/>
        <v>12</v>
      </c>
      <c r="BA150" s="117">
        <f t="shared" ca="1" si="229"/>
        <v>32</v>
      </c>
      <c r="BB150" s="117">
        <f t="shared" ca="1" si="229"/>
        <v>77</v>
      </c>
      <c r="BC150" s="117">
        <f t="shared" ca="1" si="229"/>
        <v>11</v>
      </c>
      <c r="BD150" s="117">
        <f t="shared" ca="1" si="229"/>
        <v>13</v>
      </c>
      <c r="BE150" s="117">
        <f t="shared" ca="1" si="229"/>
        <v>53</v>
      </c>
      <c r="BF150" s="117">
        <f t="shared" ca="1" si="229"/>
        <v>72</v>
      </c>
      <c r="BG150" s="117">
        <f t="shared" ca="1" si="229"/>
        <v>23</v>
      </c>
      <c r="BH150" s="117">
        <f t="shared" ca="1" si="229"/>
        <v>79</v>
      </c>
      <c r="BI150" s="118">
        <f t="shared" ca="1" si="229"/>
        <v>35</v>
      </c>
    </row>
    <row r="151" spans="1:61" ht="13.15" x14ac:dyDescent="0.4">
      <c r="A151" s="116">
        <v>51</v>
      </c>
      <c r="B151" s="119">
        <f ca="1">RANDBETWEEN(1,81-2)</f>
        <v>23</v>
      </c>
      <c r="C151" s="119">
        <f t="shared" ref="C151:BI151" ca="1" si="230">RANDBETWEEN(1,81-2)</f>
        <v>72</v>
      </c>
      <c r="D151" s="119">
        <f t="shared" ca="1" si="230"/>
        <v>58</v>
      </c>
      <c r="E151" s="119">
        <f t="shared" ca="1" si="230"/>
        <v>66</v>
      </c>
      <c r="F151" s="119">
        <f t="shared" ca="1" si="230"/>
        <v>75</v>
      </c>
      <c r="G151" s="119">
        <f t="shared" ca="1" si="230"/>
        <v>16</v>
      </c>
      <c r="H151" s="119">
        <f t="shared" ca="1" si="230"/>
        <v>27</v>
      </c>
      <c r="I151" s="119">
        <f t="shared" ca="1" si="230"/>
        <v>75</v>
      </c>
      <c r="J151" s="119">
        <f t="shared" ca="1" si="230"/>
        <v>22</v>
      </c>
      <c r="K151" s="119">
        <f t="shared" ca="1" si="230"/>
        <v>31</v>
      </c>
      <c r="L151" s="119">
        <f t="shared" ca="1" si="230"/>
        <v>27</v>
      </c>
      <c r="M151" s="119">
        <f t="shared" ca="1" si="230"/>
        <v>67</v>
      </c>
      <c r="N151" s="119">
        <f t="shared" ca="1" si="230"/>
        <v>41</v>
      </c>
      <c r="O151" s="119">
        <f t="shared" ca="1" si="230"/>
        <v>46</v>
      </c>
      <c r="P151" s="119">
        <f t="shared" ca="1" si="230"/>
        <v>57</v>
      </c>
      <c r="Q151" s="119">
        <f t="shared" ca="1" si="230"/>
        <v>78</v>
      </c>
      <c r="R151" s="119">
        <f t="shared" ca="1" si="230"/>
        <v>79</v>
      </c>
      <c r="S151" s="119">
        <f t="shared" ca="1" si="230"/>
        <v>10</v>
      </c>
      <c r="T151" s="119">
        <f t="shared" ca="1" si="230"/>
        <v>2</v>
      </c>
      <c r="U151" s="119">
        <f t="shared" ca="1" si="230"/>
        <v>34</v>
      </c>
      <c r="V151" s="119">
        <f t="shared" ca="1" si="230"/>
        <v>75</v>
      </c>
      <c r="W151" s="119">
        <f t="shared" ca="1" si="230"/>
        <v>51</v>
      </c>
      <c r="X151" s="119">
        <f t="shared" ca="1" si="230"/>
        <v>33</v>
      </c>
      <c r="Y151" s="119">
        <f t="shared" ca="1" si="230"/>
        <v>73</v>
      </c>
      <c r="Z151" s="119">
        <f t="shared" ca="1" si="230"/>
        <v>53</v>
      </c>
      <c r="AA151" s="119">
        <f t="shared" ca="1" si="230"/>
        <v>54</v>
      </c>
      <c r="AB151" s="119">
        <f t="shared" ca="1" si="230"/>
        <v>56</v>
      </c>
      <c r="AC151" s="119">
        <f t="shared" ca="1" si="230"/>
        <v>12</v>
      </c>
      <c r="AD151" s="119">
        <f t="shared" ca="1" si="230"/>
        <v>46</v>
      </c>
      <c r="AE151" s="119">
        <f t="shared" ca="1" si="230"/>
        <v>17</v>
      </c>
      <c r="AF151" s="119">
        <f t="shared" ca="1" si="230"/>
        <v>8</v>
      </c>
      <c r="AG151" s="119">
        <f t="shared" ca="1" si="230"/>
        <v>10</v>
      </c>
      <c r="AH151" s="119">
        <f t="shared" ca="1" si="230"/>
        <v>36</v>
      </c>
      <c r="AI151" s="119">
        <f t="shared" ca="1" si="230"/>
        <v>14</v>
      </c>
      <c r="AJ151" s="119">
        <f t="shared" ca="1" si="230"/>
        <v>57</v>
      </c>
      <c r="AK151" s="119">
        <f t="shared" ca="1" si="230"/>
        <v>42</v>
      </c>
      <c r="AL151" s="119">
        <f t="shared" ca="1" si="230"/>
        <v>66</v>
      </c>
      <c r="AM151" s="119">
        <f t="shared" ca="1" si="230"/>
        <v>68</v>
      </c>
      <c r="AN151" s="119">
        <f t="shared" ca="1" si="230"/>
        <v>25</v>
      </c>
      <c r="AO151" s="119">
        <f t="shared" ca="1" si="230"/>
        <v>51</v>
      </c>
      <c r="AP151" s="119">
        <f t="shared" ca="1" si="230"/>
        <v>73</v>
      </c>
      <c r="AQ151" s="119">
        <f t="shared" ca="1" si="230"/>
        <v>11</v>
      </c>
      <c r="AR151" s="119">
        <f t="shared" ca="1" si="230"/>
        <v>16</v>
      </c>
      <c r="AS151" s="119">
        <f t="shared" ca="1" si="230"/>
        <v>79</v>
      </c>
      <c r="AT151" s="119">
        <f t="shared" ca="1" si="230"/>
        <v>11</v>
      </c>
      <c r="AU151" s="119">
        <f t="shared" ca="1" si="230"/>
        <v>3</v>
      </c>
      <c r="AV151" s="119">
        <f t="shared" ca="1" si="230"/>
        <v>54</v>
      </c>
      <c r="AW151" s="119">
        <f t="shared" ca="1" si="230"/>
        <v>28</v>
      </c>
      <c r="AX151" s="119">
        <f t="shared" ca="1" si="230"/>
        <v>77</v>
      </c>
      <c r="AY151" s="119">
        <f t="shared" ca="1" si="230"/>
        <v>48</v>
      </c>
      <c r="AZ151" s="119">
        <f t="shared" ca="1" si="230"/>
        <v>14</v>
      </c>
      <c r="BA151" s="119">
        <f t="shared" ca="1" si="230"/>
        <v>21</v>
      </c>
      <c r="BB151" s="119">
        <f t="shared" ca="1" si="230"/>
        <v>58</v>
      </c>
      <c r="BC151" s="119">
        <f t="shared" ca="1" si="230"/>
        <v>1</v>
      </c>
      <c r="BD151" s="119">
        <f t="shared" ca="1" si="230"/>
        <v>5</v>
      </c>
      <c r="BE151" s="119">
        <f t="shared" ca="1" si="230"/>
        <v>70</v>
      </c>
      <c r="BF151" s="119">
        <f t="shared" ca="1" si="230"/>
        <v>26</v>
      </c>
      <c r="BG151" s="119">
        <f t="shared" ca="1" si="230"/>
        <v>38</v>
      </c>
      <c r="BH151" s="119">
        <f t="shared" ca="1" si="230"/>
        <v>9</v>
      </c>
      <c r="BI151" s="120">
        <f t="shared" ca="1" si="230"/>
        <v>25</v>
      </c>
    </row>
    <row r="152" spans="1:61" ht="13.15" x14ac:dyDescent="0.4">
      <c r="A152" s="116">
        <v>52</v>
      </c>
      <c r="B152" s="117">
        <f ca="1">RANDBETWEEN(1,81)</f>
        <v>5</v>
      </c>
      <c r="C152" s="117">
        <f t="shared" ref="C152:BI152" ca="1" si="231">RANDBETWEEN(1,81)</f>
        <v>72</v>
      </c>
      <c r="D152" s="117">
        <f t="shared" ca="1" si="231"/>
        <v>1</v>
      </c>
      <c r="E152" s="117">
        <f t="shared" ca="1" si="231"/>
        <v>72</v>
      </c>
      <c r="F152" s="117">
        <f t="shared" ca="1" si="231"/>
        <v>60</v>
      </c>
      <c r="G152" s="117">
        <f t="shared" ca="1" si="231"/>
        <v>29</v>
      </c>
      <c r="H152" s="117">
        <f t="shared" ca="1" si="231"/>
        <v>29</v>
      </c>
      <c r="I152" s="117">
        <f t="shared" ca="1" si="231"/>
        <v>79</v>
      </c>
      <c r="J152" s="117">
        <f t="shared" ca="1" si="231"/>
        <v>33</v>
      </c>
      <c r="K152" s="117">
        <f t="shared" ca="1" si="231"/>
        <v>58</v>
      </c>
      <c r="L152" s="117">
        <f t="shared" ca="1" si="231"/>
        <v>13</v>
      </c>
      <c r="M152" s="117">
        <f t="shared" ca="1" si="231"/>
        <v>17</v>
      </c>
      <c r="N152" s="117">
        <f t="shared" ca="1" si="231"/>
        <v>5</v>
      </c>
      <c r="O152" s="117">
        <f t="shared" ca="1" si="231"/>
        <v>21</v>
      </c>
      <c r="P152" s="117">
        <f t="shared" ca="1" si="231"/>
        <v>45</v>
      </c>
      <c r="Q152" s="117">
        <f t="shared" ca="1" si="231"/>
        <v>37</v>
      </c>
      <c r="R152" s="117">
        <f t="shared" ca="1" si="231"/>
        <v>66</v>
      </c>
      <c r="S152" s="117">
        <f t="shared" ca="1" si="231"/>
        <v>37</v>
      </c>
      <c r="T152" s="117">
        <f t="shared" ca="1" si="231"/>
        <v>37</v>
      </c>
      <c r="U152" s="117">
        <f t="shared" ca="1" si="231"/>
        <v>35</v>
      </c>
      <c r="V152" s="117">
        <f t="shared" ca="1" si="231"/>
        <v>42</v>
      </c>
      <c r="W152" s="117">
        <f t="shared" ca="1" si="231"/>
        <v>80</v>
      </c>
      <c r="X152" s="117">
        <f t="shared" ca="1" si="231"/>
        <v>68</v>
      </c>
      <c r="Y152" s="117">
        <f t="shared" ca="1" si="231"/>
        <v>6</v>
      </c>
      <c r="Z152" s="117">
        <f t="shared" ca="1" si="231"/>
        <v>80</v>
      </c>
      <c r="AA152" s="117">
        <f t="shared" ca="1" si="231"/>
        <v>58</v>
      </c>
      <c r="AB152" s="117">
        <f t="shared" ca="1" si="231"/>
        <v>31</v>
      </c>
      <c r="AC152" s="117">
        <f t="shared" ca="1" si="231"/>
        <v>22</v>
      </c>
      <c r="AD152" s="117">
        <f t="shared" ca="1" si="231"/>
        <v>81</v>
      </c>
      <c r="AE152" s="117">
        <f t="shared" ca="1" si="231"/>
        <v>56</v>
      </c>
      <c r="AF152" s="117">
        <f t="shared" ca="1" si="231"/>
        <v>21</v>
      </c>
      <c r="AG152" s="117">
        <f t="shared" ca="1" si="231"/>
        <v>20</v>
      </c>
      <c r="AH152" s="117">
        <f t="shared" ca="1" si="231"/>
        <v>32</v>
      </c>
      <c r="AI152" s="117">
        <f t="shared" ca="1" si="231"/>
        <v>17</v>
      </c>
      <c r="AJ152" s="117">
        <f t="shared" ca="1" si="231"/>
        <v>79</v>
      </c>
      <c r="AK152" s="117">
        <f t="shared" ca="1" si="231"/>
        <v>64</v>
      </c>
      <c r="AL152" s="117">
        <f t="shared" ca="1" si="231"/>
        <v>48</v>
      </c>
      <c r="AM152" s="117">
        <f t="shared" ca="1" si="231"/>
        <v>70</v>
      </c>
      <c r="AN152" s="117">
        <f t="shared" ca="1" si="231"/>
        <v>70</v>
      </c>
      <c r="AO152" s="117">
        <f t="shared" ca="1" si="231"/>
        <v>71</v>
      </c>
      <c r="AP152" s="117">
        <f t="shared" ca="1" si="231"/>
        <v>45</v>
      </c>
      <c r="AQ152" s="117">
        <f t="shared" ca="1" si="231"/>
        <v>76</v>
      </c>
      <c r="AR152" s="117">
        <f t="shared" ca="1" si="231"/>
        <v>33</v>
      </c>
      <c r="AS152" s="117">
        <f t="shared" ca="1" si="231"/>
        <v>13</v>
      </c>
      <c r="AT152" s="117">
        <f t="shared" ca="1" si="231"/>
        <v>18</v>
      </c>
      <c r="AU152" s="117">
        <f t="shared" ca="1" si="231"/>
        <v>63</v>
      </c>
      <c r="AV152" s="117">
        <f t="shared" ca="1" si="231"/>
        <v>47</v>
      </c>
      <c r="AW152" s="117">
        <f t="shared" ca="1" si="231"/>
        <v>29</v>
      </c>
      <c r="AX152" s="117">
        <f t="shared" ca="1" si="231"/>
        <v>49</v>
      </c>
      <c r="AY152" s="117">
        <f t="shared" ca="1" si="231"/>
        <v>10</v>
      </c>
      <c r="AZ152" s="117">
        <f t="shared" ca="1" si="231"/>
        <v>6</v>
      </c>
      <c r="BA152" s="117">
        <f t="shared" ca="1" si="231"/>
        <v>60</v>
      </c>
      <c r="BB152" s="117">
        <f t="shared" ca="1" si="231"/>
        <v>15</v>
      </c>
      <c r="BC152" s="117">
        <f t="shared" ca="1" si="231"/>
        <v>81</v>
      </c>
      <c r="BD152" s="117">
        <f t="shared" ca="1" si="231"/>
        <v>23</v>
      </c>
      <c r="BE152" s="117">
        <f t="shared" ca="1" si="231"/>
        <v>79</v>
      </c>
      <c r="BF152" s="117">
        <f t="shared" ca="1" si="231"/>
        <v>16</v>
      </c>
      <c r="BG152" s="117">
        <f t="shared" ca="1" si="231"/>
        <v>67</v>
      </c>
      <c r="BH152" s="117">
        <f t="shared" ca="1" si="231"/>
        <v>23</v>
      </c>
      <c r="BI152" s="118">
        <f t="shared" ca="1" si="231"/>
        <v>41</v>
      </c>
    </row>
    <row r="153" spans="1:61" ht="13.15" x14ac:dyDescent="0.4">
      <c r="A153" s="116">
        <v>53</v>
      </c>
      <c r="B153" s="119">
        <f ca="1">RANDBETWEEN(1,81-1)</f>
        <v>3</v>
      </c>
      <c r="C153" s="119">
        <f t="shared" ref="C153:BI153" ca="1" si="232">RANDBETWEEN(1,81-1)</f>
        <v>4</v>
      </c>
      <c r="D153" s="119">
        <f t="shared" ca="1" si="232"/>
        <v>33</v>
      </c>
      <c r="E153" s="119">
        <f t="shared" ca="1" si="232"/>
        <v>48</v>
      </c>
      <c r="F153" s="119">
        <f t="shared" ca="1" si="232"/>
        <v>9</v>
      </c>
      <c r="G153" s="119">
        <f t="shared" ca="1" si="232"/>
        <v>74</v>
      </c>
      <c r="H153" s="119">
        <f t="shared" ca="1" si="232"/>
        <v>39</v>
      </c>
      <c r="I153" s="119">
        <f t="shared" ca="1" si="232"/>
        <v>78</v>
      </c>
      <c r="J153" s="119">
        <f t="shared" ca="1" si="232"/>
        <v>13</v>
      </c>
      <c r="K153" s="119">
        <f t="shared" ca="1" si="232"/>
        <v>65</v>
      </c>
      <c r="L153" s="119">
        <f t="shared" ca="1" si="232"/>
        <v>37</v>
      </c>
      <c r="M153" s="119">
        <f t="shared" ca="1" si="232"/>
        <v>16</v>
      </c>
      <c r="N153" s="119">
        <f t="shared" ca="1" si="232"/>
        <v>68</v>
      </c>
      <c r="O153" s="119">
        <f t="shared" ca="1" si="232"/>
        <v>45</v>
      </c>
      <c r="P153" s="119">
        <f t="shared" ca="1" si="232"/>
        <v>27</v>
      </c>
      <c r="Q153" s="119">
        <f t="shared" ca="1" si="232"/>
        <v>74</v>
      </c>
      <c r="R153" s="119">
        <f t="shared" ca="1" si="232"/>
        <v>2</v>
      </c>
      <c r="S153" s="119">
        <f t="shared" ca="1" si="232"/>
        <v>76</v>
      </c>
      <c r="T153" s="119">
        <f t="shared" ca="1" si="232"/>
        <v>23</v>
      </c>
      <c r="U153" s="119">
        <f t="shared" ca="1" si="232"/>
        <v>15</v>
      </c>
      <c r="V153" s="119">
        <f t="shared" ca="1" si="232"/>
        <v>30</v>
      </c>
      <c r="W153" s="119">
        <f t="shared" ca="1" si="232"/>
        <v>34</v>
      </c>
      <c r="X153" s="119">
        <f t="shared" ca="1" si="232"/>
        <v>55</v>
      </c>
      <c r="Y153" s="119">
        <f t="shared" ca="1" si="232"/>
        <v>54</v>
      </c>
      <c r="Z153" s="119">
        <f t="shared" ca="1" si="232"/>
        <v>44</v>
      </c>
      <c r="AA153" s="119">
        <f t="shared" ca="1" si="232"/>
        <v>69</v>
      </c>
      <c r="AB153" s="119">
        <f t="shared" ca="1" si="232"/>
        <v>5</v>
      </c>
      <c r="AC153" s="119">
        <f t="shared" ca="1" si="232"/>
        <v>55</v>
      </c>
      <c r="AD153" s="119">
        <f t="shared" ca="1" si="232"/>
        <v>13</v>
      </c>
      <c r="AE153" s="119">
        <f t="shared" ca="1" si="232"/>
        <v>73</v>
      </c>
      <c r="AF153" s="119">
        <f t="shared" ca="1" si="232"/>
        <v>70</v>
      </c>
      <c r="AG153" s="119">
        <f t="shared" ca="1" si="232"/>
        <v>59</v>
      </c>
      <c r="AH153" s="119">
        <f t="shared" ca="1" si="232"/>
        <v>51</v>
      </c>
      <c r="AI153" s="119">
        <f t="shared" ca="1" si="232"/>
        <v>59</v>
      </c>
      <c r="AJ153" s="119">
        <f t="shared" ca="1" si="232"/>
        <v>49</v>
      </c>
      <c r="AK153" s="119">
        <f t="shared" ca="1" si="232"/>
        <v>50</v>
      </c>
      <c r="AL153" s="119">
        <f t="shared" ca="1" si="232"/>
        <v>58</v>
      </c>
      <c r="AM153" s="119">
        <f t="shared" ca="1" si="232"/>
        <v>53</v>
      </c>
      <c r="AN153" s="119">
        <f t="shared" ca="1" si="232"/>
        <v>13</v>
      </c>
      <c r="AO153" s="119">
        <f t="shared" ca="1" si="232"/>
        <v>29</v>
      </c>
      <c r="AP153" s="119">
        <f t="shared" ca="1" si="232"/>
        <v>11</v>
      </c>
      <c r="AQ153" s="119">
        <f t="shared" ca="1" si="232"/>
        <v>67</v>
      </c>
      <c r="AR153" s="119">
        <f t="shared" ca="1" si="232"/>
        <v>62</v>
      </c>
      <c r="AS153" s="119">
        <f t="shared" ca="1" si="232"/>
        <v>59</v>
      </c>
      <c r="AT153" s="119">
        <f t="shared" ca="1" si="232"/>
        <v>25</v>
      </c>
      <c r="AU153" s="119">
        <f t="shared" ca="1" si="232"/>
        <v>72</v>
      </c>
      <c r="AV153" s="119">
        <f t="shared" ca="1" si="232"/>
        <v>66</v>
      </c>
      <c r="AW153" s="119">
        <f t="shared" ca="1" si="232"/>
        <v>38</v>
      </c>
      <c r="AX153" s="119">
        <f t="shared" ca="1" si="232"/>
        <v>29</v>
      </c>
      <c r="AY153" s="119">
        <f t="shared" ca="1" si="232"/>
        <v>21</v>
      </c>
      <c r="AZ153" s="119">
        <f t="shared" ca="1" si="232"/>
        <v>18</v>
      </c>
      <c r="BA153" s="119">
        <f t="shared" ca="1" si="232"/>
        <v>10</v>
      </c>
      <c r="BB153" s="119">
        <f t="shared" ca="1" si="232"/>
        <v>77</v>
      </c>
      <c r="BC153" s="119">
        <f t="shared" ca="1" si="232"/>
        <v>51</v>
      </c>
      <c r="BD153" s="119">
        <f t="shared" ca="1" si="232"/>
        <v>21</v>
      </c>
      <c r="BE153" s="119">
        <f t="shared" ca="1" si="232"/>
        <v>63</v>
      </c>
      <c r="BF153" s="119">
        <f t="shared" ca="1" si="232"/>
        <v>45</v>
      </c>
      <c r="BG153" s="119">
        <f t="shared" ca="1" si="232"/>
        <v>40</v>
      </c>
      <c r="BH153" s="119">
        <f t="shared" ca="1" si="232"/>
        <v>20</v>
      </c>
      <c r="BI153" s="120">
        <f t="shared" ca="1" si="232"/>
        <v>52</v>
      </c>
    </row>
    <row r="154" spans="1:61" ht="13.15" x14ac:dyDescent="0.4">
      <c r="A154" s="116">
        <v>54</v>
      </c>
      <c r="B154" s="117">
        <f ca="1">RANDBETWEEN(1,81-2)</f>
        <v>77</v>
      </c>
      <c r="C154" s="117">
        <f t="shared" ref="C154:BI154" ca="1" si="233">RANDBETWEEN(1,81-2)</f>
        <v>50</v>
      </c>
      <c r="D154" s="117">
        <f t="shared" ca="1" si="233"/>
        <v>60</v>
      </c>
      <c r="E154" s="117">
        <f t="shared" ca="1" si="233"/>
        <v>15</v>
      </c>
      <c r="F154" s="117">
        <f t="shared" ca="1" si="233"/>
        <v>27</v>
      </c>
      <c r="G154" s="117">
        <f t="shared" ca="1" si="233"/>
        <v>48</v>
      </c>
      <c r="H154" s="117">
        <f t="shared" ca="1" si="233"/>
        <v>61</v>
      </c>
      <c r="I154" s="117">
        <f t="shared" ca="1" si="233"/>
        <v>49</v>
      </c>
      <c r="J154" s="117">
        <f t="shared" ca="1" si="233"/>
        <v>76</v>
      </c>
      <c r="K154" s="117">
        <f t="shared" ca="1" si="233"/>
        <v>50</v>
      </c>
      <c r="L154" s="117">
        <f t="shared" ca="1" si="233"/>
        <v>61</v>
      </c>
      <c r="M154" s="117">
        <f t="shared" ca="1" si="233"/>
        <v>34</v>
      </c>
      <c r="N154" s="117">
        <f t="shared" ca="1" si="233"/>
        <v>61</v>
      </c>
      <c r="O154" s="117">
        <f t="shared" ca="1" si="233"/>
        <v>65</v>
      </c>
      <c r="P154" s="117">
        <f t="shared" ca="1" si="233"/>
        <v>25</v>
      </c>
      <c r="Q154" s="117">
        <f t="shared" ca="1" si="233"/>
        <v>2</v>
      </c>
      <c r="R154" s="117">
        <f t="shared" ca="1" si="233"/>
        <v>78</v>
      </c>
      <c r="S154" s="117">
        <f t="shared" ca="1" si="233"/>
        <v>68</v>
      </c>
      <c r="T154" s="117">
        <f t="shared" ca="1" si="233"/>
        <v>55</v>
      </c>
      <c r="U154" s="117">
        <f t="shared" ca="1" si="233"/>
        <v>70</v>
      </c>
      <c r="V154" s="117">
        <f t="shared" ca="1" si="233"/>
        <v>68</v>
      </c>
      <c r="W154" s="117">
        <f t="shared" ca="1" si="233"/>
        <v>42</v>
      </c>
      <c r="X154" s="117">
        <f t="shared" ca="1" si="233"/>
        <v>68</v>
      </c>
      <c r="Y154" s="117">
        <f t="shared" ca="1" si="233"/>
        <v>25</v>
      </c>
      <c r="Z154" s="117">
        <f t="shared" ca="1" si="233"/>
        <v>1</v>
      </c>
      <c r="AA154" s="117">
        <f t="shared" ca="1" si="233"/>
        <v>48</v>
      </c>
      <c r="AB154" s="117">
        <f t="shared" ca="1" si="233"/>
        <v>46</v>
      </c>
      <c r="AC154" s="117">
        <f t="shared" ca="1" si="233"/>
        <v>76</v>
      </c>
      <c r="AD154" s="117">
        <f t="shared" ca="1" si="233"/>
        <v>39</v>
      </c>
      <c r="AE154" s="117">
        <f t="shared" ca="1" si="233"/>
        <v>58</v>
      </c>
      <c r="AF154" s="117">
        <f t="shared" ca="1" si="233"/>
        <v>75</v>
      </c>
      <c r="AG154" s="117">
        <f t="shared" ca="1" si="233"/>
        <v>69</v>
      </c>
      <c r="AH154" s="117">
        <f t="shared" ca="1" si="233"/>
        <v>29</v>
      </c>
      <c r="AI154" s="117">
        <f t="shared" ca="1" si="233"/>
        <v>33</v>
      </c>
      <c r="AJ154" s="117">
        <f t="shared" ca="1" si="233"/>
        <v>74</v>
      </c>
      <c r="AK154" s="117">
        <f t="shared" ca="1" si="233"/>
        <v>36</v>
      </c>
      <c r="AL154" s="117">
        <f t="shared" ca="1" si="233"/>
        <v>27</v>
      </c>
      <c r="AM154" s="117">
        <f t="shared" ca="1" si="233"/>
        <v>37</v>
      </c>
      <c r="AN154" s="117">
        <f t="shared" ca="1" si="233"/>
        <v>28</v>
      </c>
      <c r="AO154" s="117">
        <f t="shared" ca="1" si="233"/>
        <v>1</v>
      </c>
      <c r="AP154" s="117">
        <f t="shared" ca="1" si="233"/>
        <v>28</v>
      </c>
      <c r="AQ154" s="117">
        <f t="shared" ca="1" si="233"/>
        <v>10</v>
      </c>
      <c r="AR154" s="117">
        <f t="shared" ca="1" si="233"/>
        <v>8</v>
      </c>
      <c r="AS154" s="117">
        <f t="shared" ca="1" si="233"/>
        <v>10</v>
      </c>
      <c r="AT154" s="117">
        <f t="shared" ca="1" si="233"/>
        <v>51</v>
      </c>
      <c r="AU154" s="117">
        <f t="shared" ca="1" si="233"/>
        <v>52</v>
      </c>
      <c r="AV154" s="117">
        <f t="shared" ca="1" si="233"/>
        <v>14</v>
      </c>
      <c r="AW154" s="117">
        <f t="shared" ca="1" si="233"/>
        <v>41</v>
      </c>
      <c r="AX154" s="117">
        <f t="shared" ca="1" si="233"/>
        <v>75</v>
      </c>
      <c r="AY154" s="117">
        <f t="shared" ca="1" si="233"/>
        <v>11</v>
      </c>
      <c r="AZ154" s="117">
        <f t="shared" ca="1" si="233"/>
        <v>24</v>
      </c>
      <c r="BA154" s="117">
        <f t="shared" ca="1" si="233"/>
        <v>42</v>
      </c>
      <c r="BB154" s="117">
        <f t="shared" ca="1" si="233"/>
        <v>54</v>
      </c>
      <c r="BC154" s="117">
        <f t="shared" ca="1" si="233"/>
        <v>46</v>
      </c>
      <c r="BD154" s="117">
        <f t="shared" ca="1" si="233"/>
        <v>25</v>
      </c>
      <c r="BE154" s="117">
        <f t="shared" ca="1" si="233"/>
        <v>62</v>
      </c>
      <c r="BF154" s="117">
        <f t="shared" ca="1" si="233"/>
        <v>21</v>
      </c>
      <c r="BG154" s="117">
        <f t="shared" ca="1" si="233"/>
        <v>18</v>
      </c>
      <c r="BH154" s="117">
        <f t="shared" ca="1" si="233"/>
        <v>70</v>
      </c>
      <c r="BI154" s="118">
        <f t="shared" ca="1" si="233"/>
        <v>68</v>
      </c>
    </row>
    <row r="155" spans="1:61" ht="13.15" x14ac:dyDescent="0.4">
      <c r="A155" s="116">
        <v>55</v>
      </c>
      <c r="B155" s="119">
        <f ca="1">RANDBETWEEN(1,81)</f>
        <v>24</v>
      </c>
      <c r="C155" s="119">
        <f t="shared" ref="C155:BI155" ca="1" si="234">RANDBETWEEN(1,81)</f>
        <v>53</v>
      </c>
      <c r="D155" s="119">
        <f t="shared" ca="1" si="234"/>
        <v>31</v>
      </c>
      <c r="E155" s="119">
        <f t="shared" ca="1" si="234"/>
        <v>43</v>
      </c>
      <c r="F155" s="119">
        <f t="shared" ca="1" si="234"/>
        <v>44</v>
      </c>
      <c r="G155" s="119">
        <f t="shared" ca="1" si="234"/>
        <v>56</v>
      </c>
      <c r="H155" s="119">
        <f t="shared" ca="1" si="234"/>
        <v>73</v>
      </c>
      <c r="I155" s="119">
        <f t="shared" ca="1" si="234"/>
        <v>72</v>
      </c>
      <c r="J155" s="119">
        <f t="shared" ca="1" si="234"/>
        <v>20</v>
      </c>
      <c r="K155" s="119">
        <f t="shared" ca="1" si="234"/>
        <v>28</v>
      </c>
      <c r="L155" s="119">
        <f t="shared" ca="1" si="234"/>
        <v>9</v>
      </c>
      <c r="M155" s="119">
        <f t="shared" ca="1" si="234"/>
        <v>9</v>
      </c>
      <c r="N155" s="119">
        <f t="shared" ca="1" si="234"/>
        <v>41</v>
      </c>
      <c r="O155" s="119">
        <f t="shared" ca="1" si="234"/>
        <v>70</v>
      </c>
      <c r="P155" s="119">
        <f t="shared" ca="1" si="234"/>
        <v>23</v>
      </c>
      <c r="Q155" s="119">
        <f t="shared" ca="1" si="234"/>
        <v>2</v>
      </c>
      <c r="R155" s="119">
        <f t="shared" ca="1" si="234"/>
        <v>76</v>
      </c>
      <c r="S155" s="119">
        <f t="shared" ca="1" si="234"/>
        <v>31</v>
      </c>
      <c r="T155" s="119">
        <f t="shared" ca="1" si="234"/>
        <v>74</v>
      </c>
      <c r="U155" s="119">
        <f t="shared" ca="1" si="234"/>
        <v>5</v>
      </c>
      <c r="V155" s="119">
        <f t="shared" ca="1" si="234"/>
        <v>7</v>
      </c>
      <c r="W155" s="119">
        <f t="shared" ca="1" si="234"/>
        <v>28</v>
      </c>
      <c r="X155" s="119">
        <f t="shared" ca="1" si="234"/>
        <v>22</v>
      </c>
      <c r="Y155" s="119">
        <f t="shared" ca="1" si="234"/>
        <v>36</v>
      </c>
      <c r="Z155" s="119">
        <f t="shared" ca="1" si="234"/>
        <v>35</v>
      </c>
      <c r="AA155" s="119">
        <f t="shared" ca="1" si="234"/>
        <v>42</v>
      </c>
      <c r="AB155" s="119">
        <f t="shared" ca="1" si="234"/>
        <v>78</v>
      </c>
      <c r="AC155" s="119">
        <f t="shared" ca="1" si="234"/>
        <v>6</v>
      </c>
      <c r="AD155" s="119">
        <f t="shared" ca="1" si="234"/>
        <v>29</v>
      </c>
      <c r="AE155" s="119">
        <f t="shared" ca="1" si="234"/>
        <v>11</v>
      </c>
      <c r="AF155" s="119">
        <f t="shared" ca="1" si="234"/>
        <v>3</v>
      </c>
      <c r="AG155" s="119">
        <f t="shared" ca="1" si="234"/>
        <v>2</v>
      </c>
      <c r="AH155" s="119">
        <f t="shared" ca="1" si="234"/>
        <v>33</v>
      </c>
      <c r="AI155" s="119">
        <f t="shared" ca="1" si="234"/>
        <v>36</v>
      </c>
      <c r="AJ155" s="119">
        <f t="shared" ca="1" si="234"/>
        <v>43</v>
      </c>
      <c r="AK155" s="119">
        <f t="shared" ca="1" si="234"/>
        <v>11</v>
      </c>
      <c r="AL155" s="119">
        <f t="shared" ca="1" si="234"/>
        <v>42</v>
      </c>
      <c r="AM155" s="119">
        <f t="shared" ca="1" si="234"/>
        <v>71</v>
      </c>
      <c r="AN155" s="119">
        <f t="shared" ca="1" si="234"/>
        <v>46</v>
      </c>
      <c r="AO155" s="119">
        <f t="shared" ca="1" si="234"/>
        <v>63</v>
      </c>
      <c r="AP155" s="119">
        <f t="shared" ca="1" si="234"/>
        <v>14</v>
      </c>
      <c r="AQ155" s="119">
        <f t="shared" ca="1" si="234"/>
        <v>23</v>
      </c>
      <c r="AR155" s="119">
        <f t="shared" ca="1" si="234"/>
        <v>44</v>
      </c>
      <c r="AS155" s="119">
        <f t="shared" ca="1" si="234"/>
        <v>22</v>
      </c>
      <c r="AT155" s="119">
        <f t="shared" ca="1" si="234"/>
        <v>26</v>
      </c>
      <c r="AU155" s="119">
        <f t="shared" ca="1" si="234"/>
        <v>78</v>
      </c>
      <c r="AV155" s="119">
        <f t="shared" ca="1" si="234"/>
        <v>14</v>
      </c>
      <c r="AW155" s="119">
        <f t="shared" ca="1" si="234"/>
        <v>32</v>
      </c>
      <c r="AX155" s="119">
        <f t="shared" ca="1" si="234"/>
        <v>31</v>
      </c>
      <c r="AY155" s="119">
        <f t="shared" ca="1" si="234"/>
        <v>19</v>
      </c>
      <c r="AZ155" s="119">
        <f t="shared" ca="1" si="234"/>
        <v>21</v>
      </c>
      <c r="BA155" s="119">
        <f t="shared" ca="1" si="234"/>
        <v>59</v>
      </c>
      <c r="BB155" s="119">
        <f t="shared" ca="1" si="234"/>
        <v>57</v>
      </c>
      <c r="BC155" s="119">
        <f t="shared" ca="1" si="234"/>
        <v>36</v>
      </c>
      <c r="BD155" s="119">
        <f t="shared" ca="1" si="234"/>
        <v>77</v>
      </c>
      <c r="BE155" s="119">
        <f t="shared" ca="1" si="234"/>
        <v>9</v>
      </c>
      <c r="BF155" s="119">
        <f t="shared" ca="1" si="234"/>
        <v>40</v>
      </c>
      <c r="BG155" s="119">
        <f t="shared" ca="1" si="234"/>
        <v>56</v>
      </c>
      <c r="BH155" s="119">
        <f t="shared" ca="1" si="234"/>
        <v>50</v>
      </c>
      <c r="BI155" s="120">
        <f t="shared" ca="1" si="234"/>
        <v>34</v>
      </c>
    </row>
    <row r="156" spans="1:61" ht="13.15" x14ac:dyDescent="0.4">
      <c r="A156" s="116">
        <v>56</v>
      </c>
      <c r="B156" s="117">
        <f ca="1">RANDBETWEEN(1,81-1)</f>
        <v>43</v>
      </c>
      <c r="C156" s="117">
        <f t="shared" ref="C156:BI156" ca="1" si="235">RANDBETWEEN(1,81-1)</f>
        <v>70</v>
      </c>
      <c r="D156" s="117">
        <f t="shared" ca="1" si="235"/>
        <v>11</v>
      </c>
      <c r="E156" s="117">
        <f t="shared" ca="1" si="235"/>
        <v>80</v>
      </c>
      <c r="F156" s="117">
        <f t="shared" ca="1" si="235"/>
        <v>47</v>
      </c>
      <c r="G156" s="117">
        <f t="shared" ca="1" si="235"/>
        <v>72</v>
      </c>
      <c r="H156" s="117">
        <f t="shared" ca="1" si="235"/>
        <v>76</v>
      </c>
      <c r="I156" s="117">
        <f t="shared" ca="1" si="235"/>
        <v>54</v>
      </c>
      <c r="J156" s="117">
        <f t="shared" ca="1" si="235"/>
        <v>17</v>
      </c>
      <c r="K156" s="117">
        <f t="shared" ca="1" si="235"/>
        <v>34</v>
      </c>
      <c r="L156" s="117">
        <f t="shared" ca="1" si="235"/>
        <v>23</v>
      </c>
      <c r="M156" s="117">
        <f t="shared" ca="1" si="235"/>
        <v>54</v>
      </c>
      <c r="N156" s="117">
        <f t="shared" ca="1" si="235"/>
        <v>73</v>
      </c>
      <c r="O156" s="117">
        <f t="shared" ca="1" si="235"/>
        <v>76</v>
      </c>
      <c r="P156" s="117">
        <f t="shared" ca="1" si="235"/>
        <v>60</v>
      </c>
      <c r="Q156" s="117">
        <f t="shared" ca="1" si="235"/>
        <v>5</v>
      </c>
      <c r="R156" s="117">
        <f t="shared" ca="1" si="235"/>
        <v>2</v>
      </c>
      <c r="S156" s="117">
        <f t="shared" ca="1" si="235"/>
        <v>14</v>
      </c>
      <c r="T156" s="117">
        <f t="shared" ca="1" si="235"/>
        <v>11</v>
      </c>
      <c r="U156" s="117">
        <f t="shared" ca="1" si="235"/>
        <v>18</v>
      </c>
      <c r="V156" s="117">
        <f t="shared" ca="1" si="235"/>
        <v>21</v>
      </c>
      <c r="W156" s="117">
        <f t="shared" ca="1" si="235"/>
        <v>36</v>
      </c>
      <c r="X156" s="117">
        <f t="shared" ca="1" si="235"/>
        <v>56</v>
      </c>
      <c r="Y156" s="117">
        <f t="shared" ca="1" si="235"/>
        <v>43</v>
      </c>
      <c r="Z156" s="117">
        <f t="shared" ca="1" si="235"/>
        <v>47</v>
      </c>
      <c r="AA156" s="117">
        <f t="shared" ca="1" si="235"/>
        <v>41</v>
      </c>
      <c r="AB156" s="117">
        <f t="shared" ca="1" si="235"/>
        <v>34</v>
      </c>
      <c r="AC156" s="117">
        <f t="shared" ca="1" si="235"/>
        <v>26</v>
      </c>
      <c r="AD156" s="117">
        <f t="shared" ca="1" si="235"/>
        <v>30</v>
      </c>
      <c r="AE156" s="117">
        <f t="shared" ca="1" si="235"/>
        <v>16</v>
      </c>
      <c r="AF156" s="117">
        <f t="shared" ca="1" si="235"/>
        <v>64</v>
      </c>
      <c r="AG156" s="117">
        <f t="shared" ca="1" si="235"/>
        <v>19</v>
      </c>
      <c r="AH156" s="117">
        <f t="shared" ca="1" si="235"/>
        <v>10</v>
      </c>
      <c r="AI156" s="117">
        <f t="shared" ca="1" si="235"/>
        <v>69</v>
      </c>
      <c r="AJ156" s="117">
        <f t="shared" ca="1" si="235"/>
        <v>74</v>
      </c>
      <c r="AK156" s="117">
        <f t="shared" ca="1" si="235"/>
        <v>19</v>
      </c>
      <c r="AL156" s="117">
        <f t="shared" ca="1" si="235"/>
        <v>16</v>
      </c>
      <c r="AM156" s="117">
        <f t="shared" ca="1" si="235"/>
        <v>37</v>
      </c>
      <c r="AN156" s="117">
        <f t="shared" ca="1" si="235"/>
        <v>58</v>
      </c>
      <c r="AO156" s="117">
        <f t="shared" ca="1" si="235"/>
        <v>66</v>
      </c>
      <c r="AP156" s="117">
        <f t="shared" ca="1" si="235"/>
        <v>30</v>
      </c>
      <c r="AQ156" s="117">
        <f t="shared" ca="1" si="235"/>
        <v>22</v>
      </c>
      <c r="AR156" s="117">
        <f t="shared" ca="1" si="235"/>
        <v>77</v>
      </c>
      <c r="AS156" s="117">
        <f t="shared" ca="1" si="235"/>
        <v>59</v>
      </c>
      <c r="AT156" s="117">
        <f t="shared" ca="1" si="235"/>
        <v>7</v>
      </c>
      <c r="AU156" s="117">
        <f t="shared" ca="1" si="235"/>
        <v>54</v>
      </c>
      <c r="AV156" s="117">
        <f t="shared" ca="1" si="235"/>
        <v>64</v>
      </c>
      <c r="AW156" s="117">
        <f t="shared" ca="1" si="235"/>
        <v>14</v>
      </c>
      <c r="AX156" s="117">
        <f t="shared" ca="1" si="235"/>
        <v>28</v>
      </c>
      <c r="AY156" s="117">
        <f t="shared" ca="1" si="235"/>
        <v>32</v>
      </c>
      <c r="AZ156" s="117">
        <f t="shared" ca="1" si="235"/>
        <v>12</v>
      </c>
      <c r="BA156" s="117">
        <f t="shared" ca="1" si="235"/>
        <v>55</v>
      </c>
      <c r="BB156" s="117">
        <f t="shared" ca="1" si="235"/>
        <v>75</v>
      </c>
      <c r="BC156" s="117">
        <f t="shared" ca="1" si="235"/>
        <v>67</v>
      </c>
      <c r="BD156" s="117">
        <f t="shared" ca="1" si="235"/>
        <v>4</v>
      </c>
      <c r="BE156" s="117">
        <f t="shared" ca="1" si="235"/>
        <v>66</v>
      </c>
      <c r="BF156" s="117">
        <f t="shared" ca="1" si="235"/>
        <v>34</v>
      </c>
      <c r="BG156" s="117">
        <f t="shared" ca="1" si="235"/>
        <v>11</v>
      </c>
      <c r="BH156" s="117">
        <f t="shared" ca="1" si="235"/>
        <v>22</v>
      </c>
      <c r="BI156" s="118">
        <f t="shared" ca="1" si="235"/>
        <v>19</v>
      </c>
    </row>
    <row r="157" spans="1:61" ht="13.15" x14ac:dyDescent="0.4">
      <c r="A157" s="116">
        <v>57</v>
      </c>
      <c r="B157" s="119">
        <f ca="1">RANDBETWEEN(1,81-2)</f>
        <v>70</v>
      </c>
      <c r="C157" s="119">
        <f t="shared" ref="C157:BI157" ca="1" si="236">RANDBETWEEN(1,81-2)</f>
        <v>15</v>
      </c>
      <c r="D157" s="119">
        <f t="shared" ca="1" si="236"/>
        <v>79</v>
      </c>
      <c r="E157" s="119">
        <f t="shared" ca="1" si="236"/>
        <v>56</v>
      </c>
      <c r="F157" s="119">
        <f t="shared" ca="1" si="236"/>
        <v>65</v>
      </c>
      <c r="G157" s="119">
        <f t="shared" ca="1" si="236"/>
        <v>47</v>
      </c>
      <c r="H157" s="119">
        <f t="shared" ca="1" si="236"/>
        <v>53</v>
      </c>
      <c r="I157" s="119">
        <f t="shared" ca="1" si="236"/>
        <v>4</v>
      </c>
      <c r="J157" s="119">
        <f t="shared" ca="1" si="236"/>
        <v>57</v>
      </c>
      <c r="K157" s="119">
        <f t="shared" ca="1" si="236"/>
        <v>64</v>
      </c>
      <c r="L157" s="119">
        <f t="shared" ca="1" si="236"/>
        <v>20</v>
      </c>
      <c r="M157" s="119">
        <f t="shared" ca="1" si="236"/>
        <v>3</v>
      </c>
      <c r="N157" s="119">
        <f t="shared" ca="1" si="236"/>
        <v>44</v>
      </c>
      <c r="O157" s="119">
        <f t="shared" ca="1" si="236"/>
        <v>29</v>
      </c>
      <c r="P157" s="119">
        <f t="shared" ca="1" si="236"/>
        <v>3</v>
      </c>
      <c r="Q157" s="119">
        <f t="shared" ca="1" si="236"/>
        <v>60</v>
      </c>
      <c r="R157" s="119">
        <f t="shared" ca="1" si="236"/>
        <v>13</v>
      </c>
      <c r="S157" s="119">
        <f t="shared" ca="1" si="236"/>
        <v>3</v>
      </c>
      <c r="T157" s="119">
        <f t="shared" ca="1" si="236"/>
        <v>35</v>
      </c>
      <c r="U157" s="119">
        <f t="shared" ca="1" si="236"/>
        <v>72</v>
      </c>
      <c r="V157" s="119">
        <f t="shared" ca="1" si="236"/>
        <v>54</v>
      </c>
      <c r="W157" s="119">
        <f t="shared" ca="1" si="236"/>
        <v>27</v>
      </c>
      <c r="X157" s="119">
        <f t="shared" ca="1" si="236"/>
        <v>23</v>
      </c>
      <c r="Y157" s="119">
        <f t="shared" ca="1" si="236"/>
        <v>49</v>
      </c>
      <c r="Z157" s="119">
        <f t="shared" ca="1" si="236"/>
        <v>11</v>
      </c>
      <c r="AA157" s="119">
        <f t="shared" ca="1" si="236"/>
        <v>13</v>
      </c>
      <c r="AB157" s="119">
        <f t="shared" ca="1" si="236"/>
        <v>6</v>
      </c>
      <c r="AC157" s="119">
        <f t="shared" ca="1" si="236"/>
        <v>56</v>
      </c>
      <c r="AD157" s="119">
        <f t="shared" ca="1" si="236"/>
        <v>72</v>
      </c>
      <c r="AE157" s="119">
        <f t="shared" ca="1" si="236"/>
        <v>27</v>
      </c>
      <c r="AF157" s="119">
        <f t="shared" ca="1" si="236"/>
        <v>38</v>
      </c>
      <c r="AG157" s="119">
        <f t="shared" ca="1" si="236"/>
        <v>17</v>
      </c>
      <c r="AH157" s="119">
        <f t="shared" ca="1" si="236"/>
        <v>4</v>
      </c>
      <c r="AI157" s="119">
        <f t="shared" ca="1" si="236"/>
        <v>39</v>
      </c>
      <c r="AJ157" s="119">
        <f t="shared" ca="1" si="236"/>
        <v>34</v>
      </c>
      <c r="AK157" s="119">
        <f t="shared" ca="1" si="236"/>
        <v>66</v>
      </c>
      <c r="AL157" s="119">
        <f t="shared" ca="1" si="236"/>
        <v>11</v>
      </c>
      <c r="AM157" s="119">
        <f t="shared" ca="1" si="236"/>
        <v>52</v>
      </c>
      <c r="AN157" s="119">
        <f t="shared" ca="1" si="236"/>
        <v>76</v>
      </c>
      <c r="AO157" s="119">
        <f t="shared" ca="1" si="236"/>
        <v>79</v>
      </c>
      <c r="AP157" s="119">
        <f t="shared" ca="1" si="236"/>
        <v>36</v>
      </c>
      <c r="AQ157" s="119">
        <f t="shared" ca="1" si="236"/>
        <v>34</v>
      </c>
      <c r="AR157" s="119">
        <f t="shared" ca="1" si="236"/>
        <v>21</v>
      </c>
      <c r="AS157" s="119">
        <f t="shared" ca="1" si="236"/>
        <v>41</v>
      </c>
      <c r="AT157" s="119">
        <f t="shared" ca="1" si="236"/>
        <v>18</v>
      </c>
      <c r="AU157" s="119">
        <f t="shared" ca="1" si="236"/>
        <v>41</v>
      </c>
      <c r="AV157" s="119">
        <f t="shared" ca="1" si="236"/>
        <v>58</v>
      </c>
      <c r="AW157" s="119">
        <f t="shared" ca="1" si="236"/>
        <v>8</v>
      </c>
      <c r="AX157" s="119">
        <f t="shared" ca="1" si="236"/>
        <v>66</v>
      </c>
      <c r="AY157" s="119">
        <f t="shared" ca="1" si="236"/>
        <v>76</v>
      </c>
      <c r="AZ157" s="119">
        <f t="shared" ca="1" si="236"/>
        <v>52</v>
      </c>
      <c r="BA157" s="119">
        <f t="shared" ca="1" si="236"/>
        <v>47</v>
      </c>
      <c r="BB157" s="119">
        <f t="shared" ca="1" si="236"/>
        <v>55</v>
      </c>
      <c r="BC157" s="119">
        <f t="shared" ca="1" si="236"/>
        <v>63</v>
      </c>
      <c r="BD157" s="119">
        <f t="shared" ca="1" si="236"/>
        <v>2</v>
      </c>
      <c r="BE157" s="119">
        <f t="shared" ca="1" si="236"/>
        <v>49</v>
      </c>
      <c r="BF157" s="119">
        <f t="shared" ca="1" si="236"/>
        <v>79</v>
      </c>
      <c r="BG157" s="119">
        <f t="shared" ca="1" si="236"/>
        <v>42</v>
      </c>
      <c r="BH157" s="119">
        <f t="shared" ca="1" si="236"/>
        <v>71</v>
      </c>
      <c r="BI157" s="120">
        <f t="shared" ca="1" si="236"/>
        <v>46</v>
      </c>
    </row>
    <row r="158" spans="1:61" ht="13.15" x14ac:dyDescent="0.4">
      <c r="A158" s="116">
        <v>58</v>
      </c>
      <c r="B158" s="117">
        <f ca="1">RANDBETWEEN(1,81)</f>
        <v>78</v>
      </c>
      <c r="C158" s="117">
        <f t="shared" ref="C158:BI158" ca="1" si="237">RANDBETWEEN(1,81)</f>
        <v>9</v>
      </c>
      <c r="D158" s="117">
        <f t="shared" ca="1" si="237"/>
        <v>24</v>
      </c>
      <c r="E158" s="117">
        <f t="shared" ca="1" si="237"/>
        <v>60</v>
      </c>
      <c r="F158" s="117">
        <f t="shared" ca="1" si="237"/>
        <v>7</v>
      </c>
      <c r="G158" s="117">
        <f t="shared" ca="1" si="237"/>
        <v>27</v>
      </c>
      <c r="H158" s="117">
        <f t="shared" ca="1" si="237"/>
        <v>33</v>
      </c>
      <c r="I158" s="117">
        <f t="shared" ca="1" si="237"/>
        <v>55</v>
      </c>
      <c r="J158" s="117">
        <f t="shared" ca="1" si="237"/>
        <v>50</v>
      </c>
      <c r="K158" s="117">
        <f t="shared" ca="1" si="237"/>
        <v>42</v>
      </c>
      <c r="L158" s="117">
        <f t="shared" ca="1" si="237"/>
        <v>60</v>
      </c>
      <c r="M158" s="117">
        <f t="shared" ca="1" si="237"/>
        <v>42</v>
      </c>
      <c r="N158" s="117">
        <f t="shared" ca="1" si="237"/>
        <v>24</v>
      </c>
      <c r="O158" s="117">
        <f t="shared" ca="1" si="237"/>
        <v>14</v>
      </c>
      <c r="P158" s="117">
        <f t="shared" ca="1" si="237"/>
        <v>74</v>
      </c>
      <c r="Q158" s="117">
        <f t="shared" ca="1" si="237"/>
        <v>20</v>
      </c>
      <c r="R158" s="117">
        <f t="shared" ca="1" si="237"/>
        <v>19</v>
      </c>
      <c r="S158" s="117">
        <f t="shared" ca="1" si="237"/>
        <v>35</v>
      </c>
      <c r="T158" s="117">
        <f t="shared" ca="1" si="237"/>
        <v>40</v>
      </c>
      <c r="U158" s="117">
        <f t="shared" ca="1" si="237"/>
        <v>15</v>
      </c>
      <c r="V158" s="117">
        <f t="shared" ca="1" si="237"/>
        <v>20</v>
      </c>
      <c r="W158" s="117">
        <f t="shared" ca="1" si="237"/>
        <v>26</v>
      </c>
      <c r="X158" s="117">
        <f t="shared" ca="1" si="237"/>
        <v>29</v>
      </c>
      <c r="Y158" s="117">
        <f t="shared" ca="1" si="237"/>
        <v>8</v>
      </c>
      <c r="Z158" s="117">
        <f t="shared" ca="1" si="237"/>
        <v>41</v>
      </c>
      <c r="AA158" s="117">
        <f t="shared" ca="1" si="237"/>
        <v>41</v>
      </c>
      <c r="AB158" s="117">
        <f t="shared" ca="1" si="237"/>
        <v>39</v>
      </c>
      <c r="AC158" s="117">
        <f t="shared" ca="1" si="237"/>
        <v>9</v>
      </c>
      <c r="AD158" s="117">
        <f t="shared" ca="1" si="237"/>
        <v>64</v>
      </c>
      <c r="AE158" s="117">
        <f t="shared" ca="1" si="237"/>
        <v>24</v>
      </c>
      <c r="AF158" s="117">
        <f t="shared" ca="1" si="237"/>
        <v>11</v>
      </c>
      <c r="AG158" s="117">
        <f t="shared" ca="1" si="237"/>
        <v>52</v>
      </c>
      <c r="AH158" s="117">
        <f t="shared" ca="1" si="237"/>
        <v>16</v>
      </c>
      <c r="AI158" s="117">
        <f t="shared" ca="1" si="237"/>
        <v>38</v>
      </c>
      <c r="AJ158" s="117">
        <f t="shared" ca="1" si="237"/>
        <v>1</v>
      </c>
      <c r="AK158" s="117">
        <f t="shared" ca="1" si="237"/>
        <v>79</v>
      </c>
      <c r="AL158" s="117">
        <f t="shared" ca="1" si="237"/>
        <v>46</v>
      </c>
      <c r="AM158" s="117">
        <f t="shared" ca="1" si="237"/>
        <v>2</v>
      </c>
      <c r="AN158" s="117">
        <f t="shared" ca="1" si="237"/>
        <v>19</v>
      </c>
      <c r="AO158" s="117">
        <f t="shared" ca="1" si="237"/>
        <v>25</v>
      </c>
      <c r="AP158" s="117">
        <f t="shared" ca="1" si="237"/>
        <v>63</v>
      </c>
      <c r="AQ158" s="117">
        <f t="shared" ca="1" si="237"/>
        <v>56</v>
      </c>
      <c r="AR158" s="117">
        <f t="shared" ca="1" si="237"/>
        <v>66</v>
      </c>
      <c r="AS158" s="117">
        <f t="shared" ca="1" si="237"/>
        <v>8</v>
      </c>
      <c r="AT158" s="117">
        <f t="shared" ca="1" si="237"/>
        <v>25</v>
      </c>
      <c r="AU158" s="117">
        <f t="shared" ca="1" si="237"/>
        <v>29</v>
      </c>
      <c r="AV158" s="117">
        <f t="shared" ca="1" si="237"/>
        <v>2</v>
      </c>
      <c r="AW158" s="117">
        <f t="shared" ca="1" si="237"/>
        <v>74</v>
      </c>
      <c r="AX158" s="117">
        <f t="shared" ca="1" si="237"/>
        <v>13</v>
      </c>
      <c r="AY158" s="117">
        <f t="shared" ca="1" si="237"/>
        <v>32</v>
      </c>
      <c r="AZ158" s="117">
        <f t="shared" ca="1" si="237"/>
        <v>74</v>
      </c>
      <c r="BA158" s="117">
        <f t="shared" ca="1" si="237"/>
        <v>66</v>
      </c>
      <c r="BB158" s="117">
        <f t="shared" ca="1" si="237"/>
        <v>46</v>
      </c>
      <c r="BC158" s="117">
        <f t="shared" ca="1" si="237"/>
        <v>71</v>
      </c>
      <c r="BD158" s="117">
        <f t="shared" ca="1" si="237"/>
        <v>35</v>
      </c>
      <c r="BE158" s="117">
        <f t="shared" ca="1" si="237"/>
        <v>63</v>
      </c>
      <c r="BF158" s="117">
        <f t="shared" ca="1" si="237"/>
        <v>76</v>
      </c>
      <c r="BG158" s="117">
        <f t="shared" ca="1" si="237"/>
        <v>51</v>
      </c>
      <c r="BH158" s="117">
        <f t="shared" ca="1" si="237"/>
        <v>13</v>
      </c>
      <c r="BI158" s="118">
        <f t="shared" ca="1" si="237"/>
        <v>52</v>
      </c>
    </row>
    <row r="159" spans="1:61" ht="13.15" x14ac:dyDescent="0.4">
      <c r="A159" s="116">
        <v>59</v>
      </c>
      <c r="B159" s="119">
        <f ca="1">RANDBETWEEN(1,81-1)</f>
        <v>69</v>
      </c>
      <c r="C159" s="119">
        <f t="shared" ref="C159:BI159" ca="1" si="238">RANDBETWEEN(1,81-1)</f>
        <v>33</v>
      </c>
      <c r="D159" s="119">
        <f t="shared" ca="1" si="238"/>
        <v>9</v>
      </c>
      <c r="E159" s="119">
        <f t="shared" ca="1" si="238"/>
        <v>23</v>
      </c>
      <c r="F159" s="119">
        <f t="shared" ca="1" si="238"/>
        <v>37</v>
      </c>
      <c r="G159" s="119">
        <f t="shared" ca="1" si="238"/>
        <v>65</v>
      </c>
      <c r="H159" s="119">
        <f t="shared" ca="1" si="238"/>
        <v>23</v>
      </c>
      <c r="I159" s="119">
        <f t="shared" ca="1" si="238"/>
        <v>6</v>
      </c>
      <c r="J159" s="119">
        <f t="shared" ca="1" si="238"/>
        <v>12</v>
      </c>
      <c r="K159" s="119">
        <f t="shared" ca="1" si="238"/>
        <v>69</v>
      </c>
      <c r="L159" s="119">
        <f t="shared" ca="1" si="238"/>
        <v>2</v>
      </c>
      <c r="M159" s="119">
        <f t="shared" ca="1" si="238"/>
        <v>78</v>
      </c>
      <c r="N159" s="119">
        <f t="shared" ca="1" si="238"/>
        <v>76</v>
      </c>
      <c r="O159" s="119">
        <f t="shared" ca="1" si="238"/>
        <v>78</v>
      </c>
      <c r="P159" s="119">
        <f t="shared" ca="1" si="238"/>
        <v>5</v>
      </c>
      <c r="Q159" s="119">
        <f t="shared" ca="1" si="238"/>
        <v>23</v>
      </c>
      <c r="R159" s="119">
        <f t="shared" ca="1" si="238"/>
        <v>22</v>
      </c>
      <c r="S159" s="119">
        <f t="shared" ca="1" si="238"/>
        <v>22</v>
      </c>
      <c r="T159" s="119">
        <f t="shared" ca="1" si="238"/>
        <v>10</v>
      </c>
      <c r="U159" s="119">
        <f t="shared" ca="1" si="238"/>
        <v>42</v>
      </c>
      <c r="V159" s="119">
        <f t="shared" ca="1" si="238"/>
        <v>39</v>
      </c>
      <c r="W159" s="119">
        <f t="shared" ca="1" si="238"/>
        <v>13</v>
      </c>
      <c r="X159" s="119">
        <f t="shared" ca="1" si="238"/>
        <v>40</v>
      </c>
      <c r="Y159" s="119">
        <f t="shared" ca="1" si="238"/>
        <v>9</v>
      </c>
      <c r="Z159" s="119">
        <f t="shared" ca="1" si="238"/>
        <v>32</v>
      </c>
      <c r="AA159" s="119">
        <f t="shared" ca="1" si="238"/>
        <v>30</v>
      </c>
      <c r="AB159" s="119">
        <f t="shared" ca="1" si="238"/>
        <v>22</v>
      </c>
      <c r="AC159" s="119">
        <f t="shared" ca="1" si="238"/>
        <v>18</v>
      </c>
      <c r="AD159" s="119">
        <f t="shared" ca="1" si="238"/>
        <v>33</v>
      </c>
      <c r="AE159" s="119">
        <f t="shared" ca="1" si="238"/>
        <v>63</v>
      </c>
      <c r="AF159" s="119">
        <f t="shared" ca="1" si="238"/>
        <v>3</v>
      </c>
      <c r="AG159" s="119">
        <f t="shared" ca="1" si="238"/>
        <v>46</v>
      </c>
      <c r="AH159" s="119">
        <f t="shared" ca="1" si="238"/>
        <v>55</v>
      </c>
      <c r="AI159" s="119">
        <f t="shared" ca="1" si="238"/>
        <v>50</v>
      </c>
      <c r="AJ159" s="119">
        <f t="shared" ca="1" si="238"/>
        <v>3</v>
      </c>
      <c r="AK159" s="119">
        <f t="shared" ca="1" si="238"/>
        <v>48</v>
      </c>
      <c r="AL159" s="119">
        <f t="shared" ca="1" si="238"/>
        <v>52</v>
      </c>
      <c r="AM159" s="119">
        <f t="shared" ca="1" si="238"/>
        <v>17</v>
      </c>
      <c r="AN159" s="119">
        <f t="shared" ca="1" si="238"/>
        <v>36</v>
      </c>
      <c r="AO159" s="119">
        <f t="shared" ca="1" si="238"/>
        <v>14</v>
      </c>
      <c r="AP159" s="119">
        <f t="shared" ca="1" si="238"/>
        <v>3</v>
      </c>
      <c r="AQ159" s="119">
        <f t="shared" ca="1" si="238"/>
        <v>71</v>
      </c>
      <c r="AR159" s="119">
        <f t="shared" ca="1" si="238"/>
        <v>13</v>
      </c>
      <c r="AS159" s="119">
        <f t="shared" ca="1" si="238"/>
        <v>78</v>
      </c>
      <c r="AT159" s="119">
        <f t="shared" ca="1" si="238"/>
        <v>46</v>
      </c>
      <c r="AU159" s="119">
        <f t="shared" ca="1" si="238"/>
        <v>57</v>
      </c>
      <c r="AV159" s="119">
        <f t="shared" ca="1" si="238"/>
        <v>69</v>
      </c>
      <c r="AW159" s="119">
        <f t="shared" ca="1" si="238"/>
        <v>80</v>
      </c>
      <c r="AX159" s="119">
        <f t="shared" ca="1" si="238"/>
        <v>38</v>
      </c>
      <c r="AY159" s="119">
        <f t="shared" ca="1" si="238"/>
        <v>32</v>
      </c>
      <c r="AZ159" s="119">
        <f t="shared" ca="1" si="238"/>
        <v>65</v>
      </c>
      <c r="BA159" s="119">
        <f t="shared" ca="1" si="238"/>
        <v>52</v>
      </c>
      <c r="BB159" s="119">
        <f t="shared" ca="1" si="238"/>
        <v>20</v>
      </c>
      <c r="BC159" s="119">
        <f t="shared" ca="1" si="238"/>
        <v>74</v>
      </c>
      <c r="BD159" s="119">
        <f t="shared" ca="1" si="238"/>
        <v>45</v>
      </c>
      <c r="BE159" s="119">
        <f t="shared" ca="1" si="238"/>
        <v>57</v>
      </c>
      <c r="BF159" s="119">
        <f t="shared" ca="1" si="238"/>
        <v>24</v>
      </c>
      <c r="BG159" s="119">
        <f t="shared" ca="1" si="238"/>
        <v>72</v>
      </c>
      <c r="BH159" s="119">
        <f t="shared" ca="1" si="238"/>
        <v>35</v>
      </c>
      <c r="BI159" s="120">
        <f t="shared" ca="1" si="238"/>
        <v>57</v>
      </c>
    </row>
    <row r="160" spans="1:61" ht="13.15" x14ac:dyDescent="0.4">
      <c r="A160" s="116">
        <v>60</v>
      </c>
      <c r="B160" s="117">
        <f ca="1">RANDBETWEEN(1,81-2)</f>
        <v>19</v>
      </c>
      <c r="C160" s="117">
        <f t="shared" ref="C160:BI160" ca="1" si="239">RANDBETWEEN(1,81-2)</f>
        <v>41</v>
      </c>
      <c r="D160" s="117">
        <f t="shared" ca="1" si="239"/>
        <v>58</v>
      </c>
      <c r="E160" s="117">
        <f t="shared" ca="1" si="239"/>
        <v>48</v>
      </c>
      <c r="F160" s="117">
        <f t="shared" ca="1" si="239"/>
        <v>50</v>
      </c>
      <c r="G160" s="117">
        <f t="shared" ca="1" si="239"/>
        <v>66</v>
      </c>
      <c r="H160" s="117">
        <f t="shared" ca="1" si="239"/>
        <v>60</v>
      </c>
      <c r="I160" s="117">
        <f t="shared" ca="1" si="239"/>
        <v>3</v>
      </c>
      <c r="J160" s="117">
        <f t="shared" ca="1" si="239"/>
        <v>31</v>
      </c>
      <c r="K160" s="117">
        <f t="shared" ca="1" si="239"/>
        <v>16</v>
      </c>
      <c r="L160" s="117">
        <f t="shared" ca="1" si="239"/>
        <v>25</v>
      </c>
      <c r="M160" s="117">
        <f t="shared" ca="1" si="239"/>
        <v>12</v>
      </c>
      <c r="N160" s="117">
        <f t="shared" ca="1" si="239"/>
        <v>78</v>
      </c>
      <c r="O160" s="117">
        <f t="shared" ca="1" si="239"/>
        <v>13</v>
      </c>
      <c r="P160" s="117">
        <f t="shared" ca="1" si="239"/>
        <v>58</v>
      </c>
      <c r="Q160" s="117">
        <f t="shared" ca="1" si="239"/>
        <v>70</v>
      </c>
      <c r="R160" s="117">
        <f t="shared" ca="1" si="239"/>
        <v>26</v>
      </c>
      <c r="S160" s="117">
        <f t="shared" ca="1" si="239"/>
        <v>32</v>
      </c>
      <c r="T160" s="117">
        <f t="shared" ca="1" si="239"/>
        <v>63</v>
      </c>
      <c r="U160" s="117">
        <f t="shared" ca="1" si="239"/>
        <v>74</v>
      </c>
      <c r="V160" s="117">
        <f t="shared" ca="1" si="239"/>
        <v>27</v>
      </c>
      <c r="W160" s="117">
        <f t="shared" ca="1" si="239"/>
        <v>50</v>
      </c>
      <c r="X160" s="117">
        <f t="shared" ca="1" si="239"/>
        <v>41</v>
      </c>
      <c r="Y160" s="117">
        <f t="shared" ca="1" si="239"/>
        <v>55</v>
      </c>
      <c r="Z160" s="117">
        <f t="shared" ca="1" si="239"/>
        <v>64</v>
      </c>
      <c r="AA160" s="117">
        <f t="shared" ca="1" si="239"/>
        <v>16</v>
      </c>
      <c r="AB160" s="117">
        <f t="shared" ca="1" si="239"/>
        <v>5</v>
      </c>
      <c r="AC160" s="117">
        <f t="shared" ca="1" si="239"/>
        <v>54</v>
      </c>
      <c r="AD160" s="117">
        <f t="shared" ca="1" si="239"/>
        <v>55</v>
      </c>
      <c r="AE160" s="117">
        <f t="shared" ca="1" si="239"/>
        <v>59</v>
      </c>
      <c r="AF160" s="117">
        <f t="shared" ca="1" si="239"/>
        <v>9</v>
      </c>
      <c r="AG160" s="117">
        <f t="shared" ca="1" si="239"/>
        <v>67</v>
      </c>
      <c r="AH160" s="117">
        <f t="shared" ca="1" si="239"/>
        <v>43</v>
      </c>
      <c r="AI160" s="117">
        <f t="shared" ca="1" si="239"/>
        <v>18</v>
      </c>
      <c r="AJ160" s="117">
        <f t="shared" ca="1" si="239"/>
        <v>51</v>
      </c>
      <c r="AK160" s="117">
        <f t="shared" ca="1" si="239"/>
        <v>45</v>
      </c>
      <c r="AL160" s="117">
        <f t="shared" ca="1" si="239"/>
        <v>27</v>
      </c>
      <c r="AM160" s="117">
        <f t="shared" ca="1" si="239"/>
        <v>44</v>
      </c>
      <c r="AN160" s="117">
        <f t="shared" ca="1" si="239"/>
        <v>54</v>
      </c>
      <c r="AO160" s="117">
        <f t="shared" ca="1" si="239"/>
        <v>74</v>
      </c>
      <c r="AP160" s="117">
        <f t="shared" ca="1" si="239"/>
        <v>70</v>
      </c>
      <c r="AQ160" s="117">
        <f t="shared" ca="1" si="239"/>
        <v>24</v>
      </c>
      <c r="AR160" s="117">
        <f t="shared" ca="1" si="239"/>
        <v>77</v>
      </c>
      <c r="AS160" s="117">
        <f t="shared" ca="1" si="239"/>
        <v>18</v>
      </c>
      <c r="AT160" s="117">
        <f t="shared" ca="1" si="239"/>
        <v>32</v>
      </c>
      <c r="AU160" s="117">
        <f t="shared" ca="1" si="239"/>
        <v>18</v>
      </c>
      <c r="AV160" s="117">
        <f t="shared" ca="1" si="239"/>
        <v>63</v>
      </c>
      <c r="AW160" s="117">
        <f t="shared" ca="1" si="239"/>
        <v>20</v>
      </c>
      <c r="AX160" s="117">
        <f t="shared" ca="1" si="239"/>
        <v>29</v>
      </c>
      <c r="AY160" s="117">
        <f t="shared" ca="1" si="239"/>
        <v>59</v>
      </c>
      <c r="AZ160" s="117">
        <f t="shared" ca="1" si="239"/>
        <v>37</v>
      </c>
      <c r="BA160" s="117">
        <f t="shared" ca="1" si="239"/>
        <v>76</v>
      </c>
      <c r="BB160" s="117">
        <f t="shared" ca="1" si="239"/>
        <v>75</v>
      </c>
      <c r="BC160" s="117">
        <f t="shared" ca="1" si="239"/>
        <v>28</v>
      </c>
      <c r="BD160" s="117">
        <f t="shared" ca="1" si="239"/>
        <v>73</v>
      </c>
      <c r="BE160" s="117">
        <f t="shared" ca="1" si="239"/>
        <v>5</v>
      </c>
      <c r="BF160" s="117">
        <f t="shared" ca="1" si="239"/>
        <v>66</v>
      </c>
      <c r="BG160" s="117">
        <f t="shared" ca="1" si="239"/>
        <v>56</v>
      </c>
      <c r="BH160" s="117">
        <f t="shared" ca="1" si="239"/>
        <v>77</v>
      </c>
      <c r="BI160" s="118">
        <f t="shared" ca="1" si="239"/>
        <v>22</v>
      </c>
    </row>
    <row r="161" spans="1:61" ht="13.15" x14ac:dyDescent="0.4">
      <c r="A161" s="116">
        <v>61</v>
      </c>
      <c r="B161" s="119">
        <f ca="1">RANDBETWEEN(1,81)</f>
        <v>51</v>
      </c>
      <c r="C161" s="119">
        <f t="shared" ref="C161:BI161" ca="1" si="240">RANDBETWEEN(1,81)</f>
        <v>50</v>
      </c>
      <c r="D161" s="119">
        <f t="shared" ca="1" si="240"/>
        <v>49</v>
      </c>
      <c r="E161" s="119">
        <f t="shared" ca="1" si="240"/>
        <v>3</v>
      </c>
      <c r="F161" s="119">
        <f t="shared" ca="1" si="240"/>
        <v>26</v>
      </c>
      <c r="G161" s="119">
        <f t="shared" ca="1" si="240"/>
        <v>50</v>
      </c>
      <c r="H161" s="119">
        <f t="shared" ca="1" si="240"/>
        <v>61</v>
      </c>
      <c r="I161" s="119">
        <f t="shared" ca="1" si="240"/>
        <v>76</v>
      </c>
      <c r="J161" s="119">
        <f t="shared" ca="1" si="240"/>
        <v>58</v>
      </c>
      <c r="K161" s="119">
        <f t="shared" ca="1" si="240"/>
        <v>69</v>
      </c>
      <c r="L161" s="119">
        <f t="shared" ca="1" si="240"/>
        <v>76</v>
      </c>
      <c r="M161" s="119">
        <f t="shared" ca="1" si="240"/>
        <v>70</v>
      </c>
      <c r="N161" s="119">
        <f t="shared" ca="1" si="240"/>
        <v>24</v>
      </c>
      <c r="O161" s="119">
        <f t="shared" ca="1" si="240"/>
        <v>5</v>
      </c>
      <c r="P161" s="119">
        <f t="shared" ca="1" si="240"/>
        <v>41</v>
      </c>
      <c r="Q161" s="119">
        <f t="shared" ca="1" si="240"/>
        <v>62</v>
      </c>
      <c r="R161" s="119">
        <f t="shared" ca="1" si="240"/>
        <v>27</v>
      </c>
      <c r="S161" s="119">
        <f t="shared" ca="1" si="240"/>
        <v>57</v>
      </c>
      <c r="T161" s="119">
        <f t="shared" ca="1" si="240"/>
        <v>24</v>
      </c>
      <c r="U161" s="119">
        <f t="shared" ca="1" si="240"/>
        <v>10</v>
      </c>
      <c r="V161" s="119">
        <f t="shared" ca="1" si="240"/>
        <v>74</v>
      </c>
      <c r="W161" s="119">
        <f t="shared" ca="1" si="240"/>
        <v>20</v>
      </c>
      <c r="X161" s="119">
        <f t="shared" ca="1" si="240"/>
        <v>42</v>
      </c>
      <c r="Y161" s="119">
        <f t="shared" ca="1" si="240"/>
        <v>51</v>
      </c>
      <c r="Z161" s="119">
        <f t="shared" ca="1" si="240"/>
        <v>67</v>
      </c>
      <c r="AA161" s="119">
        <f t="shared" ca="1" si="240"/>
        <v>27</v>
      </c>
      <c r="AB161" s="119">
        <f t="shared" ca="1" si="240"/>
        <v>30</v>
      </c>
      <c r="AC161" s="119">
        <f t="shared" ca="1" si="240"/>
        <v>20</v>
      </c>
      <c r="AD161" s="119">
        <f t="shared" ca="1" si="240"/>
        <v>29</v>
      </c>
      <c r="AE161" s="119">
        <f t="shared" ca="1" si="240"/>
        <v>4</v>
      </c>
      <c r="AF161" s="119">
        <f t="shared" ca="1" si="240"/>
        <v>80</v>
      </c>
      <c r="AG161" s="119">
        <f t="shared" ca="1" si="240"/>
        <v>10</v>
      </c>
      <c r="AH161" s="119">
        <f t="shared" ca="1" si="240"/>
        <v>25</v>
      </c>
      <c r="AI161" s="119">
        <f t="shared" ca="1" si="240"/>
        <v>78</v>
      </c>
      <c r="AJ161" s="119">
        <f t="shared" ca="1" si="240"/>
        <v>22</v>
      </c>
      <c r="AK161" s="119">
        <f t="shared" ca="1" si="240"/>
        <v>33</v>
      </c>
      <c r="AL161" s="119">
        <f t="shared" ca="1" si="240"/>
        <v>21</v>
      </c>
      <c r="AM161" s="119">
        <f t="shared" ca="1" si="240"/>
        <v>36</v>
      </c>
      <c r="AN161" s="119">
        <f t="shared" ca="1" si="240"/>
        <v>13</v>
      </c>
      <c r="AO161" s="119">
        <f t="shared" ca="1" si="240"/>
        <v>14</v>
      </c>
      <c r="AP161" s="119">
        <f t="shared" ca="1" si="240"/>
        <v>56</v>
      </c>
      <c r="AQ161" s="119">
        <f t="shared" ca="1" si="240"/>
        <v>19</v>
      </c>
      <c r="AR161" s="119">
        <f t="shared" ca="1" si="240"/>
        <v>63</v>
      </c>
      <c r="AS161" s="119">
        <f t="shared" ca="1" si="240"/>
        <v>10</v>
      </c>
      <c r="AT161" s="119">
        <f t="shared" ca="1" si="240"/>
        <v>40</v>
      </c>
      <c r="AU161" s="119">
        <f t="shared" ca="1" si="240"/>
        <v>15</v>
      </c>
      <c r="AV161" s="119">
        <f t="shared" ca="1" si="240"/>
        <v>65</v>
      </c>
      <c r="AW161" s="119">
        <f t="shared" ca="1" si="240"/>
        <v>12</v>
      </c>
      <c r="AX161" s="119">
        <f t="shared" ca="1" si="240"/>
        <v>16</v>
      </c>
      <c r="AY161" s="119">
        <f t="shared" ca="1" si="240"/>
        <v>16</v>
      </c>
      <c r="AZ161" s="119">
        <f t="shared" ca="1" si="240"/>
        <v>70</v>
      </c>
      <c r="BA161" s="119">
        <f t="shared" ca="1" si="240"/>
        <v>58</v>
      </c>
      <c r="BB161" s="119">
        <f t="shared" ca="1" si="240"/>
        <v>41</v>
      </c>
      <c r="BC161" s="119">
        <f t="shared" ca="1" si="240"/>
        <v>46</v>
      </c>
      <c r="BD161" s="119">
        <f t="shared" ca="1" si="240"/>
        <v>30</v>
      </c>
      <c r="BE161" s="119">
        <f t="shared" ca="1" si="240"/>
        <v>28</v>
      </c>
      <c r="BF161" s="119">
        <f t="shared" ca="1" si="240"/>
        <v>4</v>
      </c>
      <c r="BG161" s="119">
        <f t="shared" ca="1" si="240"/>
        <v>14</v>
      </c>
      <c r="BH161" s="119">
        <f t="shared" ca="1" si="240"/>
        <v>34</v>
      </c>
      <c r="BI161" s="120">
        <f t="shared" ca="1" si="240"/>
        <v>31</v>
      </c>
    </row>
    <row r="162" spans="1:61" ht="13.15" x14ac:dyDescent="0.4">
      <c r="A162" s="116">
        <v>62</v>
      </c>
      <c r="B162" s="117">
        <f ca="1">RANDBETWEEN(1,81-1)</f>
        <v>22</v>
      </c>
      <c r="C162" s="117">
        <f t="shared" ref="C162:BI162" ca="1" si="241">RANDBETWEEN(1,81-1)</f>
        <v>32</v>
      </c>
      <c r="D162" s="117">
        <f t="shared" ca="1" si="241"/>
        <v>59</v>
      </c>
      <c r="E162" s="117">
        <f t="shared" ca="1" si="241"/>
        <v>6</v>
      </c>
      <c r="F162" s="117">
        <f t="shared" ca="1" si="241"/>
        <v>53</v>
      </c>
      <c r="G162" s="117">
        <f t="shared" ca="1" si="241"/>
        <v>44</v>
      </c>
      <c r="H162" s="117">
        <f t="shared" ca="1" si="241"/>
        <v>24</v>
      </c>
      <c r="I162" s="117">
        <f t="shared" ca="1" si="241"/>
        <v>10</v>
      </c>
      <c r="J162" s="117">
        <f t="shared" ca="1" si="241"/>
        <v>11</v>
      </c>
      <c r="K162" s="117">
        <f t="shared" ca="1" si="241"/>
        <v>62</v>
      </c>
      <c r="L162" s="117">
        <f t="shared" ca="1" si="241"/>
        <v>79</v>
      </c>
      <c r="M162" s="117">
        <f t="shared" ca="1" si="241"/>
        <v>29</v>
      </c>
      <c r="N162" s="117">
        <f t="shared" ca="1" si="241"/>
        <v>10</v>
      </c>
      <c r="O162" s="117">
        <f t="shared" ca="1" si="241"/>
        <v>57</v>
      </c>
      <c r="P162" s="117">
        <f t="shared" ca="1" si="241"/>
        <v>21</v>
      </c>
      <c r="Q162" s="117">
        <f t="shared" ca="1" si="241"/>
        <v>55</v>
      </c>
      <c r="R162" s="117">
        <f t="shared" ca="1" si="241"/>
        <v>15</v>
      </c>
      <c r="S162" s="117">
        <f t="shared" ca="1" si="241"/>
        <v>9</v>
      </c>
      <c r="T162" s="117">
        <f t="shared" ca="1" si="241"/>
        <v>3</v>
      </c>
      <c r="U162" s="117">
        <f t="shared" ca="1" si="241"/>
        <v>4</v>
      </c>
      <c r="V162" s="117">
        <f t="shared" ca="1" si="241"/>
        <v>48</v>
      </c>
      <c r="W162" s="117">
        <f t="shared" ca="1" si="241"/>
        <v>10</v>
      </c>
      <c r="X162" s="117">
        <f t="shared" ca="1" si="241"/>
        <v>54</v>
      </c>
      <c r="Y162" s="117">
        <f t="shared" ca="1" si="241"/>
        <v>52</v>
      </c>
      <c r="Z162" s="117">
        <f t="shared" ca="1" si="241"/>
        <v>18</v>
      </c>
      <c r="AA162" s="117">
        <f t="shared" ca="1" si="241"/>
        <v>69</v>
      </c>
      <c r="AB162" s="117">
        <f t="shared" ca="1" si="241"/>
        <v>24</v>
      </c>
      <c r="AC162" s="117">
        <f t="shared" ca="1" si="241"/>
        <v>22</v>
      </c>
      <c r="AD162" s="117">
        <f t="shared" ca="1" si="241"/>
        <v>37</v>
      </c>
      <c r="AE162" s="117">
        <f t="shared" ca="1" si="241"/>
        <v>21</v>
      </c>
      <c r="AF162" s="117">
        <f t="shared" ca="1" si="241"/>
        <v>39</v>
      </c>
      <c r="AG162" s="117">
        <f t="shared" ca="1" si="241"/>
        <v>52</v>
      </c>
      <c r="AH162" s="117">
        <f t="shared" ca="1" si="241"/>
        <v>47</v>
      </c>
      <c r="AI162" s="117">
        <f t="shared" ca="1" si="241"/>
        <v>64</v>
      </c>
      <c r="AJ162" s="117">
        <f t="shared" ca="1" si="241"/>
        <v>27</v>
      </c>
      <c r="AK162" s="117">
        <f t="shared" ca="1" si="241"/>
        <v>34</v>
      </c>
      <c r="AL162" s="117">
        <f t="shared" ca="1" si="241"/>
        <v>45</v>
      </c>
      <c r="AM162" s="117">
        <f t="shared" ca="1" si="241"/>
        <v>51</v>
      </c>
      <c r="AN162" s="117">
        <f t="shared" ca="1" si="241"/>
        <v>28</v>
      </c>
      <c r="AO162" s="117">
        <f t="shared" ca="1" si="241"/>
        <v>3</v>
      </c>
      <c r="AP162" s="117">
        <f t="shared" ca="1" si="241"/>
        <v>50</v>
      </c>
      <c r="AQ162" s="117">
        <f t="shared" ca="1" si="241"/>
        <v>31</v>
      </c>
      <c r="AR162" s="117">
        <f t="shared" ca="1" si="241"/>
        <v>4</v>
      </c>
      <c r="AS162" s="117">
        <f t="shared" ca="1" si="241"/>
        <v>24</v>
      </c>
      <c r="AT162" s="117">
        <f t="shared" ca="1" si="241"/>
        <v>25</v>
      </c>
      <c r="AU162" s="117">
        <f t="shared" ca="1" si="241"/>
        <v>16</v>
      </c>
      <c r="AV162" s="117">
        <f t="shared" ca="1" si="241"/>
        <v>15</v>
      </c>
      <c r="AW162" s="117">
        <f t="shared" ca="1" si="241"/>
        <v>17</v>
      </c>
      <c r="AX162" s="117">
        <f t="shared" ca="1" si="241"/>
        <v>7</v>
      </c>
      <c r="AY162" s="117">
        <f t="shared" ca="1" si="241"/>
        <v>34</v>
      </c>
      <c r="AZ162" s="117">
        <f t="shared" ca="1" si="241"/>
        <v>80</v>
      </c>
      <c r="BA162" s="117">
        <f t="shared" ca="1" si="241"/>
        <v>47</v>
      </c>
      <c r="BB162" s="117">
        <f t="shared" ca="1" si="241"/>
        <v>80</v>
      </c>
      <c r="BC162" s="117">
        <f t="shared" ca="1" si="241"/>
        <v>3</v>
      </c>
      <c r="BD162" s="117">
        <f t="shared" ca="1" si="241"/>
        <v>80</v>
      </c>
      <c r="BE162" s="117">
        <f t="shared" ca="1" si="241"/>
        <v>13</v>
      </c>
      <c r="BF162" s="117">
        <f t="shared" ca="1" si="241"/>
        <v>3</v>
      </c>
      <c r="BG162" s="117">
        <f t="shared" ca="1" si="241"/>
        <v>26</v>
      </c>
      <c r="BH162" s="117">
        <f t="shared" ca="1" si="241"/>
        <v>51</v>
      </c>
      <c r="BI162" s="118">
        <f t="shared" ca="1" si="241"/>
        <v>39</v>
      </c>
    </row>
    <row r="163" spans="1:61" ht="13.15" x14ac:dyDescent="0.4">
      <c r="A163" s="116">
        <v>63</v>
      </c>
      <c r="B163" s="119">
        <f ca="1">RANDBETWEEN(1,81-2)</f>
        <v>51</v>
      </c>
      <c r="C163" s="119">
        <f t="shared" ref="C163:BI163" ca="1" si="242">RANDBETWEEN(1,81-2)</f>
        <v>4</v>
      </c>
      <c r="D163" s="119">
        <f t="shared" ca="1" si="242"/>
        <v>34</v>
      </c>
      <c r="E163" s="119">
        <f t="shared" ca="1" si="242"/>
        <v>26</v>
      </c>
      <c r="F163" s="119">
        <f t="shared" ca="1" si="242"/>
        <v>35</v>
      </c>
      <c r="G163" s="119">
        <f t="shared" ca="1" si="242"/>
        <v>41</v>
      </c>
      <c r="H163" s="119">
        <f t="shared" ca="1" si="242"/>
        <v>47</v>
      </c>
      <c r="I163" s="119">
        <f t="shared" ca="1" si="242"/>
        <v>36</v>
      </c>
      <c r="J163" s="119">
        <f t="shared" ca="1" si="242"/>
        <v>55</v>
      </c>
      <c r="K163" s="119">
        <f t="shared" ca="1" si="242"/>
        <v>9</v>
      </c>
      <c r="L163" s="119">
        <f t="shared" ca="1" si="242"/>
        <v>40</v>
      </c>
      <c r="M163" s="119">
        <f t="shared" ca="1" si="242"/>
        <v>74</v>
      </c>
      <c r="N163" s="119">
        <f t="shared" ca="1" si="242"/>
        <v>35</v>
      </c>
      <c r="O163" s="119">
        <f t="shared" ca="1" si="242"/>
        <v>25</v>
      </c>
      <c r="P163" s="119">
        <f t="shared" ca="1" si="242"/>
        <v>58</v>
      </c>
      <c r="Q163" s="119">
        <f t="shared" ca="1" si="242"/>
        <v>23</v>
      </c>
      <c r="R163" s="119">
        <f t="shared" ca="1" si="242"/>
        <v>59</v>
      </c>
      <c r="S163" s="119">
        <f t="shared" ca="1" si="242"/>
        <v>4</v>
      </c>
      <c r="T163" s="119">
        <f t="shared" ca="1" si="242"/>
        <v>69</v>
      </c>
      <c r="U163" s="119">
        <f t="shared" ca="1" si="242"/>
        <v>26</v>
      </c>
      <c r="V163" s="119">
        <f t="shared" ca="1" si="242"/>
        <v>32</v>
      </c>
      <c r="W163" s="119">
        <f t="shared" ca="1" si="242"/>
        <v>9</v>
      </c>
      <c r="X163" s="119">
        <f t="shared" ca="1" si="242"/>
        <v>42</v>
      </c>
      <c r="Y163" s="119">
        <f t="shared" ca="1" si="242"/>
        <v>37</v>
      </c>
      <c r="Z163" s="119">
        <f t="shared" ca="1" si="242"/>
        <v>77</v>
      </c>
      <c r="AA163" s="119">
        <f t="shared" ca="1" si="242"/>
        <v>68</v>
      </c>
      <c r="AB163" s="119">
        <f t="shared" ca="1" si="242"/>
        <v>67</v>
      </c>
      <c r="AC163" s="119">
        <f t="shared" ca="1" si="242"/>
        <v>70</v>
      </c>
      <c r="AD163" s="119">
        <f t="shared" ca="1" si="242"/>
        <v>65</v>
      </c>
      <c r="AE163" s="119">
        <f t="shared" ca="1" si="242"/>
        <v>35</v>
      </c>
      <c r="AF163" s="119">
        <f t="shared" ca="1" si="242"/>
        <v>18</v>
      </c>
      <c r="AG163" s="119">
        <f t="shared" ca="1" si="242"/>
        <v>38</v>
      </c>
      <c r="AH163" s="119">
        <f t="shared" ca="1" si="242"/>
        <v>30</v>
      </c>
      <c r="AI163" s="119">
        <f t="shared" ca="1" si="242"/>
        <v>5</v>
      </c>
      <c r="AJ163" s="119">
        <f t="shared" ca="1" si="242"/>
        <v>36</v>
      </c>
      <c r="AK163" s="119">
        <f t="shared" ca="1" si="242"/>
        <v>1</v>
      </c>
      <c r="AL163" s="119">
        <f t="shared" ca="1" si="242"/>
        <v>55</v>
      </c>
      <c r="AM163" s="119">
        <f t="shared" ca="1" si="242"/>
        <v>44</v>
      </c>
      <c r="AN163" s="119">
        <f t="shared" ca="1" si="242"/>
        <v>70</v>
      </c>
      <c r="AO163" s="119">
        <f t="shared" ca="1" si="242"/>
        <v>65</v>
      </c>
      <c r="AP163" s="119">
        <f t="shared" ca="1" si="242"/>
        <v>57</v>
      </c>
      <c r="AQ163" s="119">
        <f t="shared" ca="1" si="242"/>
        <v>7</v>
      </c>
      <c r="AR163" s="119">
        <f t="shared" ca="1" si="242"/>
        <v>77</v>
      </c>
      <c r="AS163" s="119">
        <f t="shared" ca="1" si="242"/>
        <v>38</v>
      </c>
      <c r="AT163" s="119">
        <f t="shared" ca="1" si="242"/>
        <v>12</v>
      </c>
      <c r="AU163" s="119">
        <f t="shared" ca="1" si="242"/>
        <v>37</v>
      </c>
      <c r="AV163" s="119">
        <f t="shared" ca="1" si="242"/>
        <v>22</v>
      </c>
      <c r="AW163" s="119">
        <f t="shared" ca="1" si="242"/>
        <v>68</v>
      </c>
      <c r="AX163" s="119">
        <f t="shared" ca="1" si="242"/>
        <v>50</v>
      </c>
      <c r="AY163" s="119">
        <f t="shared" ca="1" si="242"/>
        <v>6</v>
      </c>
      <c r="AZ163" s="119">
        <f t="shared" ca="1" si="242"/>
        <v>60</v>
      </c>
      <c r="BA163" s="119">
        <f t="shared" ca="1" si="242"/>
        <v>5</v>
      </c>
      <c r="BB163" s="119">
        <f t="shared" ca="1" si="242"/>
        <v>58</v>
      </c>
      <c r="BC163" s="119">
        <f t="shared" ca="1" si="242"/>
        <v>71</v>
      </c>
      <c r="BD163" s="119">
        <f t="shared" ca="1" si="242"/>
        <v>26</v>
      </c>
      <c r="BE163" s="119">
        <f t="shared" ca="1" si="242"/>
        <v>33</v>
      </c>
      <c r="BF163" s="119">
        <f t="shared" ca="1" si="242"/>
        <v>3</v>
      </c>
      <c r="BG163" s="119">
        <f t="shared" ca="1" si="242"/>
        <v>38</v>
      </c>
      <c r="BH163" s="119">
        <f t="shared" ca="1" si="242"/>
        <v>69</v>
      </c>
      <c r="BI163" s="120">
        <f t="shared" ca="1" si="242"/>
        <v>23</v>
      </c>
    </row>
    <row r="164" spans="1:61" ht="13.15" x14ac:dyDescent="0.4">
      <c r="A164" s="116">
        <v>64</v>
      </c>
      <c r="B164" s="117">
        <f ca="1">RANDBETWEEN(1,81)</f>
        <v>1</v>
      </c>
      <c r="C164" s="117">
        <f t="shared" ref="C164:BI164" ca="1" si="243">RANDBETWEEN(1,81)</f>
        <v>20</v>
      </c>
      <c r="D164" s="117">
        <f t="shared" ca="1" si="243"/>
        <v>64</v>
      </c>
      <c r="E164" s="117">
        <f t="shared" ca="1" si="243"/>
        <v>3</v>
      </c>
      <c r="F164" s="117">
        <f t="shared" ca="1" si="243"/>
        <v>10</v>
      </c>
      <c r="G164" s="117">
        <f t="shared" ca="1" si="243"/>
        <v>36</v>
      </c>
      <c r="H164" s="117">
        <f t="shared" ca="1" si="243"/>
        <v>18</v>
      </c>
      <c r="I164" s="117">
        <f t="shared" ca="1" si="243"/>
        <v>21</v>
      </c>
      <c r="J164" s="117">
        <f t="shared" ca="1" si="243"/>
        <v>72</v>
      </c>
      <c r="K164" s="117">
        <f t="shared" ca="1" si="243"/>
        <v>60</v>
      </c>
      <c r="L164" s="117">
        <f t="shared" ca="1" si="243"/>
        <v>74</v>
      </c>
      <c r="M164" s="117">
        <f t="shared" ca="1" si="243"/>
        <v>62</v>
      </c>
      <c r="N164" s="117">
        <f t="shared" ca="1" si="243"/>
        <v>23</v>
      </c>
      <c r="O164" s="117">
        <f t="shared" ca="1" si="243"/>
        <v>26</v>
      </c>
      <c r="P164" s="117">
        <f t="shared" ca="1" si="243"/>
        <v>6</v>
      </c>
      <c r="Q164" s="117">
        <f t="shared" ca="1" si="243"/>
        <v>29</v>
      </c>
      <c r="R164" s="117">
        <f t="shared" ca="1" si="243"/>
        <v>71</v>
      </c>
      <c r="S164" s="117">
        <f t="shared" ca="1" si="243"/>
        <v>20</v>
      </c>
      <c r="T164" s="117">
        <f t="shared" ca="1" si="243"/>
        <v>29</v>
      </c>
      <c r="U164" s="117">
        <f t="shared" ca="1" si="243"/>
        <v>58</v>
      </c>
      <c r="V164" s="117">
        <f t="shared" ca="1" si="243"/>
        <v>16</v>
      </c>
      <c r="W164" s="117">
        <f t="shared" ca="1" si="243"/>
        <v>20</v>
      </c>
      <c r="X164" s="117">
        <f t="shared" ca="1" si="243"/>
        <v>32</v>
      </c>
      <c r="Y164" s="117">
        <f t="shared" ca="1" si="243"/>
        <v>81</v>
      </c>
      <c r="Z164" s="117">
        <f t="shared" ca="1" si="243"/>
        <v>11</v>
      </c>
      <c r="AA164" s="117">
        <f t="shared" ca="1" si="243"/>
        <v>51</v>
      </c>
      <c r="AB164" s="117">
        <f t="shared" ca="1" si="243"/>
        <v>67</v>
      </c>
      <c r="AC164" s="117">
        <f t="shared" ca="1" si="243"/>
        <v>76</v>
      </c>
      <c r="AD164" s="117">
        <f t="shared" ca="1" si="243"/>
        <v>6</v>
      </c>
      <c r="AE164" s="117">
        <f t="shared" ca="1" si="243"/>
        <v>38</v>
      </c>
      <c r="AF164" s="117">
        <f t="shared" ca="1" si="243"/>
        <v>18</v>
      </c>
      <c r="AG164" s="117">
        <f t="shared" ca="1" si="243"/>
        <v>44</v>
      </c>
      <c r="AH164" s="117">
        <f t="shared" ca="1" si="243"/>
        <v>10</v>
      </c>
      <c r="AI164" s="117">
        <f t="shared" ca="1" si="243"/>
        <v>61</v>
      </c>
      <c r="AJ164" s="117">
        <f t="shared" ca="1" si="243"/>
        <v>71</v>
      </c>
      <c r="AK164" s="117">
        <f t="shared" ca="1" si="243"/>
        <v>4</v>
      </c>
      <c r="AL164" s="117">
        <f t="shared" ca="1" si="243"/>
        <v>19</v>
      </c>
      <c r="AM164" s="117">
        <f t="shared" ca="1" si="243"/>
        <v>75</v>
      </c>
      <c r="AN164" s="117">
        <f t="shared" ca="1" si="243"/>
        <v>61</v>
      </c>
      <c r="AO164" s="117">
        <f t="shared" ca="1" si="243"/>
        <v>34</v>
      </c>
      <c r="AP164" s="117">
        <f t="shared" ca="1" si="243"/>
        <v>20</v>
      </c>
      <c r="AQ164" s="117">
        <f t="shared" ca="1" si="243"/>
        <v>69</v>
      </c>
      <c r="AR164" s="117">
        <f t="shared" ca="1" si="243"/>
        <v>34</v>
      </c>
      <c r="AS164" s="117">
        <f t="shared" ca="1" si="243"/>
        <v>6</v>
      </c>
      <c r="AT164" s="117">
        <f t="shared" ca="1" si="243"/>
        <v>40</v>
      </c>
      <c r="AU164" s="117">
        <f t="shared" ca="1" si="243"/>
        <v>44</v>
      </c>
      <c r="AV164" s="117">
        <f t="shared" ca="1" si="243"/>
        <v>42</v>
      </c>
      <c r="AW164" s="117">
        <f t="shared" ca="1" si="243"/>
        <v>77</v>
      </c>
      <c r="AX164" s="117">
        <f t="shared" ca="1" si="243"/>
        <v>23</v>
      </c>
      <c r="AY164" s="117">
        <f t="shared" ca="1" si="243"/>
        <v>32</v>
      </c>
      <c r="AZ164" s="117">
        <f t="shared" ca="1" si="243"/>
        <v>25</v>
      </c>
      <c r="BA164" s="117">
        <f t="shared" ca="1" si="243"/>
        <v>23</v>
      </c>
      <c r="BB164" s="117">
        <f t="shared" ca="1" si="243"/>
        <v>54</v>
      </c>
      <c r="BC164" s="117">
        <f t="shared" ca="1" si="243"/>
        <v>11</v>
      </c>
      <c r="BD164" s="117">
        <f t="shared" ca="1" si="243"/>
        <v>53</v>
      </c>
      <c r="BE164" s="117">
        <f t="shared" ca="1" si="243"/>
        <v>67</v>
      </c>
      <c r="BF164" s="117">
        <f t="shared" ca="1" si="243"/>
        <v>22</v>
      </c>
      <c r="BG164" s="117">
        <f t="shared" ca="1" si="243"/>
        <v>76</v>
      </c>
      <c r="BH164" s="117">
        <f t="shared" ca="1" si="243"/>
        <v>35</v>
      </c>
      <c r="BI164" s="118">
        <f t="shared" ca="1" si="243"/>
        <v>77</v>
      </c>
    </row>
    <row r="165" spans="1:61" ht="13.15" x14ac:dyDescent="0.4">
      <c r="A165" s="116">
        <v>65</v>
      </c>
      <c r="B165" s="119">
        <f ca="1">RANDBETWEEN(1,81-1)</f>
        <v>70</v>
      </c>
      <c r="C165" s="119">
        <f t="shared" ref="C165:BI165" ca="1" si="244">RANDBETWEEN(1,81-1)</f>
        <v>8</v>
      </c>
      <c r="D165" s="119">
        <f t="shared" ca="1" si="244"/>
        <v>44</v>
      </c>
      <c r="E165" s="119">
        <f t="shared" ca="1" si="244"/>
        <v>49</v>
      </c>
      <c r="F165" s="119">
        <f t="shared" ca="1" si="244"/>
        <v>10</v>
      </c>
      <c r="G165" s="119">
        <f t="shared" ca="1" si="244"/>
        <v>61</v>
      </c>
      <c r="H165" s="119">
        <f t="shared" ca="1" si="244"/>
        <v>77</v>
      </c>
      <c r="I165" s="119">
        <f t="shared" ca="1" si="244"/>
        <v>44</v>
      </c>
      <c r="J165" s="119">
        <f t="shared" ca="1" si="244"/>
        <v>42</v>
      </c>
      <c r="K165" s="119">
        <f t="shared" ca="1" si="244"/>
        <v>61</v>
      </c>
      <c r="L165" s="119">
        <f t="shared" ca="1" si="244"/>
        <v>17</v>
      </c>
      <c r="M165" s="119">
        <f t="shared" ca="1" si="244"/>
        <v>68</v>
      </c>
      <c r="N165" s="119">
        <f t="shared" ca="1" si="244"/>
        <v>27</v>
      </c>
      <c r="O165" s="119">
        <f t="shared" ca="1" si="244"/>
        <v>49</v>
      </c>
      <c r="P165" s="119">
        <f t="shared" ca="1" si="244"/>
        <v>45</v>
      </c>
      <c r="Q165" s="119">
        <f t="shared" ca="1" si="244"/>
        <v>57</v>
      </c>
      <c r="R165" s="119">
        <f t="shared" ca="1" si="244"/>
        <v>71</v>
      </c>
      <c r="S165" s="119">
        <f t="shared" ca="1" si="244"/>
        <v>50</v>
      </c>
      <c r="T165" s="119">
        <f t="shared" ca="1" si="244"/>
        <v>80</v>
      </c>
      <c r="U165" s="119">
        <f t="shared" ca="1" si="244"/>
        <v>49</v>
      </c>
      <c r="V165" s="119">
        <f t="shared" ca="1" si="244"/>
        <v>30</v>
      </c>
      <c r="W165" s="119">
        <f t="shared" ca="1" si="244"/>
        <v>25</v>
      </c>
      <c r="X165" s="119">
        <f t="shared" ca="1" si="244"/>
        <v>26</v>
      </c>
      <c r="Y165" s="119">
        <f t="shared" ca="1" si="244"/>
        <v>80</v>
      </c>
      <c r="Z165" s="119">
        <f t="shared" ca="1" si="244"/>
        <v>52</v>
      </c>
      <c r="AA165" s="119">
        <f t="shared" ca="1" si="244"/>
        <v>37</v>
      </c>
      <c r="AB165" s="119">
        <f t="shared" ca="1" si="244"/>
        <v>42</v>
      </c>
      <c r="AC165" s="119">
        <f t="shared" ca="1" si="244"/>
        <v>17</v>
      </c>
      <c r="AD165" s="119">
        <f t="shared" ca="1" si="244"/>
        <v>15</v>
      </c>
      <c r="AE165" s="119">
        <f t="shared" ca="1" si="244"/>
        <v>72</v>
      </c>
      <c r="AF165" s="119">
        <f t="shared" ca="1" si="244"/>
        <v>77</v>
      </c>
      <c r="AG165" s="119">
        <f t="shared" ca="1" si="244"/>
        <v>10</v>
      </c>
      <c r="AH165" s="119">
        <f t="shared" ca="1" si="244"/>
        <v>47</v>
      </c>
      <c r="AI165" s="119">
        <f t="shared" ca="1" si="244"/>
        <v>68</v>
      </c>
      <c r="AJ165" s="119">
        <f t="shared" ca="1" si="244"/>
        <v>79</v>
      </c>
      <c r="AK165" s="119">
        <f t="shared" ca="1" si="244"/>
        <v>47</v>
      </c>
      <c r="AL165" s="119">
        <f t="shared" ca="1" si="244"/>
        <v>48</v>
      </c>
      <c r="AM165" s="119">
        <f t="shared" ca="1" si="244"/>
        <v>62</v>
      </c>
      <c r="AN165" s="119">
        <f t="shared" ca="1" si="244"/>
        <v>48</v>
      </c>
      <c r="AO165" s="119">
        <f t="shared" ca="1" si="244"/>
        <v>45</v>
      </c>
      <c r="AP165" s="119">
        <f t="shared" ca="1" si="244"/>
        <v>19</v>
      </c>
      <c r="AQ165" s="119">
        <f t="shared" ca="1" si="244"/>
        <v>64</v>
      </c>
      <c r="AR165" s="119">
        <f t="shared" ca="1" si="244"/>
        <v>34</v>
      </c>
      <c r="AS165" s="119">
        <f t="shared" ca="1" si="244"/>
        <v>14</v>
      </c>
      <c r="AT165" s="119">
        <f t="shared" ca="1" si="244"/>
        <v>1</v>
      </c>
      <c r="AU165" s="119">
        <f t="shared" ca="1" si="244"/>
        <v>63</v>
      </c>
      <c r="AV165" s="119">
        <f t="shared" ca="1" si="244"/>
        <v>23</v>
      </c>
      <c r="AW165" s="119">
        <f t="shared" ca="1" si="244"/>
        <v>9</v>
      </c>
      <c r="AX165" s="119">
        <f t="shared" ca="1" si="244"/>
        <v>63</v>
      </c>
      <c r="AY165" s="119">
        <f t="shared" ca="1" si="244"/>
        <v>69</v>
      </c>
      <c r="AZ165" s="119">
        <f t="shared" ca="1" si="244"/>
        <v>45</v>
      </c>
      <c r="BA165" s="119">
        <f t="shared" ca="1" si="244"/>
        <v>11</v>
      </c>
      <c r="BB165" s="119">
        <f t="shared" ca="1" si="244"/>
        <v>2</v>
      </c>
      <c r="BC165" s="119">
        <f t="shared" ca="1" si="244"/>
        <v>57</v>
      </c>
      <c r="BD165" s="119">
        <f t="shared" ca="1" si="244"/>
        <v>70</v>
      </c>
      <c r="BE165" s="119">
        <f t="shared" ca="1" si="244"/>
        <v>1</v>
      </c>
      <c r="BF165" s="119">
        <f t="shared" ca="1" si="244"/>
        <v>69</v>
      </c>
      <c r="BG165" s="119">
        <f t="shared" ca="1" si="244"/>
        <v>51</v>
      </c>
      <c r="BH165" s="119">
        <f t="shared" ca="1" si="244"/>
        <v>34</v>
      </c>
      <c r="BI165" s="120">
        <f t="shared" ca="1" si="244"/>
        <v>52</v>
      </c>
    </row>
    <row r="166" spans="1:61" ht="13.15" x14ac:dyDescent="0.4">
      <c r="A166" s="116">
        <v>66</v>
      </c>
      <c r="B166" s="117">
        <f ca="1">RANDBETWEEN(1,81-2)</f>
        <v>71</v>
      </c>
      <c r="C166" s="117">
        <f t="shared" ref="C166:BI166" ca="1" si="245">RANDBETWEEN(1,81-2)</f>
        <v>73</v>
      </c>
      <c r="D166" s="117">
        <f t="shared" ca="1" si="245"/>
        <v>78</v>
      </c>
      <c r="E166" s="117">
        <f t="shared" ca="1" si="245"/>
        <v>41</v>
      </c>
      <c r="F166" s="117">
        <f t="shared" ca="1" si="245"/>
        <v>51</v>
      </c>
      <c r="G166" s="117">
        <f t="shared" ca="1" si="245"/>
        <v>66</v>
      </c>
      <c r="H166" s="117">
        <f t="shared" ca="1" si="245"/>
        <v>16</v>
      </c>
      <c r="I166" s="117">
        <f t="shared" ca="1" si="245"/>
        <v>8</v>
      </c>
      <c r="J166" s="117">
        <f t="shared" ca="1" si="245"/>
        <v>48</v>
      </c>
      <c r="K166" s="117">
        <f t="shared" ca="1" si="245"/>
        <v>22</v>
      </c>
      <c r="L166" s="117">
        <f t="shared" ca="1" si="245"/>
        <v>49</v>
      </c>
      <c r="M166" s="117">
        <f t="shared" ca="1" si="245"/>
        <v>10</v>
      </c>
      <c r="N166" s="117">
        <f t="shared" ca="1" si="245"/>
        <v>73</v>
      </c>
      <c r="O166" s="117">
        <f t="shared" ca="1" si="245"/>
        <v>39</v>
      </c>
      <c r="P166" s="117">
        <f t="shared" ca="1" si="245"/>
        <v>34</v>
      </c>
      <c r="Q166" s="117">
        <f t="shared" ca="1" si="245"/>
        <v>37</v>
      </c>
      <c r="R166" s="117">
        <f t="shared" ca="1" si="245"/>
        <v>29</v>
      </c>
      <c r="S166" s="117">
        <f t="shared" ca="1" si="245"/>
        <v>18</v>
      </c>
      <c r="T166" s="117">
        <f t="shared" ca="1" si="245"/>
        <v>45</v>
      </c>
      <c r="U166" s="117">
        <f t="shared" ca="1" si="245"/>
        <v>34</v>
      </c>
      <c r="V166" s="117">
        <f t="shared" ca="1" si="245"/>
        <v>63</v>
      </c>
      <c r="W166" s="117">
        <f t="shared" ca="1" si="245"/>
        <v>45</v>
      </c>
      <c r="X166" s="117">
        <f t="shared" ca="1" si="245"/>
        <v>68</v>
      </c>
      <c r="Y166" s="117">
        <f t="shared" ca="1" si="245"/>
        <v>54</v>
      </c>
      <c r="Z166" s="117">
        <f t="shared" ca="1" si="245"/>
        <v>23</v>
      </c>
      <c r="AA166" s="117">
        <f t="shared" ca="1" si="245"/>
        <v>75</v>
      </c>
      <c r="AB166" s="117">
        <f t="shared" ca="1" si="245"/>
        <v>23</v>
      </c>
      <c r="AC166" s="117">
        <f t="shared" ca="1" si="245"/>
        <v>54</v>
      </c>
      <c r="AD166" s="117">
        <f t="shared" ca="1" si="245"/>
        <v>64</v>
      </c>
      <c r="AE166" s="117">
        <f t="shared" ca="1" si="245"/>
        <v>29</v>
      </c>
      <c r="AF166" s="117">
        <f t="shared" ca="1" si="245"/>
        <v>28</v>
      </c>
      <c r="AG166" s="117">
        <f t="shared" ca="1" si="245"/>
        <v>27</v>
      </c>
      <c r="AH166" s="117">
        <f t="shared" ca="1" si="245"/>
        <v>76</v>
      </c>
      <c r="AI166" s="117">
        <f t="shared" ca="1" si="245"/>
        <v>74</v>
      </c>
      <c r="AJ166" s="117">
        <f t="shared" ca="1" si="245"/>
        <v>62</v>
      </c>
      <c r="AK166" s="117">
        <f t="shared" ca="1" si="245"/>
        <v>57</v>
      </c>
      <c r="AL166" s="117">
        <f t="shared" ca="1" si="245"/>
        <v>7</v>
      </c>
      <c r="AM166" s="117">
        <f t="shared" ca="1" si="245"/>
        <v>70</v>
      </c>
      <c r="AN166" s="117">
        <f t="shared" ca="1" si="245"/>
        <v>73</v>
      </c>
      <c r="AO166" s="117">
        <f t="shared" ca="1" si="245"/>
        <v>59</v>
      </c>
      <c r="AP166" s="117">
        <f t="shared" ca="1" si="245"/>
        <v>30</v>
      </c>
      <c r="AQ166" s="117">
        <f t="shared" ca="1" si="245"/>
        <v>59</v>
      </c>
      <c r="AR166" s="117">
        <f t="shared" ca="1" si="245"/>
        <v>26</v>
      </c>
      <c r="AS166" s="117">
        <f t="shared" ca="1" si="245"/>
        <v>65</v>
      </c>
      <c r="AT166" s="117">
        <f t="shared" ca="1" si="245"/>
        <v>6</v>
      </c>
      <c r="AU166" s="117">
        <f t="shared" ca="1" si="245"/>
        <v>62</v>
      </c>
      <c r="AV166" s="117">
        <f t="shared" ca="1" si="245"/>
        <v>57</v>
      </c>
      <c r="AW166" s="117">
        <f t="shared" ca="1" si="245"/>
        <v>58</v>
      </c>
      <c r="AX166" s="117">
        <f t="shared" ca="1" si="245"/>
        <v>72</v>
      </c>
      <c r="AY166" s="117">
        <f t="shared" ca="1" si="245"/>
        <v>66</v>
      </c>
      <c r="AZ166" s="117">
        <f t="shared" ca="1" si="245"/>
        <v>68</v>
      </c>
      <c r="BA166" s="117">
        <f t="shared" ca="1" si="245"/>
        <v>32</v>
      </c>
      <c r="BB166" s="117">
        <f t="shared" ca="1" si="245"/>
        <v>57</v>
      </c>
      <c r="BC166" s="117">
        <f t="shared" ca="1" si="245"/>
        <v>51</v>
      </c>
      <c r="BD166" s="117">
        <f t="shared" ca="1" si="245"/>
        <v>32</v>
      </c>
      <c r="BE166" s="117">
        <f t="shared" ca="1" si="245"/>
        <v>10</v>
      </c>
      <c r="BF166" s="117">
        <f t="shared" ca="1" si="245"/>
        <v>15</v>
      </c>
      <c r="BG166" s="117">
        <f t="shared" ca="1" si="245"/>
        <v>72</v>
      </c>
      <c r="BH166" s="117">
        <f t="shared" ca="1" si="245"/>
        <v>45</v>
      </c>
      <c r="BI166" s="118">
        <f t="shared" ca="1" si="245"/>
        <v>48</v>
      </c>
    </row>
    <row r="167" spans="1:61" ht="13.15" x14ac:dyDescent="0.4">
      <c r="A167" s="116">
        <v>67</v>
      </c>
      <c r="B167" s="119">
        <f ca="1">RANDBETWEEN(1,81)</f>
        <v>37</v>
      </c>
      <c r="C167" s="119">
        <f t="shared" ref="C167:BI167" ca="1" si="246">RANDBETWEEN(1,81)</f>
        <v>70</v>
      </c>
      <c r="D167" s="119">
        <f t="shared" ca="1" si="246"/>
        <v>72</v>
      </c>
      <c r="E167" s="119">
        <f t="shared" ca="1" si="246"/>
        <v>7</v>
      </c>
      <c r="F167" s="119">
        <f t="shared" ca="1" si="246"/>
        <v>15</v>
      </c>
      <c r="G167" s="119">
        <f t="shared" ca="1" si="246"/>
        <v>35</v>
      </c>
      <c r="H167" s="119">
        <f t="shared" ca="1" si="246"/>
        <v>2</v>
      </c>
      <c r="I167" s="119">
        <f t="shared" ca="1" si="246"/>
        <v>27</v>
      </c>
      <c r="J167" s="119">
        <f t="shared" ca="1" si="246"/>
        <v>48</v>
      </c>
      <c r="K167" s="119">
        <f t="shared" ca="1" si="246"/>
        <v>49</v>
      </c>
      <c r="L167" s="119">
        <f t="shared" ca="1" si="246"/>
        <v>81</v>
      </c>
      <c r="M167" s="119">
        <f t="shared" ca="1" si="246"/>
        <v>21</v>
      </c>
      <c r="N167" s="119">
        <f t="shared" ca="1" si="246"/>
        <v>17</v>
      </c>
      <c r="O167" s="119">
        <f t="shared" ca="1" si="246"/>
        <v>52</v>
      </c>
      <c r="P167" s="119">
        <f t="shared" ca="1" si="246"/>
        <v>43</v>
      </c>
      <c r="Q167" s="119">
        <f t="shared" ca="1" si="246"/>
        <v>59</v>
      </c>
      <c r="R167" s="119">
        <f t="shared" ca="1" si="246"/>
        <v>16</v>
      </c>
      <c r="S167" s="119">
        <f t="shared" ca="1" si="246"/>
        <v>72</v>
      </c>
      <c r="T167" s="119">
        <f t="shared" ca="1" si="246"/>
        <v>53</v>
      </c>
      <c r="U167" s="119">
        <f t="shared" ca="1" si="246"/>
        <v>11</v>
      </c>
      <c r="V167" s="119">
        <f t="shared" ca="1" si="246"/>
        <v>65</v>
      </c>
      <c r="W167" s="119">
        <f t="shared" ca="1" si="246"/>
        <v>13</v>
      </c>
      <c r="X167" s="119">
        <f t="shared" ca="1" si="246"/>
        <v>16</v>
      </c>
      <c r="Y167" s="119">
        <f t="shared" ca="1" si="246"/>
        <v>41</v>
      </c>
      <c r="Z167" s="119">
        <f t="shared" ca="1" si="246"/>
        <v>62</v>
      </c>
      <c r="AA167" s="119">
        <f t="shared" ca="1" si="246"/>
        <v>72</v>
      </c>
      <c r="AB167" s="119">
        <f t="shared" ca="1" si="246"/>
        <v>70</v>
      </c>
      <c r="AC167" s="119">
        <f t="shared" ca="1" si="246"/>
        <v>81</v>
      </c>
      <c r="AD167" s="119">
        <f t="shared" ca="1" si="246"/>
        <v>64</v>
      </c>
      <c r="AE167" s="119">
        <f t="shared" ca="1" si="246"/>
        <v>66</v>
      </c>
      <c r="AF167" s="119">
        <f t="shared" ca="1" si="246"/>
        <v>33</v>
      </c>
      <c r="AG167" s="119">
        <f t="shared" ca="1" si="246"/>
        <v>64</v>
      </c>
      <c r="AH167" s="119">
        <f t="shared" ca="1" si="246"/>
        <v>36</v>
      </c>
      <c r="AI167" s="119">
        <f t="shared" ca="1" si="246"/>
        <v>37</v>
      </c>
      <c r="AJ167" s="119">
        <f t="shared" ca="1" si="246"/>
        <v>54</v>
      </c>
      <c r="AK167" s="119">
        <f t="shared" ca="1" si="246"/>
        <v>39</v>
      </c>
      <c r="AL167" s="119">
        <f t="shared" ca="1" si="246"/>
        <v>24</v>
      </c>
      <c r="AM167" s="119">
        <f t="shared" ca="1" si="246"/>
        <v>41</v>
      </c>
      <c r="AN167" s="119">
        <f t="shared" ca="1" si="246"/>
        <v>30</v>
      </c>
      <c r="AO167" s="119">
        <f t="shared" ca="1" si="246"/>
        <v>51</v>
      </c>
      <c r="AP167" s="119">
        <f t="shared" ca="1" si="246"/>
        <v>44</v>
      </c>
      <c r="AQ167" s="119">
        <f t="shared" ca="1" si="246"/>
        <v>65</v>
      </c>
      <c r="AR167" s="119">
        <f t="shared" ca="1" si="246"/>
        <v>26</v>
      </c>
      <c r="AS167" s="119">
        <f t="shared" ca="1" si="246"/>
        <v>36</v>
      </c>
      <c r="AT167" s="119">
        <f t="shared" ca="1" si="246"/>
        <v>10</v>
      </c>
      <c r="AU167" s="119">
        <f t="shared" ca="1" si="246"/>
        <v>71</v>
      </c>
      <c r="AV167" s="119">
        <f t="shared" ca="1" si="246"/>
        <v>52</v>
      </c>
      <c r="AW167" s="119">
        <f t="shared" ca="1" si="246"/>
        <v>15</v>
      </c>
      <c r="AX167" s="119">
        <f t="shared" ca="1" si="246"/>
        <v>12</v>
      </c>
      <c r="AY167" s="119">
        <f t="shared" ca="1" si="246"/>
        <v>42</v>
      </c>
      <c r="AZ167" s="119">
        <f t="shared" ca="1" si="246"/>
        <v>20</v>
      </c>
      <c r="BA167" s="119">
        <f t="shared" ca="1" si="246"/>
        <v>73</v>
      </c>
      <c r="BB167" s="119">
        <f t="shared" ca="1" si="246"/>
        <v>37</v>
      </c>
      <c r="BC167" s="119">
        <f t="shared" ca="1" si="246"/>
        <v>33</v>
      </c>
      <c r="BD167" s="119">
        <f t="shared" ca="1" si="246"/>
        <v>56</v>
      </c>
      <c r="BE167" s="119">
        <f t="shared" ca="1" si="246"/>
        <v>20</v>
      </c>
      <c r="BF167" s="119">
        <f t="shared" ca="1" si="246"/>
        <v>20</v>
      </c>
      <c r="BG167" s="119">
        <f t="shared" ca="1" si="246"/>
        <v>2</v>
      </c>
      <c r="BH167" s="119">
        <f t="shared" ca="1" si="246"/>
        <v>19</v>
      </c>
      <c r="BI167" s="120">
        <f t="shared" ca="1" si="246"/>
        <v>17</v>
      </c>
    </row>
    <row r="168" spans="1:61" ht="13.15" x14ac:dyDescent="0.4">
      <c r="A168" s="116">
        <v>68</v>
      </c>
      <c r="B168" s="117">
        <f ca="1">RANDBETWEEN(1,81-1)</f>
        <v>29</v>
      </c>
      <c r="C168" s="117">
        <f t="shared" ref="C168:BI168" ca="1" si="247">RANDBETWEEN(1,81-1)</f>
        <v>27</v>
      </c>
      <c r="D168" s="117">
        <f t="shared" ca="1" si="247"/>
        <v>38</v>
      </c>
      <c r="E168" s="117">
        <f t="shared" ca="1" si="247"/>
        <v>41</v>
      </c>
      <c r="F168" s="117">
        <f t="shared" ca="1" si="247"/>
        <v>8</v>
      </c>
      <c r="G168" s="117">
        <f t="shared" ca="1" si="247"/>
        <v>40</v>
      </c>
      <c r="H168" s="117">
        <f t="shared" ca="1" si="247"/>
        <v>47</v>
      </c>
      <c r="I168" s="117">
        <f t="shared" ca="1" si="247"/>
        <v>38</v>
      </c>
      <c r="J168" s="117">
        <f t="shared" ca="1" si="247"/>
        <v>59</v>
      </c>
      <c r="K168" s="117">
        <f t="shared" ca="1" si="247"/>
        <v>13</v>
      </c>
      <c r="L168" s="117">
        <f t="shared" ca="1" si="247"/>
        <v>5</v>
      </c>
      <c r="M168" s="117">
        <f t="shared" ca="1" si="247"/>
        <v>75</v>
      </c>
      <c r="N168" s="117">
        <f t="shared" ca="1" si="247"/>
        <v>76</v>
      </c>
      <c r="O168" s="117">
        <f t="shared" ca="1" si="247"/>
        <v>25</v>
      </c>
      <c r="P168" s="117">
        <f t="shared" ca="1" si="247"/>
        <v>40</v>
      </c>
      <c r="Q168" s="117">
        <f t="shared" ca="1" si="247"/>
        <v>44</v>
      </c>
      <c r="R168" s="117">
        <f t="shared" ca="1" si="247"/>
        <v>77</v>
      </c>
      <c r="S168" s="117">
        <f t="shared" ca="1" si="247"/>
        <v>54</v>
      </c>
      <c r="T168" s="117">
        <f t="shared" ca="1" si="247"/>
        <v>5</v>
      </c>
      <c r="U168" s="117">
        <f t="shared" ca="1" si="247"/>
        <v>13</v>
      </c>
      <c r="V168" s="117">
        <f t="shared" ca="1" si="247"/>
        <v>16</v>
      </c>
      <c r="W168" s="117">
        <f t="shared" ca="1" si="247"/>
        <v>8</v>
      </c>
      <c r="X168" s="117">
        <f t="shared" ca="1" si="247"/>
        <v>7</v>
      </c>
      <c r="Y168" s="117">
        <f t="shared" ca="1" si="247"/>
        <v>63</v>
      </c>
      <c r="Z168" s="117">
        <f t="shared" ca="1" si="247"/>
        <v>50</v>
      </c>
      <c r="AA168" s="117">
        <f t="shared" ca="1" si="247"/>
        <v>23</v>
      </c>
      <c r="AB168" s="117">
        <f t="shared" ca="1" si="247"/>
        <v>52</v>
      </c>
      <c r="AC168" s="117">
        <f t="shared" ca="1" si="247"/>
        <v>69</v>
      </c>
      <c r="AD168" s="117">
        <f t="shared" ca="1" si="247"/>
        <v>29</v>
      </c>
      <c r="AE168" s="117">
        <f t="shared" ca="1" si="247"/>
        <v>28</v>
      </c>
      <c r="AF168" s="117">
        <f t="shared" ca="1" si="247"/>
        <v>67</v>
      </c>
      <c r="AG168" s="117">
        <f t="shared" ca="1" si="247"/>
        <v>13</v>
      </c>
      <c r="AH168" s="117">
        <f t="shared" ca="1" si="247"/>
        <v>73</v>
      </c>
      <c r="AI168" s="117">
        <f t="shared" ca="1" si="247"/>
        <v>2</v>
      </c>
      <c r="AJ168" s="117">
        <f t="shared" ca="1" si="247"/>
        <v>71</v>
      </c>
      <c r="AK168" s="117">
        <f t="shared" ca="1" si="247"/>
        <v>2</v>
      </c>
      <c r="AL168" s="117">
        <f t="shared" ca="1" si="247"/>
        <v>31</v>
      </c>
      <c r="AM168" s="117">
        <f t="shared" ca="1" si="247"/>
        <v>12</v>
      </c>
      <c r="AN168" s="117">
        <f t="shared" ca="1" si="247"/>
        <v>31</v>
      </c>
      <c r="AO168" s="117">
        <f t="shared" ca="1" si="247"/>
        <v>19</v>
      </c>
      <c r="AP168" s="117">
        <f t="shared" ca="1" si="247"/>
        <v>33</v>
      </c>
      <c r="AQ168" s="117">
        <f t="shared" ca="1" si="247"/>
        <v>31</v>
      </c>
      <c r="AR168" s="117">
        <f t="shared" ca="1" si="247"/>
        <v>18</v>
      </c>
      <c r="AS168" s="117">
        <f t="shared" ca="1" si="247"/>
        <v>18</v>
      </c>
      <c r="AT168" s="117">
        <f t="shared" ca="1" si="247"/>
        <v>43</v>
      </c>
      <c r="AU168" s="117">
        <f t="shared" ca="1" si="247"/>
        <v>26</v>
      </c>
      <c r="AV168" s="117">
        <f t="shared" ca="1" si="247"/>
        <v>65</v>
      </c>
      <c r="AW168" s="117">
        <f t="shared" ca="1" si="247"/>
        <v>26</v>
      </c>
      <c r="AX168" s="117">
        <f t="shared" ca="1" si="247"/>
        <v>51</v>
      </c>
      <c r="AY168" s="117">
        <f t="shared" ca="1" si="247"/>
        <v>78</v>
      </c>
      <c r="AZ168" s="117">
        <f t="shared" ca="1" si="247"/>
        <v>64</v>
      </c>
      <c r="BA168" s="117">
        <f t="shared" ca="1" si="247"/>
        <v>71</v>
      </c>
      <c r="BB168" s="117">
        <f t="shared" ca="1" si="247"/>
        <v>48</v>
      </c>
      <c r="BC168" s="117">
        <f t="shared" ca="1" si="247"/>
        <v>39</v>
      </c>
      <c r="BD168" s="117">
        <f t="shared" ca="1" si="247"/>
        <v>50</v>
      </c>
      <c r="BE168" s="117">
        <f t="shared" ca="1" si="247"/>
        <v>55</v>
      </c>
      <c r="BF168" s="117">
        <f t="shared" ca="1" si="247"/>
        <v>46</v>
      </c>
      <c r="BG168" s="117">
        <f t="shared" ca="1" si="247"/>
        <v>12</v>
      </c>
      <c r="BH168" s="117">
        <f t="shared" ca="1" si="247"/>
        <v>62</v>
      </c>
      <c r="BI168" s="118">
        <f t="shared" ca="1" si="247"/>
        <v>68</v>
      </c>
    </row>
    <row r="169" spans="1:61" ht="13.15" x14ac:dyDescent="0.4">
      <c r="A169" s="116">
        <v>69</v>
      </c>
      <c r="B169" s="119">
        <f ca="1">RANDBETWEEN(1,81-2)</f>
        <v>3</v>
      </c>
      <c r="C169" s="119">
        <f t="shared" ref="C169:BI169" ca="1" si="248">RANDBETWEEN(1,81-2)</f>
        <v>17</v>
      </c>
      <c r="D169" s="119">
        <f t="shared" ca="1" si="248"/>
        <v>1</v>
      </c>
      <c r="E169" s="119">
        <f t="shared" ca="1" si="248"/>
        <v>49</v>
      </c>
      <c r="F169" s="119">
        <f t="shared" ca="1" si="248"/>
        <v>39</v>
      </c>
      <c r="G169" s="119">
        <f t="shared" ca="1" si="248"/>
        <v>52</v>
      </c>
      <c r="H169" s="119">
        <f t="shared" ca="1" si="248"/>
        <v>47</v>
      </c>
      <c r="I169" s="119">
        <f t="shared" ca="1" si="248"/>
        <v>26</v>
      </c>
      <c r="J169" s="119">
        <f t="shared" ca="1" si="248"/>
        <v>69</v>
      </c>
      <c r="K169" s="119">
        <f t="shared" ca="1" si="248"/>
        <v>3</v>
      </c>
      <c r="L169" s="119">
        <f t="shared" ca="1" si="248"/>
        <v>7</v>
      </c>
      <c r="M169" s="119">
        <f t="shared" ca="1" si="248"/>
        <v>11</v>
      </c>
      <c r="N169" s="119">
        <f t="shared" ca="1" si="248"/>
        <v>39</v>
      </c>
      <c r="O169" s="119">
        <f t="shared" ca="1" si="248"/>
        <v>63</v>
      </c>
      <c r="P169" s="119">
        <f t="shared" ca="1" si="248"/>
        <v>51</v>
      </c>
      <c r="Q169" s="119">
        <f t="shared" ca="1" si="248"/>
        <v>76</v>
      </c>
      <c r="R169" s="119">
        <f t="shared" ca="1" si="248"/>
        <v>28</v>
      </c>
      <c r="S169" s="119">
        <f t="shared" ca="1" si="248"/>
        <v>10</v>
      </c>
      <c r="T169" s="119">
        <f t="shared" ca="1" si="248"/>
        <v>42</v>
      </c>
      <c r="U169" s="119">
        <f t="shared" ca="1" si="248"/>
        <v>18</v>
      </c>
      <c r="V169" s="119">
        <f t="shared" ca="1" si="248"/>
        <v>40</v>
      </c>
      <c r="W169" s="119">
        <f t="shared" ca="1" si="248"/>
        <v>23</v>
      </c>
      <c r="X169" s="119">
        <f t="shared" ca="1" si="248"/>
        <v>75</v>
      </c>
      <c r="Y169" s="119">
        <f t="shared" ca="1" si="248"/>
        <v>4</v>
      </c>
      <c r="Z169" s="119">
        <f t="shared" ca="1" si="248"/>
        <v>32</v>
      </c>
      <c r="AA169" s="119">
        <f t="shared" ca="1" si="248"/>
        <v>9</v>
      </c>
      <c r="AB169" s="119">
        <f t="shared" ca="1" si="248"/>
        <v>66</v>
      </c>
      <c r="AC169" s="119">
        <f t="shared" ca="1" si="248"/>
        <v>20</v>
      </c>
      <c r="AD169" s="119">
        <f t="shared" ca="1" si="248"/>
        <v>16</v>
      </c>
      <c r="AE169" s="119">
        <f t="shared" ca="1" si="248"/>
        <v>3</v>
      </c>
      <c r="AF169" s="119">
        <f t="shared" ca="1" si="248"/>
        <v>40</v>
      </c>
      <c r="AG169" s="119">
        <f t="shared" ca="1" si="248"/>
        <v>26</v>
      </c>
      <c r="AH169" s="119">
        <f t="shared" ca="1" si="248"/>
        <v>23</v>
      </c>
      <c r="AI169" s="119">
        <f t="shared" ca="1" si="248"/>
        <v>16</v>
      </c>
      <c r="AJ169" s="119">
        <f t="shared" ca="1" si="248"/>
        <v>10</v>
      </c>
      <c r="AK169" s="119">
        <f t="shared" ca="1" si="248"/>
        <v>46</v>
      </c>
      <c r="AL169" s="119">
        <f t="shared" ca="1" si="248"/>
        <v>75</v>
      </c>
      <c r="AM169" s="119">
        <f t="shared" ca="1" si="248"/>
        <v>60</v>
      </c>
      <c r="AN169" s="119">
        <f t="shared" ca="1" si="248"/>
        <v>78</v>
      </c>
      <c r="AO169" s="119">
        <f t="shared" ca="1" si="248"/>
        <v>19</v>
      </c>
      <c r="AP169" s="119">
        <f t="shared" ca="1" si="248"/>
        <v>49</v>
      </c>
      <c r="AQ169" s="119">
        <f t="shared" ca="1" si="248"/>
        <v>23</v>
      </c>
      <c r="AR169" s="119">
        <f t="shared" ca="1" si="248"/>
        <v>33</v>
      </c>
      <c r="AS169" s="119">
        <f t="shared" ca="1" si="248"/>
        <v>70</v>
      </c>
      <c r="AT169" s="119">
        <f t="shared" ca="1" si="248"/>
        <v>17</v>
      </c>
      <c r="AU169" s="119">
        <f t="shared" ca="1" si="248"/>
        <v>54</v>
      </c>
      <c r="AV169" s="119">
        <f t="shared" ca="1" si="248"/>
        <v>61</v>
      </c>
      <c r="AW169" s="119">
        <f t="shared" ca="1" si="248"/>
        <v>64</v>
      </c>
      <c r="AX169" s="119">
        <f t="shared" ca="1" si="248"/>
        <v>49</v>
      </c>
      <c r="AY169" s="119">
        <f t="shared" ca="1" si="248"/>
        <v>41</v>
      </c>
      <c r="AZ169" s="119">
        <f t="shared" ca="1" si="248"/>
        <v>42</v>
      </c>
      <c r="BA169" s="119">
        <f t="shared" ca="1" si="248"/>
        <v>55</v>
      </c>
      <c r="BB169" s="119">
        <f t="shared" ca="1" si="248"/>
        <v>67</v>
      </c>
      <c r="BC169" s="119">
        <f t="shared" ca="1" si="248"/>
        <v>30</v>
      </c>
      <c r="BD169" s="119">
        <f t="shared" ca="1" si="248"/>
        <v>68</v>
      </c>
      <c r="BE169" s="119">
        <f t="shared" ca="1" si="248"/>
        <v>27</v>
      </c>
      <c r="BF169" s="119">
        <f t="shared" ca="1" si="248"/>
        <v>27</v>
      </c>
      <c r="BG169" s="119">
        <f t="shared" ca="1" si="248"/>
        <v>76</v>
      </c>
      <c r="BH169" s="119">
        <f t="shared" ca="1" si="248"/>
        <v>33</v>
      </c>
      <c r="BI169" s="120">
        <f t="shared" ca="1" si="248"/>
        <v>47</v>
      </c>
    </row>
    <row r="170" spans="1:61" ht="13.15" x14ac:dyDescent="0.4">
      <c r="A170" s="116">
        <v>70</v>
      </c>
      <c r="B170" s="117">
        <f ca="1">RANDBETWEEN(1,81)</f>
        <v>23</v>
      </c>
      <c r="C170" s="117">
        <f t="shared" ref="C170:BI170" ca="1" si="249">RANDBETWEEN(1,81)</f>
        <v>61</v>
      </c>
      <c r="D170" s="117">
        <f t="shared" ca="1" si="249"/>
        <v>22</v>
      </c>
      <c r="E170" s="117">
        <f t="shared" ca="1" si="249"/>
        <v>41</v>
      </c>
      <c r="F170" s="117">
        <f t="shared" ca="1" si="249"/>
        <v>80</v>
      </c>
      <c r="G170" s="117">
        <f t="shared" ca="1" si="249"/>
        <v>75</v>
      </c>
      <c r="H170" s="117">
        <f t="shared" ca="1" si="249"/>
        <v>30</v>
      </c>
      <c r="I170" s="117">
        <f t="shared" ca="1" si="249"/>
        <v>40</v>
      </c>
      <c r="J170" s="117">
        <f t="shared" ca="1" si="249"/>
        <v>5</v>
      </c>
      <c r="K170" s="117">
        <f t="shared" ca="1" si="249"/>
        <v>28</v>
      </c>
      <c r="L170" s="117">
        <f t="shared" ca="1" si="249"/>
        <v>62</v>
      </c>
      <c r="M170" s="117">
        <f t="shared" ca="1" si="249"/>
        <v>68</v>
      </c>
      <c r="N170" s="117">
        <f t="shared" ca="1" si="249"/>
        <v>37</v>
      </c>
      <c r="O170" s="117">
        <f t="shared" ca="1" si="249"/>
        <v>78</v>
      </c>
      <c r="P170" s="117">
        <f t="shared" ca="1" si="249"/>
        <v>24</v>
      </c>
      <c r="Q170" s="117">
        <f t="shared" ca="1" si="249"/>
        <v>49</v>
      </c>
      <c r="R170" s="117">
        <f t="shared" ca="1" si="249"/>
        <v>68</v>
      </c>
      <c r="S170" s="117">
        <f t="shared" ca="1" si="249"/>
        <v>27</v>
      </c>
      <c r="T170" s="117">
        <f t="shared" ca="1" si="249"/>
        <v>77</v>
      </c>
      <c r="U170" s="117">
        <f t="shared" ca="1" si="249"/>
        <v>8</v>
      </c>
      <c r="V170" s="117">
        <f t="shared" ca="1" si="249"/>
        <v>52</v>
      </c>
      <c r="W170" s="117">
        <f t="shared" ca="1" si="249"/>
        <v>34</v>
      </c>
      <c r="X170" s="117">
        <f t="shared" ca="1" si="249"/>
        <v>75</v>
      </c>
      <c r="Y170" s="117">
        <f t="shared" ca="1" si="249"/>
        <v>50</v>
      </c>
      <c r="Z170" s="117">
        <f t="shared" ca="1" si="249"/>
        <v>35</v>
      </c>
      <c r="AA170" s="117">
        <f t="shared" ca="1" si="249"/>
        <v>7</v>
      </c>
      <c r="AB170" s="117">
        <f t="shared" ca="1" si="249"/>
        <v>78</v>
      </c>
      <c r="AC170" s="117">
        <f t="shared" ca="1" si="249"/>
        <v>35</v>
      </c>
      <c r="AD170" s="117">
        <f t="shared" ca="1" si="249"/>
        <v>69</v>
      </c>
      <c r="AE170" s="117">
        <f t="shared" ca="1" si="249"/>
        <v>25</v>
      </c>
      <c r="AF170" s="117">
        <f t="shared" ca="1" si="249"/>
        <v>26</v>
      </c>
      <c r="AG170" s="117">
        <f t="shared" ca="1" si="249"/>
        <v>28</v>
      </c>
      <c r="AH170" s="117">
        <f t="shared" ca="1" si="249"/>
        <v>51</v>
      </c>
      <c r="AI170" s="117">
        <f t="shared" ca="1" si="249"/>
        <v>18</v>
      </c>
      <c r="AJ170" s="117">
        <f t="shared" ca="1" si="249"/>
        <v>42</v>
      </c>
      <c r="AK170" s="117">
        <f t="shared" ca="1" si="249"/>
        <v>18</v>
      </c>
      <c r="AL170" s="117">
        <f t="shared" ca="1" si="249"/>
        <v>47</v>
      </c>
      <c r="AM170" s="117">
        <f t="shared" ca="1" si="249"/>
        <v>57</v>
      </c>
      <c r="AN170" s="117">
        <f t="shared" ca="1" si="249"/>
        <v>16</v>
      </c>
      <c r="AO170" s="117">
        <f t="shared" ca="1" si="249"/>
        <v>15</v>
      </c>
      <c r="AP170" s="117">
        <f t="shared" ca="1" si="249"/>
        <v>30</v>
      </c>
      <c r="AQ170" s="117">
        <f t="shared" ca="1" si="249"/>
        <v>69</v>
      </c>
      <c r="AR170" s="117">
        <f t="shared" ca="1" si="249"/>
        <v>28</v>
      </c>
      <c r="AS170" s="117">
        <f t="shared" ca="1" si="249"/>
        <v>46</v>
      </c>
      <c r="AT170" s="117">
        <f t="shared" ca="1" si="249"/>
        <v>4</v>
      </c>
      <c r="AU170" s="117">
        <f t="shared" ca="1" si="249"/>
        <v>50</v>
      </c>
      <c r="AV170" s="117">
        <f t="shared" ca="1" si="249"/>
        <v>44</v>
      </c>
      <c r="AW170" s="117">
        <f t="shared" ca="1" si="249"/>
        <v>29</v>
      </c>
      <c r="AX170" s="117">
        <f t="shared" ca="1" si="249"/>
        <v>27</v>
      </c>
      <c r="AY170" s="117">
        <f t="shared" ca="1" si="249"/>
        <v>56</v>
      </c>
      <c r="AZ170" s="117">
        <f t="shared" ca="1" si="249"/>
        <v>62</v>
      </c>
      <c r="BA170" s="117">
        <f t="shared" ca="1" si="249"/>
        <v>48</v>
      </c>
      <c r="BB170" s="117">
        <f t="shared" ca="1" si="249"/>
        <v>19</v>
      </c>
      <c r="BC170" s="117">
        <f t="shared" ca="1" si="249"/>
        <v>48</v>
      </c>
      <c r="BD170" s="117">
        <f t="shared" ca="1" si="249"/>
        <v>8</v>
      </c>
      <c r="BE170" s="117">
        <f t="shared" ca="1" si="249"/>
        <v>26</v>
      </c>
      <c r="BF170" s="117">
        <f t="shared" ca="1" si="249"/>
        <v>14</v>
      </c>
      <c r="BG170" s="117">
        <f t="shared" ca="1" si="249"/>
        <v>9</v>
      </c>
      <c r="BH170" s="117">
        <f t="shared" ca="1" si="249"/>
        <v>13</v>
      </c>
      <c r="BI170" s="118">
        <f t="shared" ca="1" si="249"/>
        <v>34</v>
      </c>
    </row>
    <row r="171" spans="1:61" ht="13.15" x14ac:dyDescent="0.4">
      <c r="A171" s="116">
        <v>71</v>
      </c>
      <c r="B171" s="119">
        <f ca="1">RANDBETWEEN(1,81-1)</f>
        <v>55</v>
      </c>
      <c r="C171" s="119">
        <f t="shared" ref="C171:BI171" ca="1" si="250">RANDBETWEEN(1,81-1)</f>
        <v>34</v>
      </c>
      <c r="D171" s="119">
        <f t="shared" ca="1" si="250"/>
        <v>7</v>
      </c>
      <c r="E171" s="119">
        <f t="shared" ca="1" si="250"/>
        <v>75</v>
      </c>
      <c r="F171" s="119">
        <f t="shared" ca="1" si="250"/>
        <v>50</v>
      </c>
      <c r="G171" s="119">
        <f t="shared" ca="1" si="250"/>
        <v>23</v>
      </c>
      <c r="H171" s="119">
        <f t="shared" ca="1" si="250"/>
        <v>51</v>
      </c>
      <c r="I171" s="119">
        <f t="shared" ca="1" si="250"/>
        <v>77</v>
      </c>
      <c r="J171" s="119">
        <f t="shared" ca="1" si="250"/>
        <v>13</v>
      </c>
      <c r="K171" s="119">
        <f t="shared" ca="1" si="250"/>
        <v>17</v>
      </c>
      <c r="L171" s="119">
        <f t="shared" ca="1" si="250"/>
        <v>63</v>
      </c>
      <c r="M171" s="119">
        <f t="shared" ca="1" si="250"/>
        <v>13</v>
      </c>
      <c r="N171" s="119">
        <f t="shared" ca="1" si="250"/>
        <v>36</v>
      </c>
      <c r="O171" s="119">
        <f t="shared" ca="1" si="250"/>
        <v>4</v>
      </c>
      <c r="P171" s="119">
        <f t="shared" ca="1" si="250"/>
        <v>14</v>
      </c>
      <c r="Q171" s="119">
        <f t="shared" ca="1" si="250"/>
        <v>10</v>
      </c>
      <c r="R171" s="119">
        <f t="shared" ca="1" si="250"/>
        <v>73</v>
      </c>
      <c r="S171" s="119">
        <f t="shared" ca="1" si="250"/>
        <v>14</v>
      </c>
      <c r="T171" s="119">
        <f t="shared" ca="1" si="250"/>
        <v>73</v>
      </c>
      <c r="U171" s="119">
        <f t="shared" ca="1" si="250"/>
        <v>48</v>
      </c>
      <c r="V171" s="119">
        <f t="shared" ca="1" si="250"/>
        <v>44</v>
      </c>
      <c r="W171" s="119">
        <f t="shared" ca="1" si="250"/>
        <v>25</v>
      </c>
      <c r="X171" s="119">
        <f t="shared" ca="1" si="250"/>
        <v>70</v>
      </c>
      <c r="Y171" s="119">
        <f t="shared" ca="1" si="250"/>
        <v>57</v>
      </c>
      <c r="Z171" s="119">
        <f t="shared" ca="1" si="250"/>
        <v>25</v>
      </c>
      <c r="AA171" s="119">
        <f t="shared" ca="1" si="250"/>
        <v>13</v>
      </c>
      <c r="AB171" s="119">
        <f t="shared" ca="1" si="250"/>
        <v>61</v>
      </c>
      <c r="AC171" s="119">
        <f t="shared" ca="1" si="250"/>
        <v>28</v>
      </c>
      <c r="AD171" s="119">
        <f t="shared" ca="1" si="250"/>
        <v>64</v>
      </c>
      <c r="AE171" s="119">
        <f t="shared" ca="1" si="250"/>
        <v>80</v>
      </c>
      <c r="AF171" s="119">
        <f t="shared" ca="1" si="250"/>
        <v>32</v>
      </c>
      <c r="AG171" s="119">
        <f t="shared" ca="1" si="250"/>
        <v>67</v>
      </c>
      <c r="AH171" s="119">
        <f t="shared" ca="1" si="250"/>
        <v>75</v>
      </c>
      <c r="AI171" s="119">
        <f t="shared" ca="1" si="250"/>
        <v>27</v>
      </c>
      <c r="AJ171" s="119">
        <f t="shared" ca="1" si="250"/>
        <v>36</v>
      </c>
      <c r="AK171" s="119">
        <f t="shared" ca="1" si="250"/>
        <v>60</v>
      </c>
      <c r="AL171" s="119">
        <f t="shared" ca="1" si="250"/>
        <v>20</v>
      </c>
      <c r="AM171" s="119">
        <f t="shared" ca="1" si="250"/>
        <v>51</v>
      </c>
      <c r="AN171" s="119">
        <f t="shared" ca="1" si="250"/>
        <v>58</v>
      </c>
      <c r="AO171" s="119">
        <f t="shared" ca="1" si="250"/>
        <v>3</v>
      </c>
      <c r="AP171" s="119">
        <f t="shared" ca="1" si="250"/>
        <v>7</v>
      </c>
      <c r="AQ171" s="119">
        <f t="shared" ca="1" si="250"/>
        <v>3</v>
      </c>
      <c r="AR171" s="119">
        <f t="shared" ca="1" si="250"/>
        <v>68</v>
      </c>
      <c r="AS171" s="119">
        <f t="shared" ca="1" si="250"/>
        <v>33</v>
      </c>
      <c r="AT171" s="119">
        <f t="shared" ca="1" si="250"/>
        <v>69</v>
      </c>
      <c r="AU171" s="119">
        <f t="shared" ca="1" si="250"/>
        <v>19</v>
      </c>
      <c r="AV171" s="119">
        <f t="shared" ca="1" si="250"/>
        <v>35</v>
      </c>
      <c r="AW171" s="119">
        <f t="shared" ca="1" si="250"/>
        <v>26</v>
      </c>
      <c r="AX171" s="119">
        <f t="shared" ca="1" si="250"/>
        <v>61</v>
      </c>
      <c r="AY171" s="119">
        <f t="shared" ca="1" si="250"/>
        <v>34</v>
      </c>
      <c r="AZ171" s="119">
        <f t="shared" ca="1" si="250"/>
        <v>69</v>
      </c>
      <c r="BA171" s="119">
        <f t="shared" ca="1" si="250"/>
        <v>33</v>
      </c>
      <c r="BB171" s="119">
        <f t="shared" ca="1" si="250"/>
        <v>20</v>
      </c>
      <c r="BC171" s="119">
        <f t="shared" ca="1" si="250"/>
        <v>2</v>
      </c>
      <c r="BD171" s="119">
        <f t="shared" ca="1" si="250"/>
        <v>6</v>
      </c>
      <c r="BE171" s="119">
        <f t="shared" ca="1" si="250"/>
        <v>48</v>
      </c>
      <c r="BF171" s="119">
        <f t="shared" ca="1" si="250"/>
        <v>7</v>
      </c>
      <c r="BG171" s="119">
        <f t="shared" ca="1" si="250"/>
        <v>71</v>
      </c>
      <c r="BH171" s="119">
        <f t="shared" ca="1" si="250"/>
        <v>5</v>
      </c>
      <c r="BI171" s="120">
        <f t="shared" ca="1" si="250"/>
        <v>71</v>
      </c>
    </row>
    <row r="172" spans="1:61" ht="13.15" x14ac:dyDescent="0.4">
      <c r="A172" s="116">
        <v>72</v>
      </c>
      <c r="B172" s="117">
        <f ca="1">RANDBETWEEN(1,81-2)</f>
        <v>56</v>
      </c>
      <c r="C172" s="117">
        <f t="shared" ref="C172:BI172" ca="1" si="251">RANDBETWEEN(1,81-2)</f>
        <v>66</v>
      </c>
      <c r="D172" s="117">
        <f t="shared" ca="1" si="251"/>
        <v>75</v>
      </c>
      <c r="E172" s="117">
        <f t="shared" ca="1" si="251"/>
        <v>67</v>
      </c>
      <c r="F172" s="117">
        <f t="shared" ca="1" si="251"/>
        <v>66</v>
      </c>
      <c r="G172" s="117">
        <f t="shared" ca="1" si="251"/>
        <v>20</v>
      </c>
      <c r="H172" s="117">
        <f t="shared" ca="1" si="251"/>
        <v>15</v>
      </c>
      <c r="I172" s="117">
        <f t="shared" ca="1" si="251"/>
        <v>2</v>
      </c>
      <c r="J172" s="117">
        <f t="shared" ca="1" si="251"/>
        <v>16</v>
      </c>
      <c r="K172" s="117">
        <f t="shared" ca="1" si="251"/>
        <v>62</v>
      </c>
      <c r="L172" s="117">
        <f t="shared" ca="1" si="251"/>
        <v>76</v>
      </c>
      <c r="M172" s="117">
        <f t="shared" ca="1" si="251"/>
        <v>59</v>
      </c>
      <c r="N172" s="117">
        <f t="shared" ca="1" si="251"/>
        <v>1</v>
      </c>
      <c r="O172" s="117">
        <f t="shared" ca="1" si="251"/>
        <v>42</v>
      </c>
      <c r="P172" s="117">
        <f t="shared" ca="1" si="251"/>
        <v>50</v>
      </c>
      <c r="Q172" s="117">
        <f t="shared" ca="1" si="251"/>
        <v>53</v>
      </c>
      <c r="R172" s="117">
        <f t="shared" ca="1" si="251"/>
        <v>60</v>
      </c>
      <c r="S172" s="117">
        <f t="shared" ca="1" si="251"/>
        <v>40</v>
      </c>
      <c r="T172" s="117">
        <f t="shared" ca="1" si="251"/>
        <v>19</v>
      </c>
      <c r="U172" s="117">
        <f t="shared" ca="1" si="251"/>
        <v>23</v>
      </c>
      <c r="V172" s="117">
        <f t="shared" ca="1" si="251"/>
        <v>21</v>
      </c>
      <c r="W172" s="117">
        <f t="shared" ca="1" si="251"/>
        <v>5</v>
      </c>
      <c r="X172" s="117">
        <f t="shared" ca="1" si="251"/>
        <v>39</v>
      </c>
      <c r="Y172" s="117">
        <f t="shared" ca="1" si="251"/>
        <v>59</v>
      </c>
      <c r="Z172" s="117">
        <f t="shared" ca="1" si="251"/>
        <v>46</v>
      </c>
      <c r="AA172" s="117">
        <f t="shared" ca="1" si="251"/>
        <v>25</v>
      </c>
      <c r="AB172" s="117">
        <f t="shared" ca="1" si="251"/>
        <v>52</v>
      </c>
      <c r="AC172" s="117">
        <f t="shared" ca="1" si="251"/>
        <v>4</v>
      </c>
      <c r="AD172" s="117">
        <f t="shared" ca="1" si="251"/>
        <v>50</v>
      </c>
      <c r="AE172" s="117">
        <f t="shared" ca="1" si="251"/>
        <v>38</v>
      </c>
      <c r="AF172" s="117">
        <f t="shared" ca="1" si="251"/>
        <v>6</v>
      </c>
      <c r="AG172" s="117">
        <f t="shared" ca="1" si="251"/>
        <v>30</v>
      </c>
      <c r="AH172" s="117">
        <f t="shared" ca="1" si="251"/>
        <v>61</v>
      </c>
      <c r="AI172" s="117">
        <f t="shared" ca="1" si="251"/>
        <v>60</v>
      </c>
      <c r="AJ172" s="117">
        <f t="shared" ca="1" si="251"/>
        <v>21</v>
      </c>
      <c r="AK172" s="117">
        <f t="shared" ca="1" si="251"/>
        <v>50</v>
      </c>
      <c r="AL172" s="117">
        <f t="shared" ca="1" si="251"/>
        <v>9</v>
      </c>
      <c r="AM172" s="117">
        <f t="shared" ca="1" si="251"/>
        <v>53</v>
      </c>
      <c r="AN172" s="117">
        <f t="shared" ca="1" si="251"/>
        <v>53</v>
      </c>
      <c r="AO172" s="117">
        <f t="shared" ca="1" si="251"/>
        <v>23</v>
      </c>
      <c r="AP172" s="117">
        <f t="shared" ca="1" si="251"/>
        <v>65</v>
      </c>
      <c r="AQ172" s="117">
        <f t="shared" ca="1" si="251"/>
        <v>3</v>
      </c>
      <c r="AR172" s="117">
        <f t="shared" ca="1" si="251"/>
        <v>42</v>
      </c>
      <c r="AS172" s="117">
        <f t="shared" ca="1" si="251"/>
        <v>51</v>
      </c>
      <c r="AT172" s="117">
        <f t="shared" ca="1" si="251"/>
        <v>67</v>
      </c>
      <c r="AU172" s="117">
        <f t="shared" ca="1" si="251"/>
        <v>27</v>
      </c>
      <c r="AV172" s="117">
        <f t="shared" ca="1" si="251"/>
        <v>70</v>
      </c>
      <c r="AW172" s="117">
        <f t="shared" ca="1" si="251"/>
        <v>2</v>
      </c>
      <c r="AX172" s="117">
        <f t="shared" ca="1" si="251"/>
        <v>19</v>
      </c>
      <c r="AY172" s="117">
        <f t="shared" ca="1" si="251"/>
        <v>63</v>
      </c>
      <c r="AZ172" s="117">
        <f t="shared" ca="1" si="251"/>
        <v>63</v>
      </c>
      <c r="BA172" s="117">
        <f t="shared" ca="1" si="251"/>
        <v>55</v>
      </c>
      <c r="BB172" s="117">
        <f t="shared" ca="1" si="251"/>
        <v>59</v>
      </c>
      <c r="BC172" s="117">
        <f t="shared" ca="1" si="251"/>
        <v>14</v>
      </c>
      <c r="BD172" s="117">
        <f t="shared" ca="1" si="251"/>
        <v>61</v>
      </c>
      <c r="BE172" s="117">
        <f t="shared" ca="1" si="251"/>
        <v>17</v>
      </c>
      <c r="BF172" s="117">
        <f t="shared" ca="1" si="251"/>
        <v>46</v>
      </c>
      <c r="BG172" s="117">
        <f t="shared" ca="1" si="251"/>
        <v>64</v>
      </c>
      <c r="BH172" s="117">
        <f t="shared" ca="1" si="251"/>
        <v>44</v>
      </c>
      <c r="BI172" s="118">
        <f t="shared" ca="1" si="251"/>
        <v>34</v>
      </c>
    </row>
    <row r="173" spans="1:61" ht="13.15" x14ac:dyDescent="0.4">
      <c r="A173" s="116">
        <v>73</v>
      </c>
      <c r="B173" s="119">
        <f ca="1">RANDBETWEEN(1,81)</f>
        <v>28</v>
      </c>
      <c r="C173" s="119">
        <f t="shared" ref="C173:BI173" ca="1" si="252">RANDBETWEEN(1,81)</f>
        <v>25</v>
      </c>
      <c r="D173" s="119">
        <f t="shared" ca="1" si="252"/>
        <v>78</v>
      </c>
      <c r="E173" s="119">
        <f t="shared" ca="1" si="252"/>
        <v>47</v>
      </c>
      <c r="F173" s="119">
        <f t="shared" ca="1" si="252"/>
        <v>64</v>
      </c>
      <c r="G173" s="119">
        <f t="shared" ca="1" si="252"/>
        <v>5</v>
      </c>
      <c r="H173" s="119">
        <f t="shared" ca="1" si="252"/>
        <v>54</v>
      </c>
      <c r="I173" s="119">
        <f t="shared" ca="1" si="252"/>
        <v>35</v>
      </c>
      <c r="J173" s="119">
        <f t="shared" ca="1" si="252"/>
        <v>8</v>
      </c>
      <c r="K173" s="119">
        <f t="shared" ca="1" si="252"/>
        <v>12</v>
      </c>
      <c r="L173" s="119">
        <f t="shared" ca="1" si="252"/>
        <v>7</v>
      </c>
      <c r="M173" s="119">
        <f t="shared" ca="1" si="252"/>
        <v>41</v>
      </c>
      <c r="N173" s="119">
        <f t="shared" ca="1" si="252"/>
        <v>14</v>
      </c>
      <c r="O173" s="119">
        <f t="shared" ca="1" si="252"/>
        <v>23</v>
      </c>
      <c r="P173" s="119">
        <f t="shared" ca="1" si="252"/>
        <v>20</v>
      </c>
      <c r="Q173" s="119">
        <f t="shared" ca="1" si="252"/>
        <v>5</v>
      </c>
      <c r="R173" s="119">
        <f t="shared" ca="1" si="252"/>
        <v>19</v>
      </c>
      <c r="S173" s="119">
        <f t="shared" ca="1" si="252"/>
        <v>42</v>
      </c>
      <c r="T173" s="119">
        <f t="shared" ca="1" si="252"/>
        <v>76</v>
      </c>
      <c r="U173" s="119">
        <f t="shared" ca="1" si="252"/>
        <v>69</v>
      </c>
      <c r="V173" s="119">
        <f t="shared" ca="1" si="252"/>
        <v>38</v>
      </c>
      <c r="W173" s="119">
        <f t="shared" ca="1" si="252"/>
        <v>57</v>
      </c>
      <c r="X173" s="119">
        <f t="shared" ca="1" si="252"/>
        <v>16</v>
      </c>
      <c r="Y173" s="119">
        <f t="shared" ca="1" si="252"/>
        <v>17</v>
      </c>
      <c r="Z173" s="119">
        <f t="shared" ca="1" si="252"/>
        <v>20</v>
      </c>
      <c r="AA173" s="119">
        <f t="shared" ca="1" si="252"/>
        <v>33</v>
      </c>
      <c r="AB173" s="119">
        <f t="shared" ca="1" si="252"/>
        <v>7</v>
      </c>
      <c r="AC173" s="119">
        <f t="shared" ca="1" si="252"/>
        <v>29</v>
      </c>
      <c r="AD173" s="119">
        <f t="shared" ca="1" si="252"/>
        <v>65</v>
      </c>
      <c r="AE173" s="119">
        <f t="shared" ca="1" si="252"/>
        <v>65</v>
      </c>
      <c r="AF173" s="119">
        <f t="shared" ca="1" si="252"/>
        <v>59</v>
      </c>
      <c r="AG173" s="119">
        <f t="shared" ca="1" si="252"/>
        <v>18</v>
      </c>
      <c r="AH173" s="119">
        <f t="shared" ca="1" si="252"/>
        <v>17</v>
      </c>
      <c r="AI173" s="119">
        <f t="shared" ca="1" si="252"/>
        <v>35</v>
      </c>
      <c r="AJ173" s="119">
        <f t="shared" ca="1" si="252"/>
        <v>61</v>
      </c>
      <c r="AK173" s="119">
        <f t="shared" ca="1" si="252"/>
        <v>52</v>
      </c>
      <c r="AL173" s="119">
        <f t="shared" ca="1" si="252"/>
        <v>74</v>
      </c>
      <c r="AM173" s="119">
        <f t="shared" ca="1" si="252"/>
        <v>29</v>
      </c>
      <c r="AN173" s="119">
        <f t="shared" ca="1" si="252"/>
        <v>29</v>
      </c>
      <c r="AO173" s="119">
        <f t="shared" ca="1" si="252"/>
        <v>34</v>
      </c>
      <c r="AP173" s="119">
        <f t="shared" ca="1" si="252"/>
        <v>31</v>
      </c>
      <c r="AQ173" s="119">
        <f t="shared" ca="1" si="252"/>
        <v>46</v>
      </c>
      <c r="AR173" s="119">
        <f t="shared" ca="1" si="252"/>
        <v>53</v>
      </c>
      <c r="AS173" s="119">
        <f t="shared" ca="1" si="252"/>
        <v>17</v>
      </c>
      <c r="AT173" s="119">
        <f t="shared" ca="1" si="252"/>
        <v>22</v>
      </c>
      <c r="AU173" s="119">
        <f t="shared" ca="1" si="252"/>
        <v>8</v>
      </c>
      <c r="AV173" s="119">
        <f t="shared" ca="1" si="252"/>
        <v>31</v>
      </c>
      <c r="AW173" s="119">
        <f t="shared" ca="1" si="252"/>
        <v>15</v>
      </c>
      <c r="AX173" s="119">
        <f t="shared" ca="1" si="252"/>
        <v>71</v>
      </c>
      <c r="AY173" s="119">
        <f t="shared" ca="1" si="252"/>
        <v>36</v>
      </c>
      <c r="AZ173" s="119">
        <f t="shared" ca="1" si="252"/>
        <v>51</v>
      </c>
      <c r="BA173" s="119">
        <f t="shared" ca="1" si="252"/>
        <v>16</v>
      </c>
      <c r="BB173" s="119">
        <f t="shared" ca="1" si="252"/>
        <v>64</v>
      </c>
      <c r="BC173" s="119">
        <f t="shared" ca="1" si="252"/>
        <v>53</v>
      </c>
      <c r="BD173" s="119">
        <f t="shared" ca="1" si="252"/>
        <v>48</v>
      </c>
      <c r="BE173" s="119">
        <f t="shared" ca="1" si="252"/>
        <v>32</v>
      </c>
      <c r="BF173" s="119">
        <f t="shared" ca="1" si="252"/>
        <v>56</v>
      </c>
      <c r="BG173" s="119">
        <f t="shared" ca="1" si="252"/>
        <v>59</v>
      </c>
      <c r="BH173" s="119">
        <f t="shared" ca="1" si="252"/>
        <v>2</v>
      </c>
      <c r="BI173" s="120">
        <f t="shared" ca="1" si="252"/>
        <v>56</v>
      </c>
    </row>
    <row r="174" spans="1:61" ht="13.15" x14ac:dyDescent="0.4">
      <c r="A174" s="116">
        <v>74</v>
      </c>
      <c r="B174" s="117">
        <f ca="1">RANDBETWEEN(1,81-1)</f>
        <v>64</v>
      </c>
      <c r="C174" s="117">
        <f t="shared" ref="C174:BI174" ca="1" si="253">RANDBETWEEN(1,81-1)</f>
        <v>13</v>
      </c>
      <c r="D174" s="117">
        <f t="shared" ca="1" si="253"/>
        <v>65</v>
      </c>
      <c r="E174" s="117">
        <f t="shared" ca="1" si="253"/>
        <v>76</v>
      </c>
      <c r="F174" s="117">
        <f t="shared" ca="1" si="253"/>
        <v>73</v>
      </c>
      <c r="G174" s="117">
        <f t="shared" ca="1" si="253"/>
        <v>32</v>
      </c>
      <c r="H174" s="117">
        <f t="shared" ca="1" si="253"/>
        <v>24</v>
      </c>
      <c r="I174" s="117">
        <f t="shared" ca="1" si="253"/>
        <v>62</v>
      </c>
      <c r="J174" s="117">
        <f t="shared" ca="1" si="253"/>
        <v>27</v>
      </c>
      <c r="K174" s="117">
        <f t="shared" ca="1" si="253"/>
        <v>46</v>
      </c>
      <c r="L174" s="117">
        <f t="shared" ca="1" si="253"/>
        <v>11</v>
      </c>
      <c r="M174" s="117">
        <f t="shared" ca="1" si="253"/>
        <v>3</v>
      </c>
      <c r="N174" s="117">
        <f t="shared" ca="1" si="253"/>
        <v>43</v>
      </c>
      <c r="O174" s="117">
        <f t="shared" ca="1" si="253"/>
        <v>55</v>
      </c>
      <c r="P174" s="117">
        <f t="shared" ca="1" si="253"/>
        <v>40</v>
      </c>
      <c r="Q174" s="117">
        <f t="shared" ca="1" si="253"/>
        <v>67</v>
      </c>
      <c r="R174" s="117">
        <f t="shared" ca="1" si="253"/>
        <v>64</v>
      </c>
      <c r="S174" s="117">
        <f t="shared" ca="1" si="253"/>
        <v>49</v>
      </c>
      <c r="T174" s="117">
        <f t="shared" ca="1" si="253"/>
        <v>55</v>
      </c>
      <c r="U174" s="117">
        <f t="shared" ca="1" si="253"/>
        <v>29</v>
      </c>
      <c r="V174" s="117">
        <f t="shared" ca="1" si="253"/>
        <v>33</v>
      </c>
      <c r="W174" s="117">
        <f t="shared" ca="1" si="253"/>
        <v>7</v>
      </c>
      <c r="X174" s="117">
        <f t="shared" ca="1" si="253"/>
        <v>15</v>
      </c>
      <c r="Y174" s="117">
        <f t="shared" ca="1" si="253"/>
        <v>42</v>
      </c>
      <c r="Z174" s="117">
        <f t="shared" ca="1" si="253"/>
        <v>39</v>
      </c>
      <c r="AA174" s="117">
        <f t="shared" ca="1" si="253"/>
        <v>28</v>
      </c>
      <c r="AB174" s="117">
        <f t="shared" ca="1" si="253"/>
        <v>23</v>
      </c>
      <c r="AC174" s="117">
        <f t="shared" ca="1" si="253"/>
        <v>35</v>
      </c>
      <c r="AD174" s="117">
        <f t="shared" ca="1" si="253"/>
        <v>50</v>
      </c>
      <c r="AE174" s="117">
        <f t="shared" ca="1" si="253"/>
        <v>49</v>
      </c>
      <c r="AF174" s="117">
        <f t="shared" ca="1" si="253"/>
        <v>72</v>
      </c>
      <c r="AG174" s="117">
        <f t="shared" ca="1" si="253"/>
        <v>46</v>
      </c>
      <c r="AH174" s="117">
        <f t="shared" ca="1" si="253"/>
        <v>61</v>
      </c>
      <c r="AI174" s="117">
        <f t="shared" ca="1" si="253"/>
        <v>41</v>
      </c>
      <c r="AJ174" s="117">
        <f t="shared" ca="1" si="253"/>
        <v>1</v>
      </c>
      <c r="AK174" s="117">
        <f t="shared" ca="1" si="253"/>
        <v>63</v>
      </c>
      <c r="AL174" s="117">
        <f t="shared" ca="1" si="253"/>
        <v>38</v>
      </c>
      <c r="AM174" s="117">
        <f t="shared" ca="1" si="253"/>
        <v>24</v>
      </c>
      <c r="AN174" s="117">
        <f t="shared" ca="1" si="253"/>
        <v>78</v>
      </c>
      <c r="AO174" s="117">
        <f t="shared" ca="1" si="253"/>
        <v>1</v>
      </c>
      <c r="AP174" s="117">
        <f t="shared" ca="1" si="253"/>
        <v>35</v>
      </c>
      <c r="AQ174" s="117">
        <f t="shared" ca="1" si="253"/>
        <v>24</v>
      </c>
      <c r="AR174" s="117">
        <f t="shared" ca="1" si="253"/>
        <v>62</v>
      </c>
      <c r="AS174" s="117">
        <f t="shared" ca="1" si="253"/>
        <v>72</v>
      </c>
      <c r="AT174" s="117">
        <f t="shared" ca="1" si="253"/>
        <v>44</v>
      </c>
      <c r="AU174" s="117">
        <f t="shared" ca="1" si="253"/>
        <v>79</v>
      </c>
      <c r="AV174" s="117">
        <f t="shared" ca="1" si="253"/>
        <v>64</v>
      </c>
      <c r="AW174" s="117">
        <f t="shared" ca="1" si="253"/>
        <v>19</v>
      </c>
      <c r="AX174" s="117">
        <f t="shared" ca="1" si="253"/>
        <v>64</v>
      </c>
      <c r="AY174" s="117">
        <f t="shared" ca="1" si="253"/>
        <v>36</v>
      </c>
      <c r="AZ174" s="117">
        <f t="shared" ca="1" si="253"/>
        <v>75</v>
      </c>
      <c r="BA174" s="117">
        <f t="shared" ca="1" si="253"/>
        <v>9</v>
      </c>
      <c r="BB174" s="117">
        <f t="shared" ca="1" si="253"/>
        <v>77</v>
      </c>
      <c r="BC174" s="117">
        <f t="shared" ca="1" si="253"/>
        <v>2</v>
      </c>
      <c r="BD174" s="117">
        <f t="shared" ca="1" si="253"/>
        <v>58</v>
      </c>
      <c r="BE174" s="117">
        <f t="shared" ca="1" si="253"/>
        <v>69</v>
      </c>
      <c r="BF174" s="117">
        <f t="shared" ca="1" si="253"/>
        <v>21</v>
      </c>
      <c r="BG174" s="117">
        <f t="shared" ca="1" si="253"/>
        <v>13</v>
      </c>
      <c r="BH174" s="117">
        <f t="shared" ca="1" si="253"/>
        <v>6</v>
      </c>
      <c r="BI174" s="118">
        <f t="shared" ca="1" si="253"/>
        <v>20</v>
      </c>
    </row>
    <row r="175" spans="1:61" ht="13.15" x14ac:dyDescent="0.4">
      <c r="A175" s="116">
        <v>75</v>
      </c>
      <c r="B175" s="119">
        <f ca="1">RANDBETWEEN(1,81-2)</f>
        <v>62</v>
      </c>
      <c r="C175" s="119">
        <f t="shared" ref="C175:BI175" ca="1" si="254">RANDBETWEEN(1,81-2)</f>
        <v>18</v>
      </c>
      <c r="D175" s="119">
        <f t="shared" ca="1" si="254"/>
        <v>55</v>
      </c>
      <c r="E175" s="119">
        <f t="shared" ca="1" si="254"/>
        <v>18</v>
      </c>
      <c r="F175" s="119">
        <f t="shared" ca="1" si="254"/>
        <v>67</v>
      </c>
      <c r="G175" s="119">
        <f t="shared" ca="1" si="254"/>
        <v>55</v>
      </c>
      <c r="H175" s="119">
        <f t="shared" ca="1" si="254"/>
        <v>76</v>
      </c>
      <c r="I175" s="119">
        <f t="shared" ca="1" si="254"/>
        <v>2</v>
      </c>
      <c r="J175" s="119">
        <f t="shared" ca="1" si="254"/>
        <v>32</v>
      </c>
      <c r="K175" s="119">
        <f t="shared" ca="1" si="254"/>
        <v>33</v>
      </c>
      <c r="L175" s="119">
        <f t="shared" ca="1" si="254"/>
        <v>23</v>
      </c>
      <c r="M175" s="119">
        <f t="shared" ca="1" si="254"/>
        <v>24</v>
      </c>
      <c r="N175" s="119">
        <f t="shared" ca="1" si="254"/>
        <v>71</v>
      </c>
      <c r="O175" s="119">
        <f t="shared" ca="1" si="254"/>
        <v>15</v>
      </c>
      <c r="P175" s="119">
        <f t="shared" ca="1" si="254"/>
        <v>47</v>
      </c>
      <c r="Q175" s="119">
        <f t="shared" ca="1" si="254"/>
        <v>35</v>
      </c>
      <c r="R175" s="119">
        <f t="shared" ca="1" si="254"/>
        <v>33</v>
      </c>
      <c r="S175" s="119">
        <f t="shared" ca="1" si="254"/>
        <v>21</v>
      </c>
      <c r="T175" s="119">
        <f t="shared" ca="1" si="254"/>
        <v>32</v>
      </c>
      <c r="U175" s="119">
        <f t="shared" ca="1" si="254"/>
        <v>25</v>
      </c>
      <c r="V175" s="119">
        <f t="shared" ca="1" si="254"/>
        <v>64</v>
      </c>
      <c r="W175" s="119">
        <f t="shared" ca="1" si="254"/>
        <v>37</v>
      </c>
      <c r="X175" s="119">
        <f t="shared" ca="1" si="254"/>
        <v>71</v>
      </c>
      <c r="Y175" s="119">
        <f t="shared" ca="1" si="254"/>
        <v>44</v>
      </c>
      <c r="Z175" s="119">
        <f t="shared" ca="1" si="254"/>
        <v>41</v>
      </c>
      <c r="AA175" s="119">
        <f t="shared" ca="1" si="254"/>
        <v>66</v>
      </c>
      <c r="AB175" s="119">
        <f t="shared" ca="1" si="254"/>
        <v>37</v>
      </c>
      <c r="AC175" s="119">
        <f t="shared" ca="1" si="254"/>
        <v>26</v>
      </c>
      <c r="AD175" s="119">
        <f t="shared" ca="1" si="254"/>
        <v>40</v>
      </c>
      <c r="AE175" s="119">
        <f t="shared" ca="1" si="254"/>
        <v>32</v>
      </c>
      <c r="AF175" s="119">
        <f t="shared" ca="1" si="254"/>
        <v>48</v>
      </c>
      <c r="AG175" s="119">
        <f t="shared" ca="1" si="254"/>
        <v>26</v>
      </c>
      <c r="AH175" s="119">
        <f t="shared" ca="1" si="254"/>
        <v>16</v>
      </c>
      <c r="AI175" s="119">
        <f t="shared" ca="1" si="254"/>
        <v>13</v>
      </c>
      <c r="AJ175" s="119">
        <f t="shared" ca="1" si="254"/>
        <v>13</v>
      </c>
      <c r="AK175" s="119">
        <f t="shared" ca="1" si="254"/>
        <v>26</v>
      </c>
      <c r="AL175" s="119">
        <f t="shared" ca="1" si="254"/>
        <v>11</v>
      </c>
      <c r="AM175" s="119">
        <f t="shared" ca="1" si="254"/>
        <v>62</v>
      </c>
      <c r="AN175" s="119">
        <f t="shared" ca="1" si="254"/>
        <v>56</v>
      </c>
      <c r="AO175" s="119">
        <f t="shared" ca="1" si="254"/>
        <v>62</v>
      </c>
      <c r="AP175" s="119">
        <f t="shared" ca="1" si="254"/>
        <v>10</v>
      </c>
      <c r="AQ175" s="119">
        <f t="shared" ca="1" si="254"/>
        <v>50</v>
      </c>
      <c r="AR175" s="119">
        <f t="shared" ca="1" si="254"/>
        <v>43</v>
      </c>
      <c r="AS175" s="119">
        <f t="shared" ca="1" si="254"/>
        <v>35</v>
      </c>
      <c r="AT175" s="119">
        <f t="shared" ca="1" si="254"/>
        <v>21</v>
      </c>
      <c r="AU175" s="119">
        <f t="shared" ca="1" si="254"/>
        <v>5</v>
      </c>
      <c r="AV175" s="119">
        <f t="shared" ca="1" si="254"/>
        <v>38</v>
      </c>
      <c r="AW175" s="119">
        <f t="shared" ca="1" si="254"/>
        <v>59</v>
      </c>
      <c r="AX175" s="119">
        <f t="shared" ca="1" si="254"/>
        <v>16</v>
      </c>
      <c r="AY175" s="119">
        <f t="shared" ca="1" si="254"/>
        <v>77</v>
      </c>
      <c r="AZ175" s="119">
        <f t="shared" ca="1" si="254"/>
        <v>64</v>
      </c>
      <c r="BA175" s="119">
        <f t="shared" ca="1" si="254"/>
        <v>38</v>
      </c>
      <c r="BB175" s="119">
        <f t="shared" ca="1" si="254"/>
        <v>62</v>
      </c>
      <c r="BC175" s="119">
        <f t="shared" ca="1" si="254"/>
        <v>63</v>
      </c>
      <c r="BD175" s="119">
        <f t="shared" ca="1" si="254"/>
        <v>32</v>
      </c>
      <c r="BE175" s="119">
        <f t="shared" ca="1" si="254"/>
        <v>29</v>
      </c>
      <c r="BF175" s="119">
        <f t="shared" ca="1" si="254"/>
        <v>7</v>
      </c>
      <c r="BG175" s="119">
        <f t="shared" ca="1" si="254"/>
        <v>78</v>
      </c>
      <c r="BH175" s="119">
        <f t="shared" ca="1" si="254"/>
        <v>25</v>
      </c>
      <c r="BI175" s="120">
        <f t="shared" ca="1" si="254"/>
        <v>11</v>
      </c>
    </row>
    <row r="176" spans="1:61" ht="13.15" x14ac:dyDescent="0.4">
      <c r="A176" s="116">
        <v>76</v>
      </c>
      <c r="B176" s="117">
        <f ca="1">RANDBETWEEN(1,81)</f>
        <v>74</v>
      </c>
      <c r="C176" s="117">
        <f t="shared" ref="C176:BI176" ca="1" si="255">RANDBETWEEN(1,81)</f>
        <v>55</v>
      </c>
      <c r="D176" s="117">
        <f t="shared" ca="1" si="255"/>
        <v>66</v>
      </c>
      <c r="E176" s="117">
        <f t="shared" ca="1" si="255"/>
        <v>51</v>
      </c>
      <c r="F176" s="117">
        <f t="shared" ca="1" si="255"/>
        <v>62</v>
      </c>
      <c r="G176" s="117">
        <f t="shared" ca="1" si="255"/>
        <v>28</v>
      </c>
      <c r="H176" s="117">
        <f t="shared" ca="1" si="255"/>
        <v>51</v>
      </c>
      <c r="I176" s="117">
        <f t="shared" ca="1" si="255"/>
        <v>55</v>
      </c>
      <c r="J176" s="117">
        <f t="shared" ca="1" si="255"/>
        <v>73</v>
      </c>
      <c r="K176" s="117">
        <f t="shared" ca="1" si="255"/>
        <v>57</v>
      </c>
      <c r="L176" s="117">
        <f t="shared" ca="1" si="255"/>
        <v>81</v>
      </c>
      <c r="M176" s="117">
        <f t="shared" ca="1" si="255"/>
        <v>11</v>
      </c>
      <c r="N176" s="117">
        <f t="shared" ca="1" si="255"/>
        <v>59</v>
      </c>
      <c r="O176" s="117">
        <f t="shared" ca="1" si="255"/>
        <v>58</v>
      </c>
      <c r="P176" s="117">
        <f t="shared" ca="1" si="255"/>
        <v>73</v>
      </c>
      <c r="Q176" s="117">
        <f t="shared" ca="1" si="255"/>
        <v>60</v>
      </c>
      <c r="R176" s="117">
        <f t="shared" ca="1" si="255"/>
        <v>76</v>
      </c>
      <c r="S176" s="117">
        <f t="shared" ca="1" si="255"/>
        <v>41</v>
      </c>
      <c r="T176" s="117">
        <f t="shared" ca="1" si="255"/>
        <v>78</v>
      </c>
      <c r="U176" s="117">
        <f t="shared" ca="1" si="255"/>
        <v>25</v>
      </c>
      <c r="V176" s="117">
        <f t="shared" ca="1" si="255"/>
        <v>45</v>
      </c>
      <c r="W176" s="117">
        <f t="shared" ca="1" si="255"/>
        <v>51</v>
      </c>
      <c r="X176" s="117">
        <f t="shared" ca="1" si="255"/>
        <v>39</v>
      </c>
      <c r="Y176" s="117">
        <f t="shared" ca="1" si="255"/>
        <v>67</v>
      </c>
      <c r="Z176" s="117">
        <f t="shared" ca="1" si="255"/>
        <v>35</v>
      </c>
      <c r="AA176" s="117">
        <f t="shared" ca="1" si="255"/>
        <v>78</v>
      </c>
      <c r="AB176" s="117">
        <f t="shared" ca="1" si="255"/>
        <v>1</v>
      </c>
      <c r="AC176" s="117">
        <f t="shared" ca="1" si="255"/>
        <v>54</v>
      </c>
      <c r="AD176" s="117">
        <f t="shared" ca="1" si="255"/>
        <v>21</v>
      </c>
      <c r="AE176" s="117">
        <f t="shared" ca="1" si="255"/>
        <v>44</v>
      </c>
      <c r="AF176" s="117">
        <f t="shared" ca="1" si="255"/>
        <v>61</v>
      </c>
      <c r="AG176" s="117">
        <f t="shared" ca="1" si="255"/>
        <v>13</v>
      </c>
      <c r="AH176" s="117">
        <f t="shared" ca="1" si="255"/>
        <v>69</v>
      </c>
      <c r="AI176" s="117">
        <f t="shared" ca="1" si="255"/>
        <v>71</v>
      </c>
      <c r="AJ176" s="117">
        <f t="shared" ca="1" si="255"/>
        <v>16</v>
      </c>
      <c r="AK176" s="117">
        <f t="shared" ca="1" si="255"/>
        <v>11</v>
      </c>
      <c r="AL176" s="117">
        <f t="shared" ca="1" si="255"/>
        <v>28</v>
      </c>
      <c r="AM176" s="117">
        <f t="shared" ca="1" si="255"/>
        <v>17</v>
      </c>
      <c r="AN176" s="117">
        <f t="shared" ca="1" si="255"/>
        <v>53</v>
      </c>
      <c r="AO176" s="117">
        <f t="shared" ca="1" si="255"/>
        <v>23</v>
      </c>
      <c r="AP176" s="117">
        <f t="shared" ca="1" si="255"/>
        <v>45</v>
      </c>
      <c r="AQ176" s="117">
        <f t="shared" ca="1" si="255"/>
        <v>24</v>
      </c>
      <c r="AR176" s="117">
        <f t="shared" ca="1" si="255"/>
        <v>29</v>
      </c>
      <c r="AS176" s="117">
        <f t="shared" ca="1" si="255"/>
        <v>11</v>
      </c>
      <c r="AT176" s="117">
        <f t="shared" ca="1" si="255"/>
        <v>34</v>
      </c>
      <c r="AU176" s="117">
        <f t="shared" ca="1" si="255"/>
        <v>15</v>
      </c>
      <c r="AV176" s="117">
        <f t="shared" ca="1" si="255"/>
        <v>21</v>
      </c>
      <c r="AW176" s="117">
        <f t="shared" ca="1" si="255"/>
        <v>59</v>
      </c>
      <c r="AX176" s="117">
        <f t="shared" ca="1" si="255"/>
        <v>20</v>
      </c>
      <c r="AY176" s="117">
        <f t="shared" ca="1" si="255"/>
        <v>17</v>
      </c>
      <c r="AZ176" s="117">
        <f t="shared" ca="1" si="255"/>
        <v>49</v>
      </c>
      <c r="BA176" s="117">
        <f t="shared" ca="1" si="255"/>
        <v>55</v>
      </c>
      <c r="BB176" s="117">
        <f t="shared" ca="1" si="255"/>
        <v>48</v>
      </c>
      <c r="BC176" s="117">
        <f t="shared" ca="1" si="255"/>
        <v>67</v>
      </c>
      <c r="BD176" s="117">
        <f t="shared" ca="1" si="255"/>
        <v>67</v>
      </c>
      <c r="BE176" s="117">
        <f t="shared" ca="1" si="255"/>
        <v>13</v>
      </c>
      <c r="BF176" s="117">
        <f t="shared" ca="1" si="255"/>
        <v>61</v>
      </c>
      <c r="BG176" s="117">
        <f t="shared" ca="1" si="255"/>
        <v>40</v>
      </c>
      <c r="BH176" s="117">
        <f t="shared" ca="1" si="255"/>
        <v>27</v>
      </c>
      <c r="BI176" s="118">
        <f t="shared" ca="1" si="255"/>
        <v>21</v>
      </c>
    </row>
    <row r="177" spans="1:61" ht="13.15" x14ac:dyDescent="0.4">
      <c r="A177" s="116">
        <v>77</v>
      </c>
      <c r="B177" s="119">
        <f ca="1">RANDBETWEEN(1,81-1)</f>
        <v>70</v>
      </c>
      <c r="C177" s="119">
        <f t="shared" ref="C177:BI177" ca="1" si="256">RANDBETWEEN(1,81-1)</f>
        <v>78</v>
      </c>
      <c r="D177" s="119">
        <f t="shared" ca="1" si="256"/>
        <v>28</v>
      </c>
      <c r="E177" s="119">
        <f t="shared" ca="1" si="256"/>
        <v>59</v>
      </c>
      <c r="F177" s="119">
        <f t="shared" ca="1" si="256"/>
        <v>30</v>
      </c>
      <c r="G177" s="119">
        <f t="shared" ca="1" si="256"/>
        <v>21</v>
      </c>
      <c r="H177" s="119">
        <f t="shared" ca="1" si="256"/>
        <v>68</v>
      </c>
      <c r="I177" s="119">
        <f t="shared" ca="1" si="256"/>
        <v>2</v>
      </c>
      <c r="J177" s="119">
        <f t="shared" ca="1" si="256"/>
        <v>34</v>
      </c>
      <c r="K177" s="119">
        <f t="shared" ca="1" si="256"/>
        <v>32</v>
      </c>
      <c r="L177" s="119">
        <f t="shared" ca="1" si="256"/>
        <v>72</v>
      </c>
      <c r="M177" s="119">
        <f t="shared" ca="1" si="256"/>
        <v>72</v>
      </c>
      <c r="N177" s="119">
        <f t="shared" ca="1" si="256"/>
        <v>58</v>
      </c>
      <c r="O177" s="119">
        <f t="shared" ca="1" si="256"/>
        <v>66</v>
      </c>
      <c r="P177" s="119">
        <f t="shared" ca="1" si="256"/>
        <v>46</v>
      </c>
      <c r="Q177" s="119">
        <f t="shared" ca="1" si="256"/>
        <v>53</v>
      </c>
      <c r="R177" s="119">
        <f t="shared" ca="1" si="256"/>
        <v>6</v>
      </c>
      <c r="S177" s="119">
        <f t="shared" ca="1" si="256"/>
        <v>24</v>
      </c>
      <c r="T177" s="119">
        <f t="shared" ca="1" si="256"/>
        <v>10</v>
      </c>
      <c r="U177" s="119">
        <f t="shared" ca="1" si="256"/>
        <v>17</v>
      </c>
      <c r="V177" s="119">
        <f t="shared" ca="1" si="256"/>
        <v>77</v>
      </c>
      <c r="W177" s="119">
        <f t="shared" ca="1" si="256"/>
        <v>53</v>
      </c>
      <c r="X177" s="119">
        <f t="shared" ca="1" si="256"/>
        <v>21</v>
      </c>
      <c r="Y177" s="119">
        <f t="shared" ca="1" si="256"/>
        <v>72</v>
      </c>
      <c r="Z177" s="119">
        <f t="shared" ca="1" si="256"/>
        <v>63</v>
      </c>
      <c r="AA177" s="119">
        <f t="shared" ca="1" si="256"/>
        <v>39</v>
      </c>
      <c r="AB177" s="119">
        <f t="shared" ca="1" si="256"/>
        <v>27</v>
      </c>
      <c r="AC177" s="119">
        <f t="shared" ca="1" si="256"/>
        <v>56</v>
      </c>
      <c r="AD177" s="119">
        <f t="shared" ca="1" si="256"/>
        <v>37</v>
      </c>
      <c r="AE177" s="119">
        <f t="shared" ca="1" si="256"/>
        <v>20</v>
      </c>
      <c r="AF177" s="119">
        <f t="shared" ca="1" si="256"/>
        <v>2</v>
      </c>
      <c r="AG177" s="119">
        <f t="shared" ca="1" si="256"/>
        <v>59</v>
      </c>
      <c r="AH177" s="119">
        <f t="shared" ca="1" si="256"/>
        <v>57</v>
      </c>
      <c r="AI177" s="119">
        <f t="shared" ca="1" si="256"/>
        <v>35</v>
      </c>
      <c r="AJ177" s="119">
        <f t="shared" ca="1" si="256"/>
        <v>36</v>
      </c>
      <c r="AK177" s="119">
        <f t="shared" ca="1" si="256"/>
        <v>8</v>
      </c>
      <c r="AL177" s="119">
        <f t="shared" ca="1" si="256"/>
        <v>3</v>
      </c>
      <c r="AM177" s="119">
        <f t="shared" ca="1" si="256"/>
        <v>73</v>
      </c>
      <c r="AN177" s="119">
        <f t="shared" ca="1" si="256"/>
        <v>42</v>
      </c>
      <c r="AO177" s="119">
        <f t="shared" ca="1" si="256"/>
        <v>67</v>
      </c>
      <c r="AP177" s="119">
        <f t="shared" ca="1" si="256"/>
        <v>15</v>
      </c>
      <c r="AQ177" s="119">
        <f t="shared" ca="1" si="256"/>
        <v>73</v>
      </c>
      <c r="AR177" s="119">
        <f t="shared" ca="1" si="256"/>
        <v>31</v>
      </c>
      <c r="AS177" s="119">
        <f t="shared" ca="1" si="256"/>
        <v>9</v>
      </c>
      <c r="AT177" s="119">
        <f t="shared" ca="1" si="256"/>
        <v>14</v>
      </c>
      <c r="AU177" s="119">
        <f t="shared" ca="1" si="256"/>
        <v>64</v>
      </c>
      <c r="AV177" s="119">
        <f t="shared" ca="1" si="256"/>
        <v>54</v>
      </c>
      <c r="AW177" s="119">
        <f t="shared" ca="1" si="256"/>
        <v>71</v>
      </c>
      <c r="AX177" s="119">
        <f t="shared" ca="1" si="256"/>
        <v>47</v>
      </c>
      <c r="AY177" s="119">
        <f t="shared" ca="1" si="256"/>
        <v>75</v>
      </c>
      <c r="AZ177" s="119">
        <f t="shared" ca="1" si="256"/>
        <v>27</v>
      </c>
      <c r="BA177" s="119">
        <f t="shared" ca="1" si="256"/>
        <v>61</v>
      </c>
      <c r="BB177" s="119">
        <f t="shared" ca="1" si="256"/>
        <v>14</v>
      </c>
      <c r="BC177" s="119">
        <f t="shared" ca="1" si="256"/>
        <v>23</v>
      </c>
      <c r="BD177" s="119">
        <f t="shared" ca="1" si="256"/>
        <v>12</v>
      </c>
      <c r="BE177" s="119">
        <f t="shared" ca="1" si="256"/>
        <v>16</v>
      </c>
      <c r="BF177" s="119">
        <f t="shared" ca="1" si="256"/>
        <v>57</v>
      </c>
      <c r="BG177" s="119">
        <f t="shared" ca="1" si="256"/>
        <v>50</v>
      </c>
      <c r="BH177" s="119">
        <f t="shared" ca="1" si="256"/>
        <v>61</v>
      </c>
      <c r="BI177" s="120">
        <f t="shared" ca="1" si="256"/>
        <v>79</v>
      </c>
    </row>
    <row r="178" spans="1:61" ht="13.15" x14ac:dyDescent="0.4">
      <c r="A178" s="116">
        <v>78</v>
      </c>
      <c r="B178" s="117">
        <f ca="1">RANDBETWEEN(1,81-2)</f>
        <v>74</v>
      </c>
      <c r="C178" s="117">
        <f t="shared" ref="C178:BI178" ca="1" si="257">RANDBETWEEN(1,81-2)</f>
        <v>22</v>
      </c>
      <c r="D178" s="117">
        <f t="shared" ca="1" si="257"/>
        <v>14</v>
      </c>
      <c r="E178" s="117">
        <f t="shared" ca="1" si="257"/>
        <v>5</v>
      </c>
      <c r="F178" s="117">
        <f t="shared" ca="1" si="257"/>
        <v>70</v>
      </c>
      <c r="G178" s="117">
        <f t="shared" ca="1" si="257"/>
        <v>19</v>
      </c>
      <c r="H178" s="117">
        <f t="shared" ca="1" si="257"/>
        <v>11</v>
      </c>
      <c r="I178" s="117">
        <f t="shared" ca="1" si="257"/>
        <v>70</v>
      </c>
      <c r="J178" s="117">
        <f t="shared" ca="1" si="257"/>
        <v>11</v>
      </c>
      <c r="K178" s="117">
        <f t="shared" ca="1" si="257"/>
        <v>71</v>
      </c>
      <c r="L178" s="117">
        <f t="shared" ca="1" si="257"/>
        <v>29</v>
      </c>
      <c r="M178" s="117">
        <f t="shared" ca="1" si="257"/>
        <v>24</v>
      </c>
      <c r="N178" s="117">
        <f t="shared" ca="1" si="257"/>
        <v>27</v>
      </c>
      <c r="O178" s="117">
        <f t="shared" ca="1" si="257"/>
        <v>1</v>
      </c>
      <c r="P178" s="117">
        <f t="shared" ca="1" si="257"/>
        <v>69</v>
      </c>
      <c r="Q178" s="117">
        <f t="shared" ca="1" si="257"/>
        <v>35</v>
      </c>
      <c r="R178" s="117">
        <f t="shared" ca="1" si="257"/>
        <v>19</v>
      </c>
      <c r="S178" s="117">
        <f t="shared" ca="1" si="257"/>
        <v>38</v>
      </c>
      <c r="T178" s="117">
        <f t="shared" ca="1" si="257"/>
        <v>59</v>
      </c>
      <c r="U178" s="117">
        <f t="shared" ca="1" si="257"/>
        <v>70</v>
      </c>
      <c r="V178" s="117">
        <f t="shared" ca="1" si="257"/>
        <v>7</v>
      </c>
      <c r="W178" s="117">
        <f t="shared" ca="1" si="257"/>
        <v>16</v>
      </c>
      <c r="X178" s="117">
        <f t="shared" ca="1" si="257"/>
        <v>47</v>
      </c>
      <c r="Y178" s="117">
        <f t="shared" ca="1" si="257"/>
        <v>13</v>
      </c>
      <c r="Z178" s="117">
        <f t="shared" ca="1" si="257"/>
        <v>65</v>
      </c>
      <c r="AA178" s="117">
        <f t="shared" ca="1" si="257"/>
        <v>12</v>
      </c>
      <c r="AB178" s="117">
        <f t="shared" ca="1" si="257"/>
        <v>52</v>
      </c>
      <c r="AC178" s="117">
        <f t="shared" ca="1" si="257"/>
        <v>60</v>
      </c>
      <c r="AD178" s="117">
        <f t="shared" ca="1" si="257"/>
        <v>31</v>
      </c>
      <c r="AE178" s="117">
        <f t="shared" ca="1" si="257"/>
        <v>46</v>
      </c>
      <c r="AF178" s="117">
        <f t="shared" ca="1" si="257"/>
        <v>52</v>
      </c>
      <c r="AG178" s="117">
        <f t="shared" ca="1" si="257"/>
        <v>20</v>
      </c>
      <c r="AH178" s="117">
        <f t="shared" ca="1" si="257"/>
        <v>73</v>
      </c>
      <c r="AI178" s="117">
        <f t="shared" ca="1" si="257"/>
        <v>48</v>
      </c>
      <c r="AJ178" s="117">
        <f t="shared" ca="1" si="257"/>
        <v>2</v>
      </c>
      <c r="AK178" s="117">
        <f t="shared" ca="1" si="257"/>
        <v>26</v>
      </c>
      <c r="AL178" s="117">
        <f t="shared" ca="1" si="257"/>
        <v>17</v>
      </c>
      <c r="AM178" s="117">
        <f t="shared" ca="1" si="257"/>
        <v>53</v>
      </c>
      <c r="AN178" s="117">
        <f t="shared" ca="1" si="257"/>
        <v>17</v>
      </c>
      <c r="AO178" s="117">
        <f t="shared" ca="1" si="257"/>
        <v>57</v>
      </c>
      <c r="AP178" s="117">
        <f t="shared" ca="1" si="257"/>
        <v>53</v>
      </c>
      <c r="AQ178" s="117">
        <f t="shared" ca="1" si="257"/>
        <v>38</v>
      </c>
      <c r="AR178" s="117">
        <f t="shared" ca="1" si="257"/>
        <v>18</v>
      </c>
      <c r="AS178" s="117">
        <f t="shared" ca="1" si="257"/>
        <v>15</v>
      </c>
      <c r="AT178" s="117">
        <f t="shared" ca="1" si="257"/>
        <v>76</v>
      </c>
      <c r="AU178" s="117">
        <f t="shared" ca="1" si="257"/>
        <v>62</v>
      </c>
      <c r="AV178" s="117">
        <f t="shared" ca="1" si="257"/>
        <v>40</v>
      </c>
      <c r="AW178" s="117">
        <f t="shared" ca="1" si="257"/>
        <v>28</v>
      </c>
      <c r="AX178" s="117">
        <f t="shared" ca="1" si="257"/>
        <v>3</v>
      </c>
      <c r="AY178" s="117">
        <f t="shared" ca="1" si="257"/>
        <v>1</v>
      </c>
      <c r="AZ178" s="117">
        <f t="shared" ca="1" si="257"/>
        <v>78</v>
      </c>
      <c r="BA178" s="117">
        <f t="shared" ca="1" si="257"/>
        <v>16</v>
      </c>
      <c r="BB178" s="117">
        <f t="shared" ca="1" si="257"/>
        <v>64</v>
      </c>
      <c r="BC178" s="117">
        <f t="shared" ca="1" si="257"/>
        <v>66</v>
      </c>
      <c r="BD178" s="117">
        <f t="shared" ca="1" si="257"/>
        <v>15</v>
      </c>
      <c r="BE178" s="117">
        <f t="shared" ca="1" si="257"/>
        <v>66</v>
      </c>
      <c r="BF178" s="117">
        <f t="shared" ca="1" si="257"/>
        <v>47</v>
      </c>
      <c r="BG178" s="117">
        <f t="shared" ca="1" si="257"/>
        <v>47</v>
      </c>
      <c r="BH178" s="117">
        <f t="shared" ca="1" si="257"/>
        <v>40</v>
      </c>
      <c r="BI178" s="118">
        <f t="shared" ca="1" si="257"/>
        <v>45</v>
      </c>
    </row>
    <row r="179" spans="1:61" ht="13.15" x14ac:dyDescent="0.4">
      <c r="A179" s="116">
        <v>79</v>
      </c>
      <c r="B179" s="119">
        <f ca="1">RANDBETWEEN(1,81)</f>
        <v>79</v>
      </c>
      <c r="C179" s="119">
        <f t="shared" ref="C179:BI179" ca="1" si="258">RANDBETWEEN(1,81)</f>
        <v>48</v>
      </c>
      <c r="D179" s="119">
        <f t="shared" ca="1" si="258"/>
        <v>42</v>
      </c>
      <c r="E179" s="119">
        <f t="shared" ca="1" si="258"/>
        <v>71</v>
      </c>
      <c r="F179" s="119">
        <f t="shared" ca="1" si="258"/>
        <v>67</v>
      </c>
      <c r="G179" s="119">
        <f t="shared" ca="1" si="258"/>
        <v>28</v>
      </c>
      <c r="H179" s="119">
        <f t="shared" ca="1" si="258"/>
        <v>21</v>
      </c>
      <c r="I179" s="119">
        <f t="shared" ca="1" si="258"/>
        <v>2</v>
      </c>
      <c r="J179" s="119">
        <f t="shared" ca="1" si="258"/>
        <v>41</v>
      </c>
      <c r="K179" s="119">
        <f t="shared" ca="1" si="258"/>
        <v>74</v>
      </c>
      <c r="L179" s="119">
        <f t="shared" ca="1" si="258"/>
        <v>32</v>
      </c>
      <c r="M179" s="119">
        <f t="shared" ca="1" si="258"/>
        <v>12</v>
      </c>
      <c r="N179" s="119">
        <f t="shared" ca="1" si="258"/>
        <v>69</v>
      </c>
      <c r="O179" s="119">
        <f t="shared" ca="1" si="258"/>
        <v>40</v>
      </c>
      <c r="P179" s="119">
        <f t="shared" ca="1" si="258"/>
        <v>30</v>
      </c>
      <c r="Q179" s="119">
        <f t="shared" ca="1" si="258"/>
        <v>20</v>
      </c>
      <c r="R179" s="119">
        <f t="shared" ca="1" si="258"/>
        <v>53</v>
      </c>
      <c r="S179" s="119">
        <f t="shared" ca="1" si="258"/>
        <v>48</v>
      </c>
      <c r="T179" s="119">
        <f t="shared" ca="1" si="258"/>
        <v>52</v>
      </c>
      <c r="U179" s="119">
        <f t="shared" ca="1" si="258"/>
        <v>43</v>
      </c>
      <c r="V179" s="119">
        <f t="shared" ca="1" si="258"/>
        <v>20</v>
      </c>
      <c r="W179" s="119">
        <f t="shared" ca="1" si="258"/>
        <v>39</v>
      </c>
      <c r="X179" s="119">
        <f t="shared" ca="1" si="258"/>
        <v>52</v>
      </c>
      <c r="Y179" s="119">
        <f t="shared" ca="1" si="258"/>
        <v>51</v>
      </c>
      <c r="Z179" s="119">
        <f t="shared" ca="1" si="258"/>
        <v>16</v>
      </c>
      <c r="AA179" s="119">
        <f t="shared" ca="1" si="258"/>
        <v>79</v>
      </c>
      <c r="AB179" s="119">
        <f t="shared" ca="1" si="258"/>
        <v>77</v>
      </c>
      <c r="AC179" s="119">
        <f t="shared" ca="1" si="258"/>
        <v>11</v>
      </c>
      <c r="AD179" s="119">
        <f t="shared" ca="1" si="258"/>
        <v>45</v>
      </c>
      <c r="AE179" s="119">
        <f t="shared" ca="1" si="258"/>
        <v>13</v>
      </c>
      <c r="AF179" s="119">
        <f t="shared" ca="1" si="258"/>
        <v>68</v>
      </c>
      <c r="AG179" s="119">
        <f t="shared" ca="1" si="258"/>
        <v>38</v>
      </c>
      <c r="AH179" s="119">
        <f t="shared" ca="1" si="258"/>
        <v>77</v>
      </c>
      <c r="AI179" s="119">
        <f t="shared" ca="1" si="258"/>
        <v>43</v>
      </c>
      <c r="AJ179" s="119">
        <f t="shared" ca="1" si="258"/>
        <v>14</v>
      </c>
      <c r="AK179" s="119">
        <f t="shared" ca="1" si="258"/>
        <v>17</v>
      </c>
      <c r="AL179" s="119">
        <f t="shared" ca="1" si="258"/>
        <v>44</v>
      </c>
      <c r="AM179" s="119">
        <f t="shared" ca="1" si="258"/>
        <v>11</v>
      </c>
      <c r="AN179" s="119">
        <f t="shared" ca="1" si="258"/>
        <v>73</v>
      </c>
      <c r="AO179" s="119">
        <f t="shared" ca="1" si="258"/>
        <v>2</v>
      </c>
      <c r="AP179" s="119">
        <f t="shared" ca="1" si="258"/>
        <v>65</v>
      </c>
      <c r="AQ179" s="119">
        <f t="shared" ca="1" si="258"/>
        <v>12</v>
      </c>
      <c r="AR179" s="119">
        <f t="shared" ca="1" si="258"/>
        <v>73</v>
      </c>
      <c r="AS179" s="119">
        <f t="shared" ca="1" si="258"/>
        <v>76</v>
      </c>
      <c r="AT179" s="119">
        <f t="shared" ca="1" si="258"/>
        <v>35</v>
      </c>
      <c r="AU179" s="119">
        <f t="shared" ca="1" si="258"/>
        <v>73</v>
      </c>
      <c r="AV179" s="119">
        <f t="shared" ca="1" si="258"/>
        <v>54</v>
      </c>
      <c r="AW179" s="119">
        <f t="shared" ca="1" si="258"/>
        <v>4</v>
      </c>
      <c r="AX179" s="119">
        <f t="shared" ca="1" si="258"/>
        <v>4</v>
      </c>
      <c r="AY179" s="119">
        <f t="shared" ca="1" si="258"/>
        <v>25</v>
      </c>
      <c r="AZ179" s="119">
        <f t="shared" ca="1" si="258"/>
        <v>74</v>
      </c>
      <c r="BA179" s="119">
        <f t="shared" ca="1" si="258"/>
        <v>18</v>
      </c>
      <c r="BB179" s="119">
        <f t="shared" ca="1" si="258"/>
        <v>71</v>
      </c>
      <c r="BC179" s="119">
        <f t="shared" ca="1" si="258"/>
        <v>65</v>
      </c>
      <c r="BD179" s="119">
        <f t="shared" ca="1" si="258"/>
        <v>21</v>
      </c>
      <c r="BE179" s="119">
        <f t="shared" ca="1" si="258"/>
        <v>79</v>
      </c>
      <c r="BF179" s="119">
        <f t="shared" ca="1" si="258"/>
        <v>50</v>
      </c>
      <c r="BG179" s="119">
        <f t="shared" ca="1" si="258"/>
        <v>13</v>
      </c>
      <c r="BH179" s="119">
        <f t="shared" ca="1" si="258"/>
        <v>24</v>
      </c>
      <c r="BI179" s="120">
        <f t="shared" ca="1" si="258"/>
        <v>78</v>
      </c>
    </row>
    <row r="180" spans="1:61" ht="13.15" x14ac:dyDescent="0.4">
      <c r="A180" s="116">
        <v>80</v>
      </c>
      <c r="B180" s="117">
        <f ca="1">RANDBETWEEN(1,81-1)</f>
        <v>77</v>
      </c>
      <c r="C180" s="117">
        <f t="shared" ref="C180:BI180" ca="1" si="259">RANDBETWEEN(1,81-1)</f>
        <v>66</v>
      </c>
      <c r="D180" s="117">
        <f t="shared" ca="1" si="259"/>
        <v>4</v>
      </c>
      <c r="E180" s="117">
        <f t="shared" ca="1" si="259"/>
        <v>34</v>
      </c>
      <c r="F180" s="117">
        <f t="shared" ca="1" si="259"/>
        <v>80</v>
      </c>
      <c r="G180" s="117">
        <f t="shared" ca="1" si="259"/>
        <v>54</v>
      </c>
      <c r="H180" s="117">
        <f t="shared" ca="1" si="259"/>
        <v>3</v>
      </c>
      <c r="I180" s="117">
        <f t="shared" ca="1" si="259"/>
        <v>23</v>
      </c>
      <c r="J180" s="117">
        <f t="shared" ca="1" si="259"/>
        <v>66</v>
      </c>
      <c r="K180" s="117">
        <f t="shared" ca="1" si="259"/>
        <v>24</v>
      </c>
      <c r="L180" s="117">
        <f t="shared" ca="1" si="259"/>
        <v>27</v>
      </c>
      <c r="M180" s="117">
        <f t="shared" ca="1" si="259"/>
        <v>10</v>
      </c>
      <c r="N180" s="117">
        <f t="shared" ca="1" si="259"/>
        <v>3</v>
      </c>
      <c r="O180" s="117">
        <f t="shared" ca="1" si="259"/>
        <v>68</v>
      </c>
      <c r="P180" s="117">
        <f t="shared" ca="1" si="259"/>
        <v>15</v>
      </c>
      <c r="Q180" s="117">
        <f t="shared" ca="1" si="259"/>
        <v>27</v>
      </c>
      <c r="R180" s="117">
        <f t="shared" ca="1" si="259"/>
        <v>1</v>
      </c>
      <c r="S180" s="117">
        <f t="shared" ca="1" si="259"/>
        <v>30</v>
      </c>
      <c r="T180" s="117">
        <f t="shared" ca="1" si="259"/>
        <v>22</v>
      </c>
      <c r="U180" s="117">
        <f t="shared" ca="1" si="259"/>
        <v>13</v>
      </c>
      <c r="V180" s="117">
        <f t="shared" ca="1" si="259"/>
        <v>68</v>
      </c>
      <c r="W180" s="117">
        <f t="shared" ca="1" si="259"/>
        <v>41</v>
      </c>
      <c r="X180" s="117">
        <f t="shared" ca="1" si="259"/>
        <v>48</v>
      </c>
      <c r="Y180" s="117">
        <f t="shared" ca="1" si="259"/>
        <v>44</v>
      </c>
      <c r="Z180" s="117">
        <f t="shared" ca="1" si="259"/>
        <v>70</v>
      </c>
      <c r="AA180" s="117">
        <f t="shared" ca="1" si="259"/>
        <v>74</v>
      </c>
      <c r="AB180" s="117">
        <f t="shared" ca="1" si="259"/>
        <v>1</v>
      </c>
      <c r="AC180" s="117">
        <f t="shared" ca="1" si="259"/>
        <v>45</v>
      </c>
      <c r="AD180" s="117">
        <f t="shared" ca="1" si="259"/>
        <v>56</v>
      </c>
      <c r="AE180" s="117">
        <f t="shared" ca="1" si="259"/>
        <v>54</v>
      </c>
      <c r="AF180" s="117">
        <f t="shared" ca="1" si="259"/>
        <v>61</v>
      </c>
      <c r="AG180" s="117">
        <f t="shared" ca="1" si="259"/>
        <v>17</v>
      </c>
      <c r="AH180" s="117">
        <f t="shared" ca="1" si="259"/>
        <v>76</v>
      </c>
      <c r="AI180" s="117">
        <f t="shared" ca="1" si="259"/>
        <v>38</v>
      </c>
      <c r="AJ180" s="117">
        <f t="shared" ca="1" si="259"/>
        <v>61</v>
      </c>
      <c r="AK180" s="117">
        <f t="shared" ca="1" si="259"/>
        <v>5</v>
      </c>
      <c r="AL180" s="117">
        <f t="shared" ca="1" si="259"/>
        <v>72</v>
      </c>
      <c r="AM180" s="117">
        <f t="shared" ca="1" si="259"/>
        <v>7</v>
      </c>
      <c r="AN180" s="117">
        <f t="shared" ca="1" si="259"/>
        <v>39</v>
      </c>
      <c r="AO180" s="117">
        <f t="shared" ca="1" si="259"/>
        <v>38</v>
      </c>
      <c r="AP180" s="117">
        <f t="shared" ca="1" si="259"/>
        <v>49</v>
      </c>
      <c r="AQ180" s="117">
        <f t="shared" ca="1" si="259"/>
        <v>77</v>
      </c>
      <c r="AR180" s="117">
        <f t="shared" ca="1" si="259"/>
        <v>74</v>
      </c>
      <c r="AS180" s="117">
        <f t="shared" ca="1" si="259"/>
        <v>49</v>
      </c>
      <c r="AT180" s="117">
        <f t="shared" ca="1" si="259"/>
        <v>20</v>
      </c>
      <c r="AU180" s="117">
        <f t="shared" ca="1" si="259"/>
        <v>67</v>
      </c>
      <c r="AV180" s="117">
        <f t="shared" ca="1" si="259"/>
        <v>73</v>
      </c>
      <c r="AW180" s="117">
        <f t="shared" ca="1" si="259"/>
        <v>36</v>
      </c>
      <c r="AX180" s="117">
        <f t="shared" ca="1" si="259"/>
        <v>38</v>
      </c>
      <c r="AY180" s="117">
        <f t="shared" ca="1" si="259"/>
        <v>80</v>
      </c>
      <c r="AZ180" s="117">
        <f t="shared" ca="1" si="259"/>
        <v>34</v>
      </c>
      <c r="BA180" s="117">
        <f t="shared" ca="1" si="259"/>
        <v>76</v>
      </c>
      <c r="BB180" s="117">
        <f t="shared" ca="1" si="259"/>
        <v>31</v>
      </c>
      <c r="BC180" s="117">
        <f t="shared" ca="1" si="259"/>
        <v>42</v>
      </c>
      <c r="BD180" s="117">
        <f t="shared" ca="1" si="259"/>
        <v>41</v>
      </c>
      <c r="BE180" s="117">
        <f t="shared" ca="1" si="259"/>
        <v>70</v>
      </c>
      <c r="BF180" s="117">
        <f t="shared" ca="1" si="259"/>
        <v>17</v>
      </c>
      <c r="BG180" s="117">
        <f t="shared" ca="1" si="259"/>
        <v>32</v>
      </c>
      <c r="BH180" s="117">
        <f t="shared" ca="1" si="259"/>
        <v>68</v>
      </c>
      <c r="BI180" s="118">
        <f t="shared" ca="1" si="259"/>
        <v>10</v>
      </c>
    </row>
    <row r="181" spans="1:61" ht="13.15" x14ac:dyDescent="0.4">
      <c r="A181" s="116">
        <v>81</v>
      </c>
      <c r="B181" s="119">
        <f ca="1">RANDBETWEEN(1,81-2)</f>
        <v>15</v>
      </c>
      <c r="C181" s="119">
        <f t="shared" ref="C181:BI181" ca="1" si="260">RANDBETWEEN(1,81-2)</f>
        <v>18</v>
      </c>
      <c r="D181" s="119">
        <f t="shared" ca="1" si="260"/>
        <v>6</v>
      </c>
      <c r="E181" s="119">
        <f t="shared" ca="1" si="260"/>
        <v>8</v>
      </c>
      <c r="F181" s="119">
        <f t="shared" ca="1" si="260"/>
        <v>17</v>
      </c>
      <c r="G181" s="119">
        <f t="shared" ca="1" si="260"/>
        <v>19</v>
      </c>
      <c r="H181" s="119">
        <f t="shared" ca="1" si="260"/>
        <v>75</v>
      </c>
      <c r="I181" s="119">
        <f t="shared" ca="1" si="260"/>
        <v>60</v>
      </c>
      <c r="J181" s="119">
        <f t="shared" ca="1" si="260"/>
        <v>55</v>
      </c>
      <c r="K181" s="119">
        <f t="shared" ca="1" si="260"/>
        <v>68</v>
      </c>
      <c r="L181" s="119">
        <f t="shared" ca="1" si="260"/>
        <v>47</v>
      </c>
      <c r="M181" s="119">
        <f t="shared" ca="1" si="260"/>
        <v>55</v>
      </c>
      <c r="N181" s="119">
        <f t="shared" ca="1" si="260"/>
        <v>5</v>
      </c>
      <c r="O181" s="119">
        <f t="shared" ca="1" si="260"/>
        <v>25</v>
      </c>
      <c r="P181" s="119">
        <f t="shared" ca="1" si="260"/>
        <v>25</v>
      </c>
      <c r="Q181" s="119">
        <f t="shared" ca="1" si="260"/>
        <v>57</v>
      </c>
      <c r="R181" s="119">
        <f t="shared" ca="1" si="260"/>
        <v>12</v>
      </c>
      <c r="S181" s="119">
        <f t="shared" ca="1" si="260"/>
        <v>10</v>
      </c>
      <c r="T181" s="119">
        <f t="shared" ca="1" si="260"/>
        <v>10</v>
      </c>
      <c r="U181" s="119">
        <f t="shared" ca="1" si="260"/>
        <v>62</v>
      </c>
      <c r="V181" s="119">
        <f t="shared" ca="1" si="260"/>
        <v>6</v>
      </c>
      <c r="W181" s="119">
        <f t="shared" ca="1" si="260"/>
        <v>10</v>
      </c>
      <c r="X181" s="119">
        <f t="shared" ca="1" si="260"/>
        <v>44</v>
      </c>
      <c r="Y181" s="119">
        <f t="shared" ca="1" si="260"/>
        <v>14</v>
      </c>
      <c r="Z181" s="119">
        <f t="shared" ca="1" si="260"/>
        <v>69</v>
      </c>
      <c r="AA181" s="119">
        <f t="shared" ca="1" si="260"/>
        <v>21</v>
      </c>
      <c r="AB181" s="119">
        <f t="shared" ca="1" si="260"/>
        <v>31</v>
      </c>
      <c r="AC181" s="119">
        <f t="shared" ca="1" si="260"/>
        <v>41</v>
      </c>
      <c r="AD181" s="119">
        <f t="shared" ca="1" si="260"/>
        <v>38</v>
      </c>
      <c r="AE181" s="119">
        <f t="shared" ca="1" si="260"/>
        <v>9</v>
      </c>
      <c r="AF181" s="119">
        <f t="shared" ca="1" si="260"/>
        <v>65</v>
      </c>
      <c r="AG181" s="119">
        <f t="shared" ca="1" si="260"/>
        <v>7</v>
      </c>
      <c r="AH181" s="119">
        <f t="shared" ca="1" si="260"/>
        <v>42</v>
      </c>
      <c r="AI181" s="119">
        <f t="shared" ca="1" si="260"/>
        <v>9</v>
      </c>
      <c r="AJ181" s="119">
        <f t="shared" ca="1" si="260"/>
        <v>3</v>
      </c>
      <c r="AK181" s="119">
        <f t="shared" ca="1" si="260"/>
        <v>44</v>
      </c>
      <c r="AL181" s="119">
        <f t="shared" ca="1" si="260"/>
        <v>62</v>
      </c>
      <c r="AM181" s="119">
        <f t="shared" ca="1" si="260"/>
        <v>33</v>
      </c>
      <c r="AN181" s="119">
        <f t="shared" ca="1" si="260"/>
        <v>49</v>
      </c>
      <c r="AO181" s="119">
        <f t="shared" ca="1" si="260"/>
        <v>15</v>
      </c>
      <c r="AP181" s="119">
        <f t="shared" ca="1" si="260"/>
        <v>54</v>
      </c>
      <c r="AQ181" s="119">
        <f t="shared" ca="1" si="260"/>
        <v>43</v>
      </c>
      <c r="AR181" s="119">
        <f t="shared" ca="1" si="260"/>
        <v>67</v>
      </c>
      <c r="AS181" s="119">
        <f t="shared" ca="1" si="260"/>
        <v>55</v>
      </c>
      <c r="AT181" s="119">
        <f t="shared" ca="1" si="260"/>
        <v>20</v>
      </c>
      <c r="AU181" s="119">
        <f t="shared" ca="1" si="260"/>
        <v>60</v>
      </c>
      <c r="AV181" s="119">
        <f t="shared" ca="1" si="260"/>
        <v>68</v>
      </c>
      <c r="AW181" s="119">
        <f t="shared" ca="1" si="260"/>
        <v>14</v>
      </c>
      <c r="AX181" s="119">
        <f t="shared" ca="1" si="260"/>
        <v>32</v>
      </c>
      <c r="AY181" s="119">
        <f t="shared" ca="1" si="260"/>
        <v>39</v>
      </c>
      <c r="AZ181" s="119">
        <f t="shared" ca="1" si="260"/>
        <v>51</v>
      </c>
      <c r="BA181" s="119">
        <f t="shared" ca="1" si="260"/>
        <v>42</v>
      </c>
      <c r="BB181" s="119">
        <f t="shared" ca="1" si="260"/>
        <v>60</v>
      </c>
      <c r="BC181" s="119">
        <f t="shared" ca="1" si="260"/>
        <v>3</v>
      </c>
      <c r="BD181" s="119">
        <f t="shared" ca="1" si="260"/>
        <v>67</v>
      </c>
      <c r="BE181" s="119">
        <f t="shared" ca="1" si="260"/>
        <v>78</v>
      </c>
      <c r="BF181" s="119">
        <f t="shared" ca="1" si="260"/>
        <v>64</v>
      </c>
      <c r="BG181" s="119">
        <f t="shared" ca="1" si="260"/>
        <v>69</v>
      </c>
      <c r="BH181" s="119">
        <f t="shared" ca="1" si="260"/>
        <v>5</v>
      </c>
      <c r="BI181" s="120">
        <f t="shared" ca="1" si="260"/>
        <v>44</v>
      </c>
    </row>
    <row r="182" spans="1:61" ht="13.15" x14ac:dyDescent="0.4">
      <c r="A182" s="116">
        <v>82</v>
      </c>
      <c r="B182" s="117">
        <f ca="1">RANDBETWEEN(1,81)</f>
        <v>66</v>
      </c>
      <c r="C182" s="117">
        <f t="shared" ref="C182:BI182" ca="1" si="261">RANDBETWEEN(1,81)</f>
        <v>11</v>
      </c>
      <c r="D182" s="117">
        <f t="shared" ca="1" si="261"/>
        <v>81</v>
      </c>
      <c r="E182" s="117">
        <f t="shared" ca="1" si="261"/>
        <v>28</v>
      </c>
      <c r="F182" s="117">
        <f t="shared" ca="1" si="261"/>
        <v>72</v>
      </c>
      <c r="G182" s="117">
        <f t="shared" ca="1" si="261"/>
        <v>56</v>
      </c>
      <c r="H182" s="117">
        <f t="shared" ca="1" si="261"/>
        <v>23</v>
      </c>
      <c r="I182" s="117">
        <f t="shared" ca="1" si="261"/>
        <v>57</v>
      </c>
      <c r="J182" s="117">
        <f t="shared" ca="1" si="261"/>
        <v>80</v>
      </c>
      <c r="K182" s="117">
        <f t="shared" ca="1" si="261"/>
        <v>57</v>
      </c>
      <c r="L182" s="117">
        <f t="shared" ca="1" si="261"/>
        <v>25</v>
      </c>
      <c r="M182" s="117">
        <f t="shared" ca="1" si="261"/>
        <v>72</v>
      </c>
      <c r="N182" s="117">
        <f t="shared" ca="1" si="261"/>
        <v>77</v>
      </c>
      <c r="O182" s="117">
        <f t="shared" ca="1" si="261"/>
        <v>75</v>
      </c>
      <c r="P182" s="117">
        <f t="shared" ca="1" si="261"/>
        <v>28</v>
      </c>
      <c r="Q182" s="117">
        <f t="shared" ca="1" si="261"/>
        <v>31</v>
      </c>
      <c r="R182" s="117">
        <f t="shared" ca="1" si="261"/>
        <v>2</v>
      </c>
      <c r="S182" s="117">
        <f t="shared" ca="1" si="261"/>
        <v>26</v>
      </c>
      <c r="T182" s="117">
        <f t="shared" ca="1" si="261"/>
        <v>14</v>
      </c>
      <c r="U182" s="117">
        <f t="shared" ca="1" si="261"/>
        <v>3</v>
      </c>
      <c r="V182" s="117">
        <f t="shared" ca="1" si="261"/>
        <v>38</v>
      </c>
      <c r="W182" s="117">
        <f t="shared" ca="1" si="261"/>
        <v>77</v>
      </c>
      <c r="X182" s="117">
        <f t="shared" ca="1" si="261"/>
        <v>20</v>
      </c>
      <c r="Y182" s="117">
        <f t="shared" ca="1" si="261"/>
        <v>74</v>
      </c>
      <c r="Z182" s="117">
        <f t="shared" ca="1" si="261"/>
        <v>45</v>
      </c>
      <c r="AA182" s="117">
        <f t="shared" ca="1" si="261"/>
        <v>23</v>
      </c>
      <c r="AB182" s="117">
        <f t="shared" ca="1" si="261"/>
        <v>55</v>
      </c>
      <c r="AC182" s="117">
        <f t="shared" ca="1" si="261"/>
        <v>19</v>
      </c>
      <c r="AD182" s="117">
        <f t="shared" ca="1" si="261"/>
        <v>14</v>
      </c>
      <c r="AE182" s="117">
        <f t="shared" ca="1" si="261"/>
        <v>40</v>
      </c>
      <c r="AF182" s="117">
        <f t="shared" ca="1" si="261"/>
        <v>25</v>
      </c>
      <c r="AG182" s="117">
        <f t="shared" ca="1" si="261"/>
        <v>32</v>
      </c>
      <c r="AH182" s="117">
        <f t="shared" ca="1" si="261"/>
        <v>75</v>
      </c>
      <c r="AI182" s="117">
        <f t="shared" ca="1" si="261"/>
        <v>29</v>
      </c>
      <c r="AJ182" s="117">
        <f t="shared" ca="1" si="261"/>
        <v>69</v>
      </c>
      <c r="AK182" s="117">
        <f t="shared" ca="1" si="261"/>
        <v>34</v>
      </c>
      <c r="AL182" s="117">
        <f t="shared" ca="1" si="261"/>
        <v>53</v>
      </c>
      <c r="AM182" s="117">
        <f t="shared" ca="1" si="261"/>
        <v>11</v>
      </c>
      <c r="AN182" s="117">
        <f t="shared" ca="1" si="261"/>
        <v>35</v>
      </c>
      <c r="AO182" s="117">
        <f t="shared" ca="1" si="261"/>
        <v>38</v>
      </c>
      <c r="AP182" s="117">
        <f t="shared" ca="1" si="261"/>
        <v>75</v>
      </c>
      <c r="AQ182" s="117">
        <f t="shared" ca="1" si="261"/>
        <v>35</v>
      </c>
      <c r="AR182" s="117">
        <f t="shared" ca="1" si="261"/>
        <v>73</v>
      </c>
      <c r="AS182" s="117">
        <f t="shared" ca="1" si="261"/>
        <v>79</v>
      </c>
      <c r="AT182" s="117">
        <f t="shared" ca="1" si="261"/>
        <v>36</v>
      </c>
      <c r="AU182" s="117">
        <f t="shared" ca="1" si="261"/>
        <v>36</v>
      </c>
      <c r="AV182" s="117">
        <f t="shared" ca="1" si="261"/>
        <v>1</v>
      </c>
      <c r="AW182" s="117">
        <f t="shared" ca="1" si="261"/>
        <v>65</v>
      </c>
      <c r="AX182" s="117">
        <f t="shared" ca="1" si="261"/>
        <v>18</v>
      </c>
      <c r="AY182" s="117">
        <f t="shared" ca="1" si="261"/>
        <v>68</v>
      </c>
      <c r="AZ182" s="117">
        <f t="shared" ca="1" si="261"/>
        <v>63</v>
      </c>
      <c r="BA182" s="117">
        <f t="shared" ca="1" si="261"/>
        <v>44</v>
      </c>
      <c r="BB182" s="117">
        <f t="shared" ca="1" si="261"/>
        <v>38</v>
      </c>
      <c r="BC182" s="117">
        <f t="shared" ca="1" si="261"/>
        <v>65</v>
      </c>
      <c r="BD182" s="117">
        <f t="shared" ca="1" si="261"/>
        <v>10</v>
      </c>
      <c r="BE182" s="117">
        <f t="shared" ca="1" si="261"/>
        <v>45</v>
      </c>
      <c r="BF182" s="117">
        <f t="shared" ca="1" si="261"/>
        <v>62</v>
      </c>
      <c r="BG182" s="117">
        <f t="shared" ca="1" si="261"/>
        <v>56</v>
      </c>
      <c r="BH182" s="117">
        <f t="shared" ca="1" si="261"/>
        <v>80</v>
      </c>
      <c r="BI182" s="118">
        <f t="shared" ca="1" si="261"/>
        <v>47</v>
      </c>
    </row>
    <row r="183" spans="1:61" ht="13.15" x14ac:dyDescent="0.4">
      <c r="A183" s="116">
        <v>83</v>
      </c>
      <c r="B183" s="119">
        <f ca="1">RANDBETWEEN(1,81-1)</f>
        <v>51</v>
      </c>
      <c r="C183" s="119">
        <f t="shared" ref="C183:BI183" ca="1" si="262">RANDBETWEEN(1,81-1)</f>
        <v>34</v>
      </c>
      <c r="D183" s="119">
        <f t="shared" ca="1" si="262"/>
        <v>80</v>
      </c>
      <c r="E183" s="119">
        <f t="shared" ca="1" si="262"/>
        <v>3</v>
      </c>
      <c r="F183" s="119">
        <f t="shared" ca="1" si="262"/>
        <v>57</v>
      </c>
      <c r="G183" s="119">
        <f t="shared" ca="1" si="262"/>
        <v>10</v>
      </c>
      <c r="H183" s="119">
        <f t="shared" ca="1" si="262"/>
        <v>36</v>
      </c>
      <c r="I183" s="119">
        <f t="shared" ca="1" si="262"/>
        <v>31</v>
      </c>
      <c r="J183" s="119">
        <f t="shared" ca="1" si="262"/>
        <v>16</v>
      </c>
      <c r="K183" s="119">
        <f t="shared" ca="1" si="262"/>
        <v>3</v>
      </c>
      <c r="L183" s="119">
        <f t="shared" ca="1" si="262"/>
        <v>67</v>
      </c>
      <c r="M183" s="119">
        <f t="shared" ca="1" si="262"/>
        <v>73</v>
      </c>
      <c r="N183" s="119">
        <f t="shared" ca="1" si="262"/>
        <v>47</v>
      </c>
      <c r="O183" s="119">
        <f t="shared" ca="1" si="262"/>
        <v>76</v>
      </c>
      <c r="P183" s="119">
        <f t="shared" ca="1" si="262"/>
        <v>9</v>
      </c>
      <c r="Q183" s="119">
        <f t="shared" ca="1" si="262"/>
        <v>19</v>
      </c>
      <c r="R183" s="119">
        <f t="shared" ca="1" si="262"/>
        <v>79</v>
      </c>
      <c r="S183" s="119">
        <f t="shared" ca="1" si="262"/>
        <v>21</v>
      </c>
      <c r="T183" s="119">
        <f t="shared" ca="1" si="262"/>
        <v>50</v>
      </c>
      <c r="U183" s="119">
        <f t="shared" ca="1" si="262"/>
        <v>25</v>
      </c>
      <c r="V183" s="119">
        <f t="shared" ca="1" si="262"/>
        <v>14</v>
      </c>
      <c r="W183" s="119">
        <f t="shared" ca="1" si="262"/>
        <v>15</v>
      </c>
      <c r="X183" s="119">
        <f t="shared" ca="1" si="262"/>
        <v>39</v>
      </c>
      <c r="Y183" s="119">
        <f t="shared" ca="1" si="262"/>
        <v>26</v>
      </c>
      <c r="Z183" s="119">
        <f t="shared" ca="1" si="262"/>
        <v>54</v>
      </c>
      <c r="AA183" s="119">
        <f t="shared" ca="1" si="262"/>
        <v>73</v>
      </c>
      <c r="AB183" s="119">
        <f t="shared" ca="1" si="262"/>
        <v>39</v>
      </c>
      <c r="AC183" s="119">
        <f t="shared" ca="1" si="262"/>
        <v>1</v>
      </c>
      <c r="AD183" s="119">
        <f t="shared" ca="1" si="262"/>
        <v>34</v>
      </c>
      <c r="AE183" s="119">
        <f t="shared" ca="1" si="262"/>
        <v>69</v>
      </c>
      <c r="AF183" s="119">
        <f t="shared" ca="1" si="262"/>
        <v>74</v>
      </c>
      <c r="AG183" s="119">
        <f t="shared" ca="1" si="262"/>
        <v>17</v>
      </c>
      <c r="AH183" s="119">
        <f t="shared" ca="1" si="262"/>
        <v>31</v>
      </c>
      <c r="AI183" s="119">
        <f t="shared" ca="1" si="262"/>
        <v>48</v>
      </c>
      <c r="AJ183" s="119">
        <f t="shared" ca="1" si="262"/>
        <v>18</v>
      </c>
      <c r="AK183" s="119">
        <f t="shared" ca="1" si="262"/>
        <v>39</v>
      </c>
      <c r="AL183" s="119">
        <f t="shared" ca="1" si="262"/>
        <v>8</v>
      </c>
      <c r="AM183" s="119">
        <f t="shared" ca="1" si="262"/>
        <v>53</v>
      </c>
      <c r="AN183" s="119">
        <f t="shared" ca="1" si="262"/>
        <v>18</v>
      </c>
      <c r="AO183" s="119">
        <f t="shared" ca="1" si="262"/>
        <v>34</v>
      </c>
      <c r="AP183" s="119">
        <f t="shared" ca="1" si="262"/>
        <v>44</v>
      </c>
      <c r="AQ183" s="119">
        <f t="shared" ca="1" si="262"/>
        <v>52</v>
      </c>
      <c r="AR183" s="119">
        <f t="shared" ca="1" si="262"/>
        <v>27</v>
      </c>
      <c r="AS183" s="119">
        <f t="shared" ca="1" si="262"/>
        <v>8</v>
      </c>
      <c r="AT183" s="119">
        <f t="shared" ca="1" si="262"/>
        <v>11</v>
      </c>
      <c r="AU183" s="119">
        <f t="shared" ca="1" si="262"/>
        <v>67</v>
      </c>
      <c r="AV183" s="119">
        <f t="shared" ca="1" si="262"/>
        <v>3</v>
      </c>
      <c r="AW183" s="119">
        <f t="shared" ca="1" si="262"/>
        <v>51</v>
      </c>
      <c r="AX183" s="119">
        <f t="shared" ca="1" si="262"/>
        <v>60</v>
      </c>
      <c r="AY183" s="119">
        <f t="shared" ca="1" si="262"/>
        <v>47</v>
      </c>
      <c r="AZ183" s="119">
        <f t="shared" ca="1" si="262"/>
        <v>77</v>
      </c>
      <c r="BA183" s="119">
        <f t="shared" ca="1" si="262"/>
        <v>3</v>
      </c>
      <c r="BB183" s="119">
        <f t="shared" ca="1" si="262"/>
        <v>14</v>
      </c>
      <c r="BC183" s="119">
        <f t="shared" ca="1" si="262"/>
        <v>58</v>
      </c>
      <c r="BD183" s="119">
        <f t="shared" ca="1" si="262"/>
        <v>23</v>
      </c>
      <c r="BE183" s="119">
        <f t="shared" ca="1" si="262"/>
        <v>22</v>
      </c>
      <c r="BF183" s="119">
        <f t="shared" ca="1" si="262"/>
        <v>19</v>
      </c>
      <c r="BG183" s="119">
        <f t="shared" ca="1" si="262"/>
        <v>61</v>
      </c>
      <c r="BH183" s="119">
        <f t="shared" ca="1" si="262"/>
        <v>70</v>
      </c>
      <c r="BI183" s="120">
        <f t="shared" ca="1" si="262"/>
        <v>63</v>
      </c>
    </row>
    <row r="184" spans="1:61" ht="13.15" x14ac:dyDescent="0.4">
      <c r="A184" s="116">
        <v>84</v>
      </c>
      <c r="B184" s="117">
        <f ca="1">RANDBETWEEN(1,81-2)</f>
        <v>13</v>
      </c>
      <c r="C184" s="117">
        <f t="shared" ref="C184:BI184" ca="1" si="263">RANDBETWEEN(1,81-2)</f>
        <v>68</v>
      </c>
      <c r="D184" s="117">
        <f t="shared" ca="1" si="263"/>
        <v>11</v>
      </c>
      <c r="E184" s="117">
        <f t="shared" ca="1" si="263"/>
        <v>25</v>
      </c>
      <c r="F184" s="117">
        <f t="shared" ca="1" si="263"/>
        <v>48</v>
      </c>
      <c r="G184" s="117">
        <f t="shared" ca="1" si="263"/>
        <v>9</v>
      </c>
      <c r="H184" s="117">
        <f t="shared" ca="1" si="263"/>
        <v>57</v>
      </c>
      <c r="I184" s="117">
        <f t="shared" ca="1" si="263"/>
        <v>25</v>
      </c>
      <c r="J184" s="117">
        <f t="shared" ca="1" si="263"/>
        <v>25</v>
      </c>
      <c r="K184" s="117">
        <f t="shared" ca="1" si="263"/>
        <v>35</v>
      </c>
      <c r="L184" s="117">
        <f t="shared" ca="1" si="263"/>
        <v>41</v>
      </c>
      <c r="M184" s="117">
        <f t="shared" ca="1" si="263"/>
        <v>66</v>
      </c>
      <c r="N184" s="117">
        <f t="shared" ca="1" si="263"/>
        <v>22</v>
      </c>
      <c r="O184" s="117">
        <f t="shared" ca="1" si="263"/>
        <v>15</v>
      </c>
      <c r="P184" s="117">
        <f t="shared" ca="1" si="263"/>
        <v>13</v>
      </c>
      <c r="Q184" s="117">
        <f t="shared" ca="1" si="263"/>
        <v>60</v>
      </c>
      <c r="R184" s="117">
        <f t="shared" ca="1" si="263"/>
        <v>48</v>
      </c>
      <c r="S184" s="117">
        <f t="shared" ca="1" si="263"/>
        <v>25</v>
      </c>
      <c r="T184" s="117">
        <f t="shared" ca="1" si="263"/>
        <v>57</v>
      </c>
      <c r="U184" s="117">
        <f t="shared" ca="1" si="263"/>
        <v>42</v>
      </c>
      <c r="V184" s="117">
        <f t="shared" ca="1" si="263"/>
        <v>3</v>
      </c>
      <c r="W184" s="117">
        <f t="shared" ca="1" si="263"/>
        <v>48</v>
      </c>
      <c r="X184" s="117">
        <f t="shared" ca="1" si="263"/>
        <v>66</v>
      </c>
      <c r="Y184" s="117">
        <f t="shared" ca="1" si="263"/>
        <v>79</v>
      </c>
      <c r="Z184" s="117">
        <f t="shared" ca="1" si="263"/>
        <v>55</v>
      </c>
      <c r="AA184" s="117">
        <f t="shared" ca="1" si="263"/>
        <v>52</v>
      </c>
      <c r="AB184" s="117">
        <f t="shared" ca="1" si="263"/>
        <v>34</v>
      </c>
      <c r="AC184" s="117">
        <f t="shared" ca="1" si="263"/>
        <v>24</v>
      </c>
      <c r="AD184" s="117">
        <f t="shared" ca="1" si="263"/>
        <v>14</v>
      </c>
      <c r="AE184" s="117">
        <f t="shared" ca="1" si="263"/>
        <v>60</v>
      </c>
      <c r="AF184" s="117">
        <f t="shared" ca="1" si="263"/>
        <v>49</v>
      </c>
      <c r="AG184" s="117">
        <f t="shared" ca="1" si="263"/>
        <v>35</v>
      </c>
      <c r="AH184" s="117">
        <f t="shared" ca="1" si="263"/>
        <v>21</v>
      </c>
      <c r="AI184" s="117">
        <f t="shared" ca="1" si="263"/>
        <v>35</v>
      </c>
      <c r="AJ184" s="117">
        <f t="shared" ca="1" si="263"/>
        <v>42</v>
      </c>
      <c r="AK184" s="117">
        <f t="shared" ca="1" si="263"/>
        <v>17</v>
      </c>
      <c r="AL184" s="117">
        <f t="shared" ca="1" si="263"/>
        <v>2</v>
      </c>
      <c r="AM184" s="117">
        <f t="shared" ca="1" si="263"/>
        <v>65</v>
      </c>
      <c r="AN184" s="117">
        <f t="shared" ca="1" si="263"/>
        <v>73</v>
      </c>
      <c r="AO184" s="117">
        <f t="shared" ca="1" si="263"/>
        <v>52</v>
      </c>
      <c r="AP184" s="117">
        <f t="shared" ca="1" si="263"/>
        <v>30</v>
      </c>
      <c r="AQ184" s="117">
        <f t="shared" ca="1" si="263"/>
        <v>61</v>
      </c>
      <c r="AR184" s="117">
        <f t="shared" ca="1" si="263"/>
        <v>77</v>
      </c>
      <c r="AS184" s="117">
        <f t="shared" ca="1" si="263"/>
        <v>16</v>
      </c>
      <c r="AT184" s="117">
        <f t="shared" ca="1" si="263"/>
        <v>22</v>
      </c>
      <c r="AU184" s="117">
        <f t="shared" ca="1" si="263"/>
        <v>6</v>
      </c>
      <c r="AV184" s="117">
        <f t="shared" ca="1" si="263"/>
        <v>1</v>
      </c>
      <c r="AW184" s="117">
        <f t="shared" ca="1" si="263"/>
        <v>27</v>
      </c>
      <c r="AX184" s="117">
        <f t="shared" ca="1" si="263"/>
        <v>68</v>
      </c>
      <c r="AY184" s="117">
        <f t="shared" ca="1" si="263"/>
        <v>24</v>
      </c>
      <c r="AZ184" s="117">
        <f t="shared" ca="1" si="263"/>
        <v>44</v>
      </c>
      <c r="BA184" s="117">
        <f t="shared" ca="1" si="263"/>
        <v>41</v>
      </c>
      <c r="BB184" s="117">
        <f t="shared" ca="1" si="263"/>
        <v>29</v>
      </c>
      <c r="BC184" s="117">
        <f t="shared" ca="1" si="263"/>
        <v>24</v>
      </c>
      <c r="BD184" s="117">
        <f t="shared" ca="1" si="263"/>
        <v>62</v>
      </c>
      <c r="BE184" s="117">
        <f t="shared" ca="1" si="263"/>
        <v>69</v>
      </c>
      <c r="BF184" s="117">
        <f t="shared" ca="1" si="263"/>
        <v>17</v>
      </c>
      <c r="BG184" s="117">
        <f t="shared" ca="1" si="263"/>
        <v>23</v>
      </c>
      <c r="BH184" s="117">
        <f t="shared" ca="1" si="263"/>
        <v>5</v>
      </c>
      <c r="BI184" s="118">
        <f t="shared" ca="1" si="263"/>
        <v>50</v>
      </c>
    </row>
    <row r="185" spans="1:61" ht="13.15" x14ac:dyDescent="0.4">
      <c r="A185" s="116">
        <v>85</v>
      </c>
      <c r="B185" s="119">
        <f ca="1">RANDBETWEEN(1,81)</f>
        <v>12</v>
      </c>
      <c r="C185" s="119">
        <f t="shared" ref="C185:BI185" ca="1" si="264">RANDBETWEEN(1,81)</f>
        <v>27</v>
      </c>
      <c r="D185" s="119">
        <f t="shared" ca="1" si="264"/>
        <v>33</v>
      </c>
      <c r="E185" s="119">
        <f t="shared" ca="1" si="264"/>
        <v>26</v>
      </c>
      <c r="F185" s="119">
        <f t="shared" ca="1" si="264"/>
        <v>9</v>
      </c>
      <c r="G185" s="119">
        <f t="shared" ca="1" si="264"/>
        <v>77</v>
      </c>
      <c r="H185" s="119">
        <f t="shared" ca="1" si="264"/>
        <v>38</v>
      </c>
      <c r="I185" s="119">
        <f t="shared" ca="1" si="264"/>
        <v>71</v>
      </c>
      <c r="J185" s="119">
        <f t="shared" ca="1" si="264"/>
        <v>44</v>
      </c>
      <c r="K185" s="119">
        <f t="shared" ca="1" si="264"/>
        <v>2</v>
      </c>
      <c r="L185" s="119">
        <f t="shared" ca="1" si="264"/>
        <v>65</v>
      </c>
      <c r="M185" s="119">
        <f t="shared" ca="1" si="264"/>
        <v>71</v>
      </c>
      <c r="N185" s="119">
        <f t="shared" ca="1" si="264"/>
        <v>11</v>
      </c>
      <c r="O185" s="119">
        <f t="shared" ca="1" si="264"/>
        <v>55</v>
      </c>
      <c r="P185" s="119">
        <f t="shared" ca="1" si="264"/>
        <v>76</v>
      </c>
      <c r="Q185" s="119">
        <f t="shared" ca="1" si="264"/>
        <v>54</v>
      </c>
      <c r="R185" s="119">
        <f t="shared" ca="1" si="264"/>
        <v>33</v>
      </c>
      <c r="S185" s="119">
        <f t="shared" ca="1" si="264"/>
        <v>81</v>
      </c>
      <c r="T185" s="119">
        <f t="shared" ca="1" si="264"/>
        <v>16</v>
      </c>
      <c r="U185" s="119">
        <f t="shared" ca="1" si="264"/>
        <v>41</v>
      </c>
      <c r="V185" s="119">
        <f t="shared" ca="1" si="264"/>
        <v>1</v>
      </c>
      <c r="W185" s="119">
        <f t="shared" ca="1" si="264"/>
        <v>20</v>
      </c>
      <c r="X185" s="119">
        <f t="shared" ca="1" si="264"/>
        <v>2</v>
      </c>
      <c r="Y185" s="119">
        <f t="shared" ca="1" si="264"/>
        <v>23</v>
      </c>
      <c r="Z185" s="119">
        <f t="shared" ca="1" si="264"/>
        <v>54</v>
      </c>
      <c r="AA185" s="119">
        <f t="shared" ca="1" si="264"/>
        <v>3</v>
      </c>
      <c r="AB185" s="119">
        <f t="shared" ca="1" si="264"/>
        <v>11</v>
      </c>
      <c r="AC185" s="119">
        <f t="shared" ca="1" si="264"/>
        <v>70</v>
      </c>
      <c r="AD185" s="119">
        <f t="shared" ca="1" si="264"/>
        <v>60</v>
      </c>
      <c r="AE185" s="119">
        <f t="shared" ca="1" si="264"/>
        <v>73</v>
      </c>
      <c r="AF185" s="119">
        <f t="shared" ca="1" si="264"/>
        <v>28</v>
      </c>
      <c r="AG185" s="119">
        <f t="shared" ca="1" si="264"/>
        <v>79</v>
      </c>
      <c r="AH185" s="119">
        <f t="shared" ca="1" si="264"/>
        <v>42</v>
      </c>
      <c r="AI185" s="119">
        <f t="shared" ca="1" si="264"/>
        <v>57</v>
      </c>
      <c r="AJ185" s="119">
        <f t="shared" ca="1" si="264"/>
        <v>10</v>
      </c>
      <c r="AK185" s="119">
        <f t="shared" ca="1" si="264"/>
        <v>29</v>
      </c>
      <c r="AL185" s="119">
        <f t="shared" ca="1" si="264"/>
        <v>3</v>
      </c>
      <c r="AM185" s="119">
        <f t="shared" ca="1" si="264"/>
        <v>74</v>
      </c>
      <c r="AN185" s="119">
        <f t="shared" ca="1" si="264"/>
        <v>21</v>
      </c>
      <c r="AO185" s="119">
        <f t="shared" ca="1" si="264"/>
        <v>16</v>
      </c>
      <c r="AP185" s="119">
        <f t="shared" ca="1" si="264"/>
        <v>25</v>
      </c>
      <c r="AQ185" s="119">
        <f t="shared" ca="1" si="264"/>
        <v>11</v>
      </c>
      <c r="AR185" s="119">
        <f t="shared" ca="1" si="264"/>
        <v>81</v>
      </c>
      <c r="AS185" s="119">
        <f t="shared" ca="1" si="264"/>
        <v>14</v>
      </c>
      <c r="AT185" s="119">
        <f t="shared" ca="1" si="264"/>
        <v>29</v>
      </c>
      <c r="AU185" s="119">
        <f t="shared" ca="1" si="264"/>
        <v>27</v>
      </c>
      <c r="AV185" s="119">
        <f t="shared" ca="1" si="264"/>
        <v>9</v>
      </c>
      <c r="AW185" s="119">
        <f t="shared" ca="1" si="264"/>
        <v>24</v>
      </c>
      <c r="AX185" s="119">
        <f t="shared" ca="1" si="264"/>
        <v>14</v>
      </c>
      <c r="AY185" s="119">
        <f t="shared" ca="1" si="264"/>
        <v>67</v>
      </c>
      <c r="AZ185" s="119">
        <f t="shared" ca="1" si="264"/>
        <v>21</v>
      </c>
      <c r="BA185" s="119">
        <f t="shared" ca="1" si="264"/>
        <v>59</v>
      </c>
      <c r="BB185" s="119">
        <f t="shared" ca="1" si="264"/>
        <v>72</v>
      </c>
      <c r="BC185" s="119">
        <f t="shared" ca="1" si="264"/>
        <v>76</v>
      </c>
      <c r="BD185" s="119">
        <f t="shared" ca="1" si="264"/>
        <v>32</v>
      </c>
      <c r="BE185" s="119">
        <f t="shared" ca="1" si="264"/>
        <v>37</v>
      </c>
      <c r="BF185" s="119">
        <f t="shared" ca="1" si="264"/>
        <v>65</v>
      </c>
      <c r="BG185" s="119">
        <f t="shared" ca="1" si="264"/>
        <v>24</v>
      </c>
      <c r="BH185" s="119">
        <f t="shared" ca="1" si="264"/>
        <v>33</v>
      </c>
      <c r="BI185" s="120">
        <f t="shared" ca="1" si="264"/>
        <v>15</v>
      </c>
    </row>
    <row r="186" spans="1:61" ht="13.15" x14ac:dyDescent="0.4">
      <c r="A186" s="116">
        <v>86</v>
      </c>
      <c r="B186" s="117">
        <f ca="1">RANDBETWEEN(1,81-1)</f>
        <v>22</v>
      </c>
      <c r="C186" s="117">
        <f t="shared" ref="C186:BI186" ca="1" si="265">RANDBETWEEN(1,81-1)</f>
        <v>45</v>
      </c>
      <c r="D186" s="117">
        <f t="shared" ca="1" si="265"/>
        <v>11</v>
      </c>
      <c r="E186" s="117">
        <f t="shared" ca="1" si="265"/>
        <v>24</v>
      </c>
      <c r="F186" s="117">
        <f t="shared" ca="1" si="265"/>
        <v>35</v>
      </c>
      <c r="G186" s="117">
        <f t="shared" ca="1" si="265"/>
        <v>60</v>
      </c>
      <c r="H186" s="117">
        <f t="shared" ca="1" si="265"/>
        <v>51</v>
      </c>
      <c r="I186" s="117">
        <f t="shared" ca="1" si="265"/>
        <v>37</v>
      </c>
      <c r="J186" s="117">
        <f t="shared" ca="1" si="265"/>
        <v>15</v>
      </c>
      <c r="K186" s="117">
        <f t="shared" ca="1" si="265"/>
        <v>71</v>
      </c>
      <c r="L186" s="117">
        <f t="shared" ca="1" si="265"/>
        <v>25</v>
      </c>
      <c r="M186" s="117">
        <f t="shared" ca="1" si="265"/>
        <v>64</v>
      </c>
      <c r="N186" s="117">
        <f t="shared" ca="1" si="265"/>
        <v>61</v>
      </c>
      <c r="O186" s="117">
        <f t="shared" ca="1" si="265"/>
        <v>8</v>
      </c>
      <c r="P186" s="117">
        <f t="shared" ca="1" si="265"/>
        <v>52</v>
      </c>
      <c r="Q186" s="117">
        <f t="shared" ca="1" si="265"/>
        <v>52</v>
      </c>
      <c r="R186" s="117">
        <f t="shared" ca="1" si="265"/>
        <v>30</v>
      </c>
      <c r="S186" s="117">
        <f t="shared" ca="1" si="265"/>
        <v>57</v>
      </c>
      <c r="T186" s="117">
        <f t="shared" ca="1" si="265"/>
        <v>49</v>
      </c>
      <c r="U186" s="117">
        <f t="shared" ca="1" si="265"/>
        <v>15</v>
      </c>
      <c r="V186" s="117">
        <f t="shared" ca="1" si="265"/>
        <v>27</v>
      </c>
      <c r="W186" s="117">
        <f t="shared" ca="1" si="265"/>
        <v>58</v>
      </c>
      <c r="X186" s="117">
        <f t="shared" ca="1" si="265"/>
        <v>12</v>
      </c>
      <c r="Y186" s="117">
        <f t="shared" ca="1" si="265"/>
        <v>49</v>
      </c>
      <c r="Z186" s="117">
        <f t="shared" ca="1" si="265"/>
        <v>58</v>
      </c>
      <c r="AA186" s="117">
        <f t="shared" ca="1" si="265"/>
        <v>57</v>
      </c>
      <c r="AB186" s="117">
        <f t="shared" ca="1" si="265"/>
        <v>4</v>
      </c>
      <c r="AC186" s="117">
        <f t="shared" ca="1" si="265"/>
        <v>31</v>
      </c>
      <c r="AD186" s="117">
        <f t="shared" ca="1" si="265"/>
        <v>52</v>
      </c>
      <c r="AE186" s="117">
        <f t="shared" ca="1" si="265"/>
        <v>7</v>
      </c>
      <c r="AF186" s="117">
        <f t="shared" ca="1" si="265"/>
        <v>16</v>
      </c>
      <c r="AG186" s="117">
        <f t="shared" ca="1" si="265"/>
        <v>52</v>
      </c>
      <c r="AH186" s="117">
        <f t="shared" ca="1" si="265"/>
        <v>51</v>
      </c>
      <c r="AI186" s="117">
        <f t="shared" ca="1" si="265"/>
        <v>27</v>
      </c>
      <c r="AJ186" s="117">
        <f t="shared" ca="1" si="265"/>
        <v>66</v>
      </c>
      <c r="AK186" s="117">
        <f t="shared" ca="1" si="265"/>
        <v>46</v>
      </c>
      <c r="AL186" s="117">
        <f t="shared" ca="1" si="265"/>
        <v>4</v>
      </c>
      <c r="AM186" s="117">
        <f t="shared" ca="1" si="265"/>
        <v>72</v>
      </c>
      <c r="AN186" s="117">
        <f t="shared" ca="1" si="265"/>
        <v>55</v>
      </c>
      <c r="AO186" s="117">
        <f t="shared" ca="1" si="265"/>
        <v>75</v>
      </c>
      <c r="AP186" s="117">
        <f t="shared" ca="1" si="265"/>
        <v>15</v>
      </c>
      <c r="AQ186" s="117">
        <f t="shared" ca="1" si="265"/>
        <v>41</v>
      </c>
      <c r="AR186" s="117">
        <f t="shared" ca="1" si="265"/>
        <v>43</v>
      </c>
      <c r="AS186" s="117">
        <f t="shared" ca="1" si="265"/>
        <v>30</v>
      </c>
      <c r="AT186" s="117">
        <f t="shared" ca="1" si="265"/>
        <v>28</v>
      </c>
      <c r="AU186" s="117">
        <f t="shared" ca="1" si="265"/>
        <v>35</v>
      </c>
      <c r="AV186" s="117">
        <f t="shared" ca="1" si="265"/>
        <v>60</v>
      </c>
      <c r="AW186" s="117">
        <f t="shared" ca="1" si="265"/>
        <v>39</v>
      </c>
      <c r="AX186" s="117">
        <f t="shared" ca="1" si="265"/>
        <v>56</v>
      </c>
      <c r="AY186" s="117">
        <f t="shared" ca="1" si="265"/>
        <v>18</v>
      </c>
      <c r="AZ186" s="117">
        <f t="shared" ca="1" si="265"/>
        <v>71</v>
      </c>
      <c r="BA186" s="117">
        <f t="shared" ca="1" si="265"/>
        <v>38</v>
      </c>
      <c r="BB186" s="117">
        <f t="shared" ca="1" si="265"/>
        <v>51</v>
      </c>
      <c r="BC186" s="117">
        <f t="shared" ca="1" si="265"/>
        <v>17</v>
      </c>
      <c r="BD186" s="117">
        <f t="shared" ca="1" si="265"/>
        <v>41</v>
      </c>
      <c r="BE186" s="117">
        <f t="shared" ca="1" si="265"/>
        <v>62</v>
      </c>
      <c r="BF186" s="117">
        <f t="shared" ca="1" si="265"/>
        <v>78</v>
      </c>
      <c r="BG186" s="117">
        <f t="shared" ca="1" si="265"/>
        <v>15</v>
      </c>
      <c r="BH186" s="117">
        <f t="shared" ca="1" si="265"/>
        <v>63</v>
      </c>
      <c r="BI186" s="118">
        <f t="shared" ca="1" si="265"/>
        <v>66</v>
      </c>
    </row>
    <row r="187" spans="1:61" ht="13.15" x14ac:dyDescent="0.4">
      <c r="A187" s="116">
        <v>87</v>
      </c>
      <c r="B187" s="119">
        <f ca="1">RANDBETWEEN(1,81-2)</f>
        <v>5</v>
      </c>
      <c r="C187" s="119">
        <f t="shared" ref="C187:BI187" ca="1" si="266">RANDBETWEEN(1,81-2)</f>
        <v>77</v>
      </c>
      <c r="D187" s="119">
        <f t="shared" ca="1" si="266"/>
        <v>61</v>
      </c>
      <c r="E187" s="119">
        <f t="shared" ca="1" si="266"/>
        <v>59</v>
      </c>
      <c r="F187" s="119">
        <f t="shared" ca="1" si="266"/>
        <v>61</v>
      </c>
      <c r="G187" s="119">
        <f t="shared" ca="1" si="266"/>
        <v>38</v>
      </c>
      <c r="H187" s="119">
        <f t="shared" ca="1" si="266"/>
        <v>77</v>
      </c>
      <c r="I187" s="119">
        <f t="shared" ca="1" si="266"/>
        <v>32</v>
      </c>
      <c r="J187" s="119">
        <f t="shared" ca="1" si="266"/>
        <v>1</v>
      </c>
      <c r="K187" s="119">
        <f t="shared" ca="1" si="266"/>
        <v>16</v>
      </c>
      <c r="L187" s="119">
        <f t="shared" ca="1" si="266"/>
        <v>29</v>
      </c>
      <c r="M187" s="119">
        <f t="shared" ca="1" si="266"/>
        <v>74</v>
      </c>
      <c r="N187" s="119">
        <f t="shared" ca="1" si="266"/>
        <v>39</v>
      </c>
      <c r="O187" s="119">
        <f t="shared" ca="1" si="266"/>
        <v>74</v>
      </c>
      <c r="P187" s="119">
        <f t="shared" ca="1" si="266"/>
        <v>68</v>
      </c>
      <c r="Q187" s="119">
        <f t="shared" ca="1" si="266"/>
        <v>21</v>
      </c>
      <c r="R187" s="119">
        <f t="shared" ca="1" si="266"/>
        <v>71</v>
      </c>
      <c r="S187" s="119">
        <f t="shared" ca="1" si="266"/>
        <v>7</v>
      </c>
      <c r="T187" s="119">
        <f t="shared" ca="1" si="266"/>
        <v>31</v>
      </c>
      <c r="U187" s="119">
        <f t="shared" ca="1" si="266"/>
        <v>18</v>
      </c>
      <c r="V187" s="119">
        <f t="shared" ca="1" si="266"/>
        <v>25</v>
      </c>
      <c r="W187" s="119">
        <f t="shared" ca="1" si="266"/>
        <v>19</v>
      </c>
      <c r="X187" s="119">
        <f t="shared" ca="1" si="266"/>
        <v>18</v>
      </c>
      <c r="Y187" s="119">
        <f t="shared" ca="1" si="266"/>
        <v>19</v>
      </c>
      <c r="Z187" s="119">
        <f t="shared" ca="1" si="266"/>
        <v>75</v>
      </c>
      <c r="AA187" s="119">
        <f t="shared" ca="1" si="266"/>
        <v>15</v>
      </c>
      <c r="AB187" s="119">
        <f t="shared" ca="1" si="266"/>
        <v>66</v>
      </c>
      <c r="AC187" s="119">
        <f t="shared" ca="1" si="266"/>
        <v>3</v>
      </c>
      <c r="AD187" s="119">
        <f t="shared" ca="1" si="266"/>
        <v>68</v>
      </c>
      <c r="AE187" s="119">
        <f t="shared" ca="1" si="266"/>
        <v>3</v>
      </c>
      <c r="AF187" s="119">
        <f t="shared" ca="1" si="266"/>
        <v>69</v>
      </c>
      <c r="AG187" s="119">
        <f t="shared" ca="1" si="266"/>
        <v>43</v>
      </c>
      <c r="AH187" s="119">
        <f t="shared" ca="1" si="266"/>
        <v>66</v>
      </c>
      <c r="AI187" s="119">
        <f t="shared" ca="1" si="266"/>
        <v>2</v>
      </c>
      <c r="AJ187" s="119">
        <f t="shared" ca="1" si="266"/>
        <v>55</v>
      </c>
      <c r="AK187" s="119">
        <f t="shared" ca="1" si="266"/>
        <v>21</v>
      </c>
      <c r="AL187" s="119">
        <f t="shared" ca="1" si="266"/>
        <v>37</v>
      </c>
      <c r="AM187" s="119">
        <f t="shared" ca="1" si="266"/>
        <v>11</v>
      </c>
      <c r="AN187" s="119">
        <f t="shared" ca="1" si="266"/>
        <v>42</v>
      </c>
      <c r="AO187" s="119">
        <f t="shared" ca="1" si="266"/>
        <v>10</v>
      </c>
      <c r="AP187" s="119">
        <f t="shared" ca="1" si="266"/>
        <v>67</v>
      </c>
      <c r="AQ187" s="119">
        <f t="shared" ca="1" si="266"/>
        <v>68</v>
      </c>
      <c r="AR187" s="119">
        <f t="shared" ca="1" si="266"/>
        <v>19</v>
      </c>
      <c r="AS187" s="119">
        <f t="shared" ca="1" si="266"/>
        <v>66</v>
      </c>
      <c r="AT187" s="119">
        <f t="shared" ca="1" si="266"/>
        <v>74</v>
      </c>
      <c r="AU187" s="119">
        <f t="shared" ca="1" si="266"/>
        <v>68</v>
      </c>
      <c r="AV187" s="119">
        <f t="shared" ca="1" si="266"/>
        <v>65</v>
      </c>
      <c r="AW187" s="119">
        <f t="shared" ca="1" si="266"/>
        <v>21</v>
      </c>
      <c r="AX187" s="119">
        <f t="shared" ca="1" si="266"/>
        <v>9</v>
      </c>
      <c r="AY187" s="119">
        <f t="shared" ca="1" si="266"/>
        <v>76</v>
      </c>
      <c r="AZ187" s="119">
        <f t="shared" ca="1" si="266"/>
        <v>42</v>
      </c>
      <c r="BA187" s="119">
        <f t="shared" ca="1" si="266"/>
        <v>70</v>
      </c>
      <c r="BB187" s="119">
        <f t="shared" ca="1" si="266"/>
        <v>41</v>
      </c>
      <c r="BC187" s="119">
        <f t="shared" ca="1" si="266"/>
        <v>53</v>
      </c>
      <c r="BD187" s="119">
        <f t="shared" ca="1" si="266"/>
        <v>4</v>
      </c>
      <c r="BE187" s="119">
        <f t="shared" ca="1" si="266"/>
        <v>8</v>
      </c>
      <c r="BF187" s="119">
        <f t="shared" ca="1" si="266"/>
        <v>63</v>
      </c>
      <c r="BG187" s="119">
        <f t="shared" ca="1" si="266"/>
        <v>63</v>
      </c>
      <c r="BH187" s="119">
        <f t="shared" ca="1" si="266"/>
        <v>14</v>
      </c>
      <c r="BI187" s="120">
        <f t="shared" ca="1" si="266"/>
        <v>18</v>
      </c>
    </row>
    <row r="188" spans="1:61" ht="13.15" x14ac:dyDescent="0.4">
      <c r="A188" s="116">
        <v>88</v>
      </c>
      <c r="B188" s="117">
        <f ca="1">RANDBETWEEN(1,81)</f>
        <v>53</v>
      </c>
      <c r="C188" s="117">
        <f t="shared" ref="C188:BI188" ca="1" si="267">RANDBETWEEN(1,81)</f>
        <v>16</v>
      </c>
      <c r="D188" s="117">
        <f t="shared" ca="1" si="267"/>
        <v>73</v>
      </c>
      <c r="E188" s="117">
        <f t="shared" ca="1" si="267"/>
        <v>30</v>
      </c>
      <c r="F188" s="117">
        <f t="shared" ca="1" si="267"/>
        <v>42</v>
      </c>
      <c r="G188" s="117">
        <f t="shared" ca="1" si="267"/>
        <v>53</v>
      </c>
      <c r="H188" s="117">
        <f t="shared" ca="1" si="267"/>
        <v>53</v>
      </c>
      <c r="I188" s="117">
        <f t="shared" ca="1" si="267"/>
        <v>16</v>
      </c>
      <c r="J188" s="117">
        <f t="shared" ca="1" si="267"/>
        <v>58</v>
      </c>
      <c r="K188" s="117">
        <f t="shared" ca="1" si="267"/>
        <v>11</v>
      </c>
      <c r="L188" s="117">
        <f t="shared" ca="1" si="267"/>
        <v>74</v>
      </c>
      <c r="M188" s="117">
        <f t="shared" ca="1" si="267"/>
        <v>39</v>
      </c>
      <c r="N188" s="117">
        <f t="shared" ca="1" si="267"/>
        <v>19</v>
      </c>
      <c r="O188" s="117">
        <f t="shared" ca="1" si="267"/>
        <v>38</v>
      </c>
      <c r="P188" s="117">
        <f t="shared" ca="1" si="267"/>
        <v>15</v>
      </c>
      <c r="Q188" s="117">
        <f t="shared" ca="1" si="267"/>
        <v>69</v>
      </c>
      <c r="R188" s="117">
        <f t="shared" ca="1" si="267"/>
        <v>58</v>
      </c>
      <c r="S188" s="117">
        <f t="shared" ca="1" si="267"/>
        <v>22</v>
      </c>
      <c r="T188" s="117">
        <f t="shared" ca="1" si="267"/>
        <v>55</v>
      </c>
      <c r="U188" s="117">
        <f t="shared" ca="1" si="267"/>
        <v>3</v>
      </c>
      <c r="V188" s="117">
        <f t="shared" ca="1" si="267"/>
        <v>46</v>
      </c>
      <c r="W188" s="117">
        <f t="shared" ca="1" si="267"/>
        <v>12</v>
      </c>
      <c r="X188" s="117">
        <f t="shared" ca="1" si="267"/>
        <v>61</v>
      </c>
      <c r="Y188" s="117">
        <f t="shared" ca="1" si="267"/>
        <v>2</v>
      </c>
      <c r="Z188" s="117">
        <f t="shared" ca="1" si="267"/>
        <v>74</v>
      </c>
      <c r="AA188" s="117">
        <f t="shared" ca="1" si="267"/>
        <v>4</v>
      </c>
      <c r="AB188" s="117">
        <f t="shared" ca="1" si="267"/>
        <v>30</v>
      </c>
      <c r="AC188" s="117">
        <f t="shared" ca="1" si="267"/>
        <v>52</v>
      </c>
      <c r="AD188" s="117">
        <f t="shared" ca="1" si="267"/>
        <v>20</v>
      </c>
      <c r="AE188" s="117">
        <f t="shared" ca="1" si="267"/>
        <v>71</v>
      </c>
      <c r="AF188" s="117">
        <f t="shared" ca="1" si="267"/>
        <v>54</v>
      </c>
      <c r="AG188" s="117">
        <f t="shared" ca="1" si="267"/>
        <v>77</v>
      </c>
      <c r="AH188" s="117">
        <f t="shared" ca="1" si="267"/>
        <v>29</v>
      </c>
      <c r="AI188" s="117">
        <f t="shared" ca="1" si="267"/>
        <v>13</v>
      </c>
      <c r="AJ188" s="117">
        <f t="shared" ca="1" si="267"/>
        <v>20</v>
      </c>
      <c r="AK188" s="117">
        <f t="shared" ca="1" si="267"/>
        <v>80</v>
      </c>
      <c r="AL188" s="117">
        <f t="shared" ca="1" si="267"/>
        <v>63</v>
      </c>
      <c r="AM188" s="117">
        <f t="shared" ca="1" si="267"/>
        <v>32</v>
      </c>
      <c r="AN188" s="117">
        <f t="shared" ca="1" si="267"/>
        <v>18</v>
      </c>
      <c r="AO188" s="117">
        <f t="shared" ca="1" si="267"/>
        <v>30</v>
      </c>
      <c r="AP188" s="117">
        <f t="shared" ca="1" si="267"/>
        <v>1</v>
      </c>
      <c r="AQ188" s="117">
        <f t="shared" ca="1" si="267"/>
        <v>54</v>
      </c>
      <c r="AR188" s="117">
        <f t="shared" ca="1" si="267"/>
        <v>71</v>
      </c>
      <c r="AS188" s="117">
        <f t="shared" ca="1" si="267"/>
        <v>30</v>
      </c>
      <c r="AT188" s="117">
        <f t="shared" ca="1" si="267"/>
        <v>37</v>
      </c>
      <c r="AU188" s="117">
        <f t="shared" ca="1" si="267"/>
        <v>38</v>
      </c>
      <c r="AV188" s="117">
        <f t="shared" ca="1" si="267"/>
        <v>50</v>
      </c>
      <c r="AW188" s="117">
        <f t="shared" ca="1" si="267"/>
        <v>71</v>
      </c>
      <c r="AX188" s="117">
        <f t="shared" ca="1" si="267"/>
        <v>52</v>
      </c>
      <c r="AY188" s="117">
        <f t="shared" ca="1" si="267"/>
        <v>30</v>
      </c>
      <c r="AZ188" s="117">
        <f t="shared" ca="1" si="267"/>
        <v>34</v>
      </c>
      <c r="BA188" s="117">
        <f t="shared" ca="1" si="267"/>
        <v>7</v>
      </c>
      <c r="BB188" s="117">
        <f t="shared" ca="1" si="267"/>
        <v>73</v>
      </c>
      <c r="BC188" s="117">
        <f t="shared" ca="1" si="267"/>
        <v>7</v>
      </c>
      <c r="BD188" s="117">
        <f t="shared" ca="1" si="267"/>
        <v>74</v>
      </c>
      <c r="BE188" s="117">
        <f t="shared" ca="1" si="267"/>
        <v>11</v>
      </c>
      <c r="BF188" s="117">
        <f t="shared" ca="1" si="267"/>
        <v>18</v>
      </c>
      <c r="BG188" s="117">
        <f t="shared" ca="1" si="267"/>
        <v>24</v>
      </c>
      <c r="BH188" s="117">
        <f t="shared" ca="1" si="267"/>
        <v>41</v>
      </c>
      <c r="BI188" s="118">
        <f t="shared" ca="1" si="267"/>
        <v>58</v>
      </c>
    </row>
    <row r="189" spans="1:61" ht="13.15" x14ac:dyDescent="0.4">
      <c r="A189" s="116">
        <v>89</v>
      </c>
      <c r="B189" s="119">
        <f ca="1">RANDBETWEEN(1,81-1)</f>
        <v>4</v>
      </c>
      <c r="C189" s="119">
        <f t="shared" ref="C189:BI189" ca="1" si="268">RANDBETWEEN(1,81-1)</f>
        <v>1</v>
      </c>
      <c r="D189" s="119">
        <f t="shared" ca="1" si="268"/>
        <v>38</v>
      </c>
      <c r="E189" s="119">
        <f t="shared" ca="1" si="268"/>
        <v>66</v>
      </c>
      <c r="F189" s="119">
        <f t="shared" ca="1" si="268"/>
        <v>38</v>
      </c>
      <c r="G189" s="119">
        <f t="shared" ca="1" si="268"/>
        <v>9</v>
      </c>
      <c r="H189" s="119">
        <f t="shared" ca="1" si="268"/>
        <v>14</v>
      </c>
      <c r="I189" s="119">
        <f t="shared" ca="1" si="268"/>
        <v>77</v>
      </c>
      <c r="J189" s="119">
        <f t="shared" ca="1" si="268"/>
        <v>47</v>
      </c>
      <c r="K189" s="119">
        <f t="shared" ca="1" si="268"/>
        <v>56</v>
      </c>
      <c r="L189" s="119">
        <f t="shared" ca="1" si="268"/>
        <v>76</v>
      </c>
      <c r="M189" s="119">
        <f t="shared" ca="1" si="268"/>
        <v>50</v>
      </c>
      <c r="N189" s="119">
        <f t="shared" ca="1" si="268"/>
        <v>29</v>
      </c>
      <c r="O189" s="119">
        <f t="shared" ca="1" si="268"/>
        <v>62</v>
      </c>
      <c r="P189" s="119">
        <f t="shared" ca="1" si="268"/>
        <v>62</v>
      </c>
      <c r="Q189" s="119">
        <f t="shared" ca="1" si="268"/>
        <v>76</v>
      </c>
      <c r="R189" s="119">
        <f t="shared" ca="1" si="268"/>
        <v>68</v>
      </c>
      <c r="S189" s="119">
        <f t="shared" ca="1" si="268"/>
        <v>68</v>
      </c>
      <c r="T189" s="119">
        <f t="shared" ca="1" si="268"/>
        <v>15</v>
      </c>
      <c r="U189" s="119">
        <f t="shared" ca="1" si="268"/>
        <v>7</v>
      </c>
      <c r="V189" s="119">
        <f t="shared" ca="1" si="268"/>
        <v>8</v>
      </c>
      <c r="W189" s="119">
        <f t="shared" ca="1" si="268"/>
        <v>60</v>
      </c>
      <c r="X189" s="119">
        <f t="shared" ca="1" si="268"/>
        <v>65</v>
      </c>
      <c r="Y189" s="119">
        <f t="shared" ca="1" si="268"/>
        <v>61</v>
      </c>
      <c r="Z189" s="119">
        <f t="shared" ca="1" si="268"/>
        <v>64</v>
      </c>
      <c r="AA189" s="119">
        <f t="shared" ca="1" si="268"/>
        <v>53</v>
      </c>
      <c r="AB189" s="119">
        <f t="shared" ca="1" si="268"/>
        <v>69</v>
      </c>
      <c r="AC189" s="119">
        <f t="shared" ca="1" si="268"/>
        <v>25</v>
      </c>
      <c r="AD189" s="119">
        <f t="shared" ca="1" si="268"/>
        <v>8</v>
      </c>
      <c r="AE189" s="119">
        <f t="shared" ca="1" si="268"/>
        <v>60</v>
      </c>
      <c r="AF189" s="119">
        <f t="shared" ca="1" si="268"/>
        <v>77</v>
      </c>
      <c r="AG189" s="119">
        <f t="shared" ca="1" si="268"/>
        <v>20</v>
      </c>
      <c r="AH189" s="119">
        <f t="shared" ca="1" si="268"/>
        <v>12</v>
      </c>
      <c r="AI189" s="119">
        <f t="shared" ca="1" si="268"/>
        <v>29</v>
      </c>
      <c r="AJ189" s="119">
        <f t="shared" ca="1" si="268"/>
        <v>13</v>
      </c>
      <c r="AK189" s="119">
        <f t="shared" ca="1" si="268"/>
        <v>46</v>
      </c>
      <c r="AL189" s="119">
        <f t="shared" ca="1" si="268"/>
        <v>37</v>
      </c>
      <c r="AM189" s="119">
        <f t="shared" ca="1" si="268"/>
        <v>76</v>
      </c>
      <c r="AN189" s="119">
        <f t="shared" ca="1" si="268"/>
        <v>63</v>
      </c>
      <c r="AO189" s="119">
        <f t="shared" ca="1" si="268"/>
        <v>28</v>
      </c>
      <c r="AP189" s="119">
        <f t="shared" ca="1" si="268"/>
        <v>15</v>
      </c>
      <c r="AQ189" s="119">
        <f t="shared" ca="1" si="268"/>
        <v>67</v>
      </c>
      <c r="AR189" s="119">
        <f t="shared" ca="1" si="268"/>
        <v>3</v>
      </c>
      <c r="AS189" s="119">
        <f t="shared" ca="1" si="268"/>
        <v>54</v>
      </c>
      <c r="AT189" s="119">
        <f t="shared" ca="1" si="268"/>
        <v>73</v>
      </c>
      <c r="AU189" s="119">
        <f t="shared" ca="1" si="268"/>
        <v>61</v>
      </c>
      <c r="AV189" s="119">
        <f t="shared" ca="1" si="268"/>
        <v>61</v>
      </c>
      <c r="AW189" s="119">
        <f t="shared" ca="1" si="268"/>
        <v>51</v>
      </c>
      <c r="AX189" s="119">
        <f t="shared" ca="1" si="268"/>
        <v>41</v>
      </c>
      <c r="AY189" s="119">
        <f t="shared" ca="1" si="268"/>
        <v>18</v>
      </c>
      <c r="AZ189" s="119">
        <f t="shared" ca="1" si="268"/>
        <v>65</v>
      </c>
      <c r="BA189" s="119">
        <f t="shared" ca="1" si="268"/>
        <v>52</v>
      </c>
      <c r="BB189" s="119">
        <f t="shared" ca="1" si="268"/>
        <v>22</v>
      </c>
      <c r="BC189" s="119">
        <f t="shared" ca="1" si="268"/>
        <v>18</v>
      </c>
      <c r="BD189" s="119">
        <f t="shared" ca="1" si="268"/>
        <v>42</v>
      </c>
      <c r="BE189" s="119">
        <f t="shared" ca="1" si="268"/>
        <v>49</v>
      </c>
      <c r="BF189" s="119">
        <f t="shared" ca="1" si="268"/>
        <v>15</v>
      </c>
      <c r="BG189" s="119">
        <f t="shared" ca="1" si="268"/>
        <v>34</v>
      </c>
      <c r="BH189" s="119">
        <f t="shared" ca="1" si="268"/>
        <v>72</v>
      </c>
      <c r="BI189" s="120">
        <f t="shared" ca="1" si="268"/>
        <v>54</v>
      </c>
    </row>
    <row r="190" spans="1:61" ht="13.5" thickBot="1" x14ac:dyDescent="0.45">
      <c r="A190" s="121">
        <v>90</v>
      </c>
      <c r="B190" s="122">
        <f ca="1">RANDBETWEEN(1,81-2)</f>
        <v>49</v>
      </c>
      <c r="C190" s="122">
        <f t="shared" ref="C190:BI190" ca="1" si="269">RANDBETWEEN(1,81-2)</f>
        <v>56</v>
      </c>
      <c r="D190" s="122">
        <f t="shared" ca="1" si="269"/>
        <v>16</v>
      </c>
      <c r="E190" s="122">
        <f t="shared" ca="1" si="269"/>
        <v>46</v>
      </c>
      <c r="F190" s="122">
        <f t="shared" ca="1" si="269"/>
        <v>70</v>
      </c>
      <c r="G190" s="122">
        <f t="shared" ca="1" si="269"/>
        <v>54</v>
      </c>
      <c r="H190" s="122">
        <f t="shared" ca="1" si="269"/>
        <v>28</v>
      </c>
      <c r="I190" s="122">
        <f t="shared" ca="1" si="269"/>
        <v>57</v>
      </c>
      <c r="J190" s="122">
        <f t="shared" ca="1" si="269"/>
        <v>16</v>
      </c>
      <c r="K190" s="122">
        <f t="shared" ca="1" si="269"/>
        <v>54</v>
      </c>
      <c r="L190" s="122">
        <f t="shared" ca="1" si="269"/>
        <v>1</v>
      </c>
      <c r="M190" s="122">
        <f t="shared" ca="1" si="269"/>
        <v>12</v>
      </c>
      <c r="N190" s="122">
        <f t="shared" ca="1" si="269"/>
        <v>19</v>
      </c>
      <c r="O190" s="122">
        <f t="shared" ca="1" si="269"/>
        <v>65</v>
      </c>
      <c r="P190" s="122">
        <f t="shared" ca="1" si="269"/>
        <v>29</v>
      </c>
      <c r="Q190" s="122">
        <f t="shared" ca="1" si="269"/>
        <v>14</v>
      </c>
      <c r="R190" s="122">
        <f t="shared" ca="1" si="269"/>
        <v>31</v>
      </c>
      <c r="S190" s="122">
        <f t="shared" ca="1" si="269"/>
        <v>39</v>
      </c>
      <c r="T190" s="122">
        <f t="shared" ca="1" si="269"/>
        <v>3</v>
      </c>
      <c r="U190" s="122">
        <f t="shared" ca="1" si="269"/>
        <v>74</v>
      </c>
      <c r="V190" s="122">
        <f t="shared" ca="1" si="269"/>
        <v>78</v>
      </c>
      <c r="W190" s="122">
        <f t="shared" ca="1" si="269"/>
        <v>36</v>
      </c>
      <c r="X190" s="122">
        <f t="shared" ca="1" si="269"/>
        <v>77</v>
      </c>
      <c r="Y190" s="122">
        <f t="shared" ca="1" si="269"/>
        <v>22</v>
      </c>
      <c r="Z190" s="122">
        <f t="shared" ca="1" si="269"/>
        <v>45</v>
      </c>
      <c r="AA190" s="122">
        <f t="shared" ca="1" si="269"/>
        <v>13</v>
      </c>
      <c r="AB190" s="122">
        <f t="shared" ca="1" si="269"/>
        <v>19</v>
      </c>
      <c r="AC190" s="122">
        <f t="shared" ca="1" si="269"/>
        <v>45</v>
      </c>
      <c r="AD190" s="122">
        <f t="shared" ca="1" si="269"/>
        <v>58</v>
      </c>
      <c r="AE190" s="122">
        <f t="shared" ca="1" si="269"/>
        <v>52</v>
      </c>
      <c r="AF190" s="122">
        <f t="shared" ca="1" si="269"/>
        <v>51</v>
      </c>
      <c r="AG190" s="122">
        <f t="shared" ca="1" si="269"/>
        <v>78</v>
      </c>
      <c r="AH190" s="122">
        <f t="shared" ca="1" si="269"/>
        <v>18</v>
      </c>
      <c r="AI190" s="122">
        <f t="shared" ca="1" si="269"/>
        <v>44</v>
      </c>
      <c r="AJ190" s="122">
        <f t="shared" ca="1" si="269"/>
        <v>51</v>
      </c>
      <c r="AK190" s="122">
        <f t="shared" ca="1" si="269"/>
        <v>68</v>
      </c>
      <c r="AL190" s="122">
        <f t="shared" ca="1" si="269"/>
        <v>65</v>
      </c>
      <c r="AM190" s="122">
        <f t="shared" ca="1" si="269"/>
        <v>74</v>
      </c>
      <c r="AN190" s="122">
        <f t="shared" ca="1" si="269"/>
        <v>70</v>
      </c>
      <c r="AO190" s="122">
        <f t="shared" ca="1" si="269"/>
        <v>45</v>
      </c>
      <c r="AP190" s="122">
        <f t="shared" ca="1" si="269"/>
        <v>9</v>
      </c>
      <c r="AQ190" s="122">
        <f t="shared" ca="1" si="269"/>
        <v>53</v>
      </c>
      <c r="AR190" s="122">
        <f t="shared" ca="1" si="269"/>
        <v>10</v>
      </c>
      <c r="AS190" s="122">
        <f t="shared" ca="1" si="269"/>
        <v>65</v>
      </c>
      <c r="AT190" s="122">
        <f t="shared" ca="1" si="269"/>
        <v>53</v>
      </c>
      <c r="AU190" s="122">
        <f t="shared" ca="1" si="269"/>
        <v>79</v>
      </c>
      <c r="AV190" s="122">
        <f t="shared" ca="1" si="269"/>
        <v>73</v>
      </c>
      <c r="AW190" s="122">
        <f t="shared" ca="1" si="269"/>
        <v>54</v>
      </c>
      <c r="AX190" s="122">
        <f t="shared" ca="1" si="269"/>
        <v>12</v>
      </c>
      <c r="AY190" s="122">
        <f t="shared" ca="1" si="269"/>
        <v>53</v>
      </c>
      <c r="AZ190" s="122">
        <f t="shared" ca="1" si="269"/>
        <v>53</v>
      </c>
      <c r="BA190" s="122">
        <f t="shared" ca="1" si="269"/>
        <v>8</v>
      </c>
      <c r="BB190" s="122">
        <f t="shared" ca="1" si="269"/>
        <v>3</v>
      </c>
      <c r="BC190" s="122">
        <f t="shared" ca="1" si="269"/>
        <v>49</v>
      </c>
      <c r="BD190" s="122">
        <f t="shared" ca="1" si="269"/>
        <v>41</v>
      </c>
      <c r="BE190" s="122">
        <f t="shared" ca="1" si="269"/>
        <v>69</v>
      </c>
      <c r="BF190" s="122">
        <f t="shared" ca="1" si="269"/>
        <v>46</v>
      </c>
      <c r="BG190" s="122">
        <f t="shared" ca="1" si="269"/>
        <v>27</v>
      </c>
      <c r="BH190" s="122">
        <f t="shared" ca="1" si="269"/>
        <v>25</v>
      </c>
      <c r="BI190" s="53">
        <f t="shared" ca="1" si="269"/>
        <v>57</v>
      </c>
    </row>
  </sheetData>
  <sheetProtection sheet="1" objects="1" scenarios="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8A7FF1A96F00B548AE8FA4D86E5C3C6B" ma:contentTypeVersion="4" ma:contentTypeDescription="Create a new document." ma:contentTypeScope="" ma:versionID="42484d4aadc485b95868b0614c9cc901">
  <xsd:schema xmlns:xsd="http://www.w3.org/2001/XMLSchema" xmlns:xs="http://www.w3.org/2001/XMLSchema" xmlns:p="http://schemas.microsoft.com/office/2006/metadata/properties" xmlns:ns2="2de6f903-a70b-4d4e-9d47-d88418a90129" targetNamespace="http://schemas.microsoft.com/office/2006/metadata/properties" ma:root="true" ma:fieldsID="2e3f4261295b63ab975c65a36ef5f926" ns2:_="">
    <xsd:import namespace="2de6f903-a70b-4d4e-9d47-d88418a90129"/>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de6f903-a70b-4d4e-9d47-d88418a9012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81A461D-B149-40CB-99C7-79B3C85BC073}">
  <ds:schemaRefs>
    <ds:schemaRef ds:uri="http://purl.org/dc/terms/"/>
    <ds:schemaRef ds:uri="http://purl.org/dc/elements/1.1/"/>
    <ds:schemaRef ds:uri="http://schemas.microsoft.com/office/infopath/2007/PartnerControls"/>
    <ds:schemaRef ds:uri="http://purl.org/dc/dcmitype/"/>
    <ds:schemaRef ds:uri="http://schemas.microsoft.com/office/2006/metadata/properties"/>
    <ds:schemaRef ds:uri="http://schemas.openxmlformats.org/package/2006/metadata/core-properties"/>
    <ds:schemaRef ds:uri="http://schemas.microsoft.com/office/2006/documentManagement/types"/>
    <ds:schemaRef ds:uri="2de6f903-a70b-4d4e-9d47-d88418a90129"/>
    <ds:schemaRef ds:uri="http://www.w3.org/XML/1998/namespace"/>
  </ds:schemaRefs>
</ds:datastoreItem>
</file>

<file path=customXml/itemProps2.xml><?xml version="1.0" encoding="utf-8"?>
<ds:datastoreItem xmlns:ds="http://schemas.openxmlformats.org/officeDocument/2006/customXml" ds:itemID="{68A3A64F-FB10-41CA-95E1-FD88C78F3FE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de6f903-a70b-4d4e-9d47-d88418a9012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9A612AF-6026-45EE-9E75-41693558040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13</vt:i4>
      </vt:variant>
    </vt:vector>
  </HeadingPairs>
  <TitlesOfParts>
    <vt:vector size="26" baseType="lpstr">
      <vt:lpstr>Introduction</vt:lpstr>
      <vt:lpstr>Roster</vt:lpstr>
      <vt:lpstr>Survey</vt:lpstr>
      <vt:lpstr>SurveySetup</vt:lpstr>
      <vt:lpstr>SurveyResultAggregation</vt:lpstr>
      <vt:lpstr>ResultsInterpretation</vt:lpstr>
      <vt:lpstr>DemandPredictionModel</vt:lpstr>
      <vt:lpstr>Utility</vt:lpstr>
      <vt:lpstr>DOE</vt:lpstr>
      <vt:lpstr>MaxLikelihoodSolver</vt:lpstr>
      <vt:lpstr>PredictionSolver</vt:lpstr>
      <vt:lpstr>StaticRandomNumbers</vt:lpstr>
      <vt:lpstr>RandomNumbersToCopyFrom</vt:lpstr>
      <vt:lpstr>capacity</vt:lpstr>
      <vt:lpstr>demand</vt:lpstr>
      <vt:lpstr>fixedCost</vt:lpstr>
      <vt:lpstr>marginalCost</vt:lpstr>
      <vt:lpstr>marketSize</vt:lpstr>
      <vt:lpstr>price</vt:lpstr>
      <vt:lpstr>profit</vt:lpstr>
      <vt:lpstr>revenue</vt:lpstr>
      <vt:lpstr>riskTolerance</vt:lpstr>
      <vt:lpstr>utility</vt:lpstr>
      <vt:lpstr>xin1</vt:lpstr>
      <vt:lpstr>xin2</vt:lpstr>
      <vt:lpstr>xin3</vt:lpstr>
    </vt:vector>
  </TitlesOfParts>
  <Manager/>
  <Company>University of Michigan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dc:creator>
  <cp:keywords/>
  <dc:description/>
  <cp:lastModifiedBy>Knecht, Trevor B</cp:lastModifiedBy>
  <cp:revision/>
  <dcterms:created xsi:type="dcterms:W3CDTF">2004-11-10T18:33:34Z</dcterms:created>
  <dcterms:modified xsi:type="dcterms:W3CDTF">2024-11-13T22:12:53Z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0x0101008A7FF1A96F00B548AE8FA4D86E5C3C6B</vt:lpwstr>
  </property>
</Properties>
</file>